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sexec\dlswebsite\MDMSTUF\cpa\"/>
    </mc:Choice>
  </mc:AlternateContent>
  <xr:revisionPtr revIDLastSave="0" documentId="8_{0C2C076C-3021-4C5E-A28C-C1944FF0217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istribution Calculation" sheetId="1" r:id="rId1"/>
    <sheet name="Ranking" sheetId="3" r:id="rId2"/>
  </sheets>
  <definedNames>
    <definedName name="_Dist_Values" hidden="1">#REF!</definedName>
    <definedName name="_xlnm._FilterDatabase" localSheetId="0" hidden="1">'Distribution Calculation'!$A$1:$AH$361</definedName>
    <definedName name="_Order1" hidden="1">255</definedName>
    <definedName name="databank" localSheetId="1">#REF!</definedName>
    <definedName name="databank">#REF!</definedName>
    <definedName name="Graph" localSheetId="1">Ranking!Graph</definedName>
    <definedName name="Graph">Graph</definedName>
    <definedName name="GRS" localSheetId="1">#REF!</definedName>
    <definedName name="GRS">#REF!</definedName>
    <definedName name="levybase" localSheetId="1">#REF!</definedName>
    <definedName name="levybase">#REF!</definedName>
    <definedName name="levygrowth" localSheetId="1">#REF!</definedName>
    <definedName name="levygrowth">#REF!</definedName>
    <definedName name="LOCR">#REF!</definedName>
    <definedName name="MRGF">#REF!</definedName>
    <definedName name="PR_Clause_22_a_f">#REF!</definedName>
    <definedName name="PR_Clause_52">#REF!</definedName>
    <definedName name="PR_mdm_1">#REF!</definedName>
    <definedName name="PR_Start">#REF!</definedName>
    <definedName name="_xlnm.Print_Titles" localSheetId="0">'Distribution Calculation'!$1:$1</definedName>
    <definedName name="_xlnm.Print_Titles" localSheetId="1">Ranking!$1:$2</definedName>
    <definedName name="wizard_number_1" localSheetId="1">#REF!</definedName>
    <definedName name="wizard_number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5" i="1" l="1"/>
  <c r="AG354" i="1" l="1"/>
  <c r="X351" i="1" l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7" i="1"/>
  <c r="X336" i="1"/>
  <c r="X335" i="1"/>
  <c r="X333" i="1"/>
  <c r="X332" i="1"/>
  <c r="X330" i="1"/>
  <c r="X329" i="1"/>
  <c r="X327" i="1"/>
  <c r="X326" i="1"/>
  <c r="X324" i="1"/>
  <c r="X323" i="1"/>
  <c r="X322" i="1"/>
  <c r="X320" i="1"/>
  <c r="X318" i="1"/>
  <c r="X317" i="1"/>
  <c r="X316" i="1"/>
  <c r="X315" i="1"/>
  <c r="X314" i="1"/>
  <c r="X313" i="1"/>
  <c r="X312" i="1"/>
  <c r="X310" i="1"/>
  <c r="X309" i="1"/>
  <c r="X308" i="1"/>
  <c r="X307" i="1"/>
  <c r="X306" i="1"/>
  <c r="X305" i="1"/>
  <c r="X303" i="1"/>
  <c r="X300" i="1"/>
  <c r="X299" i="1"/>
  <c r="X298" i="1"/>
  <c r="X296" i="1"/>
  <c r="X294" i="1"/>
  <c r="X293" i="1"/>
  <c r="X292" i="1"/>
  <c r="X291" i="1"/>
  <c r="X286" i="1"/>
  <c r="X285" i="1"/>
  <c r="X283" i="1"/>
  <c r="X282" i="1"/>
  <c r="X281" i="1"/>
  <c r="X279" i="1"/>
  <c r="X278" i="1"/>
  <c r="X276" i="1"/>
  <c r="X275" i="1"/>
  <c r="X274" i="1"/>
  <c r="X273" i="1"/>
  <c r="X272" i="1"/>
  <c r="X271" i="1"/>
  <c r="X270" i="1"/>
  <c r="X269" i="1"/>
  <c r="X268" i="1"/>
  <c r="X267" i="1"/>
  <c r="X266" i="1"/>
  <c r="X264" i="1"/>
  <c r="X263" i="1"/>
  <c r="X262" i="1"/>
  <c r="X261" i="1"/>
  <c r="X260" i="1"/>
  <c r="X259" i="1"/>
  <c r="X258" i="1"/>
  <c r="X257" i="1"/>
  <c r="X254" i="1"/>
  <c r="X252" i="1"/>
  <c r="X251" i="1"/>
  <c r="X250" i="1"/>
  <c r="X249" i="1"/>
  <c r="X248" i="1"/>
  <c r="X247" i="1"/>
  <c r="X246" i="1"/>
  <c r="X245" i="1"/>
  <c r="X244" i="1"/>
  <c r="X242" i="1"/>
  <c r="X241" i="1"/>
  <c r="X240" i="1"/>
  <c r="X239" i="1"/>
  <c r="X238" i="1"/>
  <c r="X237" i="1"/>
  <c r="X235" i="1"/>
  <c r="X234" i="1"/>
  <c r="X233" i="1"/>
  <c r="X232" i="1"/>
  <c r="X230" i="1"/>
  <c r="X229" i="1"/>
  <c r="X228" i="1"/>
  <c r="X227" i="1"/>
  <c r="X226" i="1"/>
  <c r="X224" i="1"/>
  <c r="X223" i="1"/>
  <c r="X221" i="1"/>
  <c r="X219" i="1"/>
  <c r="X218" i="1"/>
  <c r="X217" i="1"/>
  <c r="X216" i="1"/>
  <c r="X214" i="1"/>
  <c r="X213" i="1"/>
  <c r="X212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6" i="1"/>
  <c r="X195" i="1"/>
  <c r="X194" i="1"/>
  <c r="X193" i="1"/>
  <c r="X191" i="1"/>
  <c r="X190" i="1"/>
  <c r="X189" i="1"/>
  <c r="X188" i="1"/>
  <c r="X187" i="1"/>
  <c r="X186" i="1"/>
  <c r="X185" i="1"/>
  <c r="X184" i="1"/>
  <c r="X183" i="1"/>
  <c r="X182" i="1"/>
  <c r="X181" i="1"/>
  <c r="X179" i="1"/>
  <c r="X177" i="1"/>
  <c r="X176" i="1"/>
  <c r="X175" i="1"/>
  <c r="X174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7" i="1"/>
  <c r="X154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6" i="1"/>
  <c r="X125" i="1"/>
  <c r="X124" i="1"/>
  <c r="X122" i="1"/>
  <c r="X121" i="1"/>
  <c r="X120" i="1"/>
  <c r="X119" i="1"/>
  <c r="X115" i="1"/>
  <c r="X113" i="1"/>
  <c r="X112" i="1"/>
  <c r="X111" i="1"/>
  <c r="X110" i="1"/>
  <c r="X108" i="1"/>
  <c r="X107" i="1"/>
  <c r="X104" i="1"/>
  <c r="X103" i="1"/>
  <c r="X102" i="1"/>
  <c r="X101" i="1"/>
  <c r="X100" i="1"/>
  <c r="X99" i="1"/>
  <c r="X98" i="1"/>
  <c r="X96" i="1"/>
  <c r="X95" i="1"/>
  <c r="X94" i="1"/>
  <c r="X93" i="1"/>
  <c r="X92" i="1"/>
  <c r="X91" i="1"/>
  <c r="X86" i="1"/>
  <c r="X85" i="1"/>
  <c r="X84" i="1"/>
  <c r="X83" i="1"/>
  <c r="X81" i="1"/>
  <c r="X80" i="1"/>
  <c r="X79" i="1"/>
  <c r="X78" i="1"/>
  <c r="X77" i="1"/>
  <c r="X74" i="1"/>
  <c r="X73" i="1"/>
  <c r="X72" i="1"/>
  <c r="X71" i="1"/>
  <c r="X70" i="1"/>
  <c r="X68" i="1"/>
  <c r="X67" i="1"/>
  <c r="X66" i="1"/>
  <c r="X65" i="1"/>
  <c r="X64" i="1"/>
  <c r="X62" i="1"/>
  <c r="X61" i="1"/>
  <c r="X60" i="1"/>
  <c r="X59" i="1"/>
  <c r="X58" i="1"/>
  <c r="X57" i="1"/>
  <c r="X55" i="1"/>
  <c r="X54" i="1"/>
  <c r="X52" i="1"/>
  <c r="X51" i="1"/>
  <c r="X49" i="1"/>
  <c r="X48" i="1"/>
  <c r="X47" i="1"/>
  <c r="X46" i="1"/>
  <c r="X45" i="1"/>
  <c r="X44" i="1"/>
  <c r="X43" i="1"/>
  <c r="X41" i="1"/>
  <c r="X40" i="1"/>
  <c r="X38" i="1"/>
  <c r="X36" i="1"/>
  <c r="X35" i="1"/>
  <c r="X34" i="1"/>
  <c r="X33" i="1"/>
  <c r="X32" i="1"/>
  <c r="X31" i="1"/>
  <c r="X30" i="1"/>
  <c r="X28" i="1"/>
  <c r="X27" i="1"/>
  <c r="X26" i="1"/>
  <c r="X25" i="1"/>
  <c r="X23" i="1"/>
  <c r="X22" i="1"/>
  <c r="X19" i="1"/>
  <c r="X18" i="1"/>
  <c r="X17" i="1"/>
  <c r="X16" i="1"/>
  <c r="X14" i="1"/>
  <c r="X13" i="1"/>
  <c r="X12" i="1"/>
  <c r="X11" i="1"/>
  <c r="X10" i="1"/>
  <c r="X8" i="1"/>
  <c r="X7" i="1"/>
  <c r="X6" i="1"/>
  <c r="X5" i="1"/>
  <c r="X4" i="1"/>
  <c r="X3" i="1"/>
  <c r="X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7" i="1"/>
  <c r="S336" i="1"/>
  <c r="S335" i="1"/>
  <c r="S333" i="1"/>
  <c r="S332" i="1"/>
  <c r="S330" i="1"/>
  <c r="S329" i="1"/>
  <c r="S327" i="1"/>
  <c r="S326" i="1"/>
  <c r="S324" i="1"/>
  <c r="S323" i="1"/>
  <c r="S322" i="1"/>
  <c r="S320" i="1"/>
  <c r="S318" i="1"/>
  <c r="S317" i="1"/>
  <c r="S316" i="1"/>
  <c r="S315" i="1"/>
  <c r="S314" i="1"/>
  <c r="S313" i="1"/>
  <c r="S312" i="1"/>
  <c r="S310" i="1"/>
  <c r="S309" i="1"/>
  <c r="S308" i="1"/>
  <c r="S307" i="1"/>
  <c r="S306" i="1"/>
  <c r="S305" i="1"/>
  <c r="S303" i="1"/>
  <c r="S300" i="1"/>
  <c r="S299" i="1"/>
  <c r="S298" i="1"/>
  <c r="S296" i="1"/>
  <c r="S294" i="1"/>
  <c r="S293" i="1"/>
  <c r="S292" i="1"/>
  <c r="S291" i="1"/>
  <c r="S286" i="1"/>
  <c r="S285" i="1"/>
  <c r="S283" i="1"/>
  <c r="S282" i="1"/>
  <c r="S281" i="1"/>
  <c r="S279" i="1"/>
  <c r="S278" i="1"/>
  <c r="S276" i="1"/>
  <c r="S275" i="1"/>
  <c r="S274" i="1"/>
  <c r="S273" i="1"/>
  <c r="S272" i="1"/>
  <c r="S271" i="1"/>
  <c r="S270" i="1"/>
  <c r="S269" i="1"/>
  <c r="S268" i="1"/>
  <c r="S267" i="1"/>
  <c r="S266" i="1"/>
  <c r="S264" i="1"/>
  <c r="S263" i="1"/>
  <c r="S262" i="1"/>
  <c r="S261" i="1"/>
  <c r="S260" i="1"/>
  <c r="S259" i="1"/>
  <c r="S258" i="1"/>
  <c r="S257" i="1"/>
  <c r="S254" i="1"/>
  <c r="S252" i="1"/>
  <c r="S251" i="1"/>
  <c r="S250" i="1"/>
  <c r="S249" i="1"/>
  <c r="S248" i="1"/>
  <c r="S247" i="1"/>
  <c r="S246" i="1"/>
  <c r="S245" i="1"/>
  <c r="S244" i="1"/>
  <c r="S242" i="1"/>
  <c r="S241" i="1"/>
  <c r="S240" i="1"/>
  <c r="S239" i="1"/>
  <c r="S238" i="1"/>
  <c r="S237" i="1"/>
  <c r="S235" i="1"/>
  <c r="S234" i="1"/>
  <c r="S233" i="1"/>
  <c r="S232" i="1"/>
  <c r="S230" i="1"/>
  <c r="S229" i="1"/>
  <c r="S228" i="1"/>
  <c r="S227" i="1"/>
  <c r="S226" i="1"/>
  <c r="S224" i="1"/>
  <c r="S223" i="1"/>
  <c r="S221" i="1"/>
  <c r="S219" i="1"/>
  <c r="S218" i="1"/>
  <c r="S217" i="1"/>
  <c r="S216" i="1"/>
  <c r="S214" i="1"/>
  <c r="S213" i="1"/>
  <c r="S212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6" i="1"/>
  <c r="S195" i="1"/>
  <c r="S194" i="1"/>
  <c r="S193" i="1"/>
  <c r="S191" i="1"/>
  <c r="S190" i="1"/>
  <c r="S189" i="1"/>
  <c r="S188" i="1"/>
  <c r="S187" i="1"/>
  <c r="S186" i="1"/>
  <c r="S185" i="1"/>
  <c r="S184" i="1"/>
  <c r="S183" i="1"/>
  <c r="S182" i="1"/>
  <c r="S181" i="1"/>
  <c r="S179" i="1"/>
  <c r="S177" i="1"/>
  <c r="S176" i="1"/>
  <c r="S175" i="1"/>
  <c r="S174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7" i="1"/>
  <c r="S154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6" i="1"/>
  <c r="S125" i="1"/>
  <c r="S124" i="1"/>
  <c r="S122" i="1"/>
  <c r="S121" i="1"/>
  <c r="S120" i="1"/>
  <c r="S119" i="1"/>
  <c r="S115" i="1"/>
  <c r="S113" i="1"/>
  <c r="S112" i="1"/>
  <c r="S111" i="1"/>
  <c r="S110" i="1"/>
  <c r="S108" i="1"/>
  <c r="S107" i="1"/>
  <c r="S104" i="1"/>
  <c r="S103" i="1"/>
  <c r="S102" i="1"/>
  <c r="S101" i="1"/>
  <c r="S100" i="1"/>
  <c r="S99" i="1"/>
  <c r="S98" i="1"/>
  <c r="S96" i="1"/>
  <c r="S95" i="1"/>
  <c r="S94" i="1"/>
  <c r="S93" i="1"/>
  <c r="S92" i="1"/>
  <c r="S91" i="1"/>
  <c r="S86" i="1"/>
  <c r="S85" i="1"/>
  <c r="S84" i="1"/>
  <c r="S83" i="1"/>
  <c r="S81" i="1"/>
  <c r="S80" i="1"/>
  <c r="S79" i="1"/>
  <c r="S78" i="1"/>
  <c r="S77" i="1"/>
  <c r="S74" i="1"/>
  <c r="S73" i="1"/>
  <c r="S72" i="1"/>
  <c r="S71" i="1"/>
  <c r="S70" i="1"/>
  <c r="S68" i="1"/>
  <c r="S67" i="1"/>
  <c r="S66" i="1"/>
  <c r="S65" i="1"/>
  <c r="S64" i="1"/>
  <c r="S62" i="1"/>
  <c r="S61" i="1"/>
  <c r="S60" i="1"/>
  <c r="S59" i="1"/>
  <c r="S58" i="1"/>
  <c r="S57" i="1"/>
  <c r="S55" i="1"/>
  <c r="S54" i="1"/>
  <c r="S52" i="1"/>
  <c r="S51" i="1"/>
  <c r="S49" i="1"/>
  <c r="S48" i="1"/>
  <c r="S47" i="1"/>
  <c r="S46" i="1"/>
  <c r="S45" i="1"/>
  <c r="S44" i="1"/>
  <c r="S43" i="1"/>
  <c r="S41" i="1"/>
  <c r="S40" i="1"/>
  <c r="S38" i="1"/>
  <c r="S36" i="1"/>
  <c r="S35" i="1"/>
  <c r="S34" i="1"/>
  <c r="S33" i="1"/>
  <c r="S32" i="1"/>
  <c r="S31" i="1"/>
  <c r="S30" i="1"/>
  <c r="S28" i="1"/>
  <c r="S27" i="1"/>
  <c r="S26" i="1"/>
  <c r="S25" i="1"/>
  <c r="S23" i="1"/>
  <c r="S22" i="1"/>
  <c r="S19" i="1"/>
  <c r="S18" i="1"/>
  <c r="S17" i="1"/>
  <c r="S16" i="1"/>
  <c r="S14" i="1"/>
  <c r="S13" i="1"/>
  <c r="S12" i="1"/>
  <c r="S11" i="1"/>
  <c r="S10" i="1"/>
  <c r="S8" i="1"/>
  <c r="S7" i="1"/>
  <c r="S6" i="1"/>
  <c r="S5" i="1"/>
  <c r="S4" i="1"/>
  <c r="S3" i="1"/>
  <c r="S2" i="1"/>
  <c r="J354" i="1" l="1"/>
  <c r="J353" i="1" l="1"/>
  <c r="D355" i="3"/>
  <c r="C355" i="3"/>
  <c r="E355" i="3" s="1"/>
  <c r="H353" i="3"/>
  <c r="E353" i="3"/>
  <c r="H352" i="3"/>
  <c r="E352" i="3"/>
  <c r="H351" i="3"/>
  <c r="E351" i="3"/>
  <c r="H350" i="3"/>
  <c r="E350" i="3"/>
  <c r="H349" i="3"/>
  <c r="E349" i="3"/>
  <c r="H348" i="3"/>
  <c r="E348" i="3"/>
  <c r="H347" i="3"/>
  <c r="E347" i="3"/>
  <c r="H346" i="3"/>
  <c r="E346" i="3"/>
  <c r="H345" i="3"/>
  <c r="E345" i="3"/>
  <c r="H344" i="3"/>
  <c r="E344" i="3"/>
  <c r="H343" i="3"/>
  <c r="E343" i="3"/>
  <c r="H342" i="3"/>
  <c r="E342" i="3"/>
  <c r="H341" i="3"/>
  <c r="E341" i="3"/>
  <c r="H340" i="3"/>
  <c r="E340" i="3"/>
  <c r="H339" i="3"/>
  <c r="E339" i="3"/>
  <c r="H338" i="3"/>
  <c r="E338" i="3"/>
  <c r="H337" i="3"/>
  <c r="E337" i="3"/>
  <c r="H336" i="3"/>
  <c r="E336" i="3"/>
  <c r="H335" i="3"/>
  <c r="E335" i="3"/>
  <c r="H334" i="3"/>
  <c r="E334" i="3"/>
  <c r="H333" i="3"/>
  <c r="E333" i="3"/>
  <c r="H332" i="3"/>
  <c r="E332" i="3"/>
  <c r="H331" i="3"/>
  <c r="E331" i="3"/>
  <c r="H330" i="3"/>
  <c r="E330" i="3"/>
  <c r="H329" i="3"/>
  <c r="E329" i="3"/>
  <c r="H328" i="3"/>
  <c r="E328" i="3"/>
  <c r="H327" i="3"/>
  <c r="E327" i="3"/>
  <c r="H326" i="3"/>
  <c r="E326" i="3"/>
  <c r="H325" i="3"/>
  <c r="E325" i="3"/>
  <c r="H324" i="3"/>
  <c r="E324" i="3"/>
  <c r="H323" i="3"/>
  <c r="E323" i="3"/>
  <c r="H322" i="3"/>
  <c r="E322" i="3"/>
  <c r="H321" i="3"/>
  <c r="E321" i="3"/>
  <c r="H320" i="3"/>
  <c r="E320" i="3"/>
  <c r="H319" i="3"/>
  <c r="E319" i="3"/>
  <c r="H318" i="3"/>
  <c r="E318" i="3"/>
  <c r="H317" i="3"/>
  <c r="E317" i="3"/>
  <c r="H316" i="3"/>
  <c r="E316" i="3"/>
  <c r="H315" i="3"/>
  <c r="E315" i="3"/>
  <c r="H314" i="3"/>
  <c r="E314" i="3"/>
  <c r="H313" i="3"/>
  <c r="E313" i="3"/>
  <c r="H312" i="3"/>
  <c r="E312" i="3"/>
  <c r="H311" i="3"/>
  <c r="E311" i="3"/>
  <c r="H310" i="3"/>
  <c r="E310" i="3"/>
  <c r="H309" i="3"/>
  <c r="E309" i="3"/>
  <c r="H308" i="3"/>
  <c r="E308" i="3"/>
  <c r="H307" i="3"/>
  <c r="E307" i="3"/>
  <c r="H306" i="3"/>
  <c r="E306" i="3"/>
  <c r="H305" i="3"/>
  <c r="E305" i="3"/>
  <c r="H304" i="3"/>
  <c r="E304" i="3"/>
  <c r="H303" i="3"/>
  <c r="E303" i="3"/>
  <c r="H302" i="3"/>
  <c r="E302" i="3"/>
  <c r="H301" i="3"/>
  <c r="E301" i="3"/>
  <c r="H300" i="3"/>
  <c r="E300" i="3"/>
  <c r="H299" i="3"/>
  <c r="E299" i="3"/>
  <c r="H298" i="3"/>
  <c r="E298" i="3"/>
  <c r="H297" i="3"/>
  <c r="E297" i="3"/>
  <c r="H296" i="3"/>
  <c r="E296" i="3"/>
  <c r="H295" i="3"/>
  <c r="E295" i="3"/>
  <c r="H294" i="3"/>
  <c r="E294" i="3"/>
  <c r="H293" i="3"/>
  <c r="E293" i="3"/>
  <c r="H292" i="3"/>
  <c r="E292" i="3"/>
  <c r="H291" i="3"/>
  <c r="E291" i="3"/>
  <c r="H290" i="3"/>
  <c r="E290" i="3"/>
  <c r="H289" i="3"/>
  <c r="E289" i="3"/>
  <c r="H288" i="3"/>
  <c r="E288" i="3"/>
  <c r="H287" i="3"/>
  <c r="E287" i="3"/>
  <c r="H286" i="3"/>
  <c r="E286" i="3"/>
  <c r="H285" i="3"/>
  <c r="E285" i="3"/>
  <c r="H284" i="3"/>
  <c r="E284" i="3"/>
  <c r="H283" i="3"/>
  <c r="E283" i="3"/>
  <c r="H282" i="3"/>
  <c r="E282" i="3"/>
  <c r="H281" i="3"/>
  <c r="E281" i="3"/>
  <c r="H280" i="3"/>
  <c r="E280" i="3"/>
  <c r="H279" i="3"/>
  <c r="E279" i="3"/>
  <c r="H278" i="3"/>
  <c r="E278" i="3"/>
  <c r="H277" i="3"/>
  <c r="E277" i="3"/>
  <c r="H276" i="3"/>
  <c r="E276" i="3"/>
  <c r="H275" i="3"/>
  <c r="E275" i="3"/>
  <c r="H274" i="3"/>
  <c r="E274" i="3"/>
  <c r="H273" i="3"/>
  <c r="E273" i="3"/>
  <c r="H272" i="3"/>
  <c r="E272" i="3"/>
  <c r="H271" i="3"/>
  <c r="E271" i="3"/>
  <c r="H270" i="3"/>
  <c r="E270" i="3"/>
  <c r="H269" i="3"/>
  <c r="E269" i="3"/>
  <c r="H268" i="3"/>
  <c r="E268" i="3"/>
  <c r="H267" i="3"/>
  <c r="E267" i="3"/>
  <c r="H266" i="3"/>
  <c r="E266" i="3"/>
  <c r="H265" i="3"/>
  <c r="E265" i="3"/>
  <c r="H264" i="3"/>
  <c r="E264" i="3"/>
  <c r="H263" i="3"/>
  <c r="E263" i="3"/>
  <c r="H262" i="3"/>
  <c r="E262" i="3"/>
  <c r="H261" i="3"/>
  <c r="E261" i="3"/>
  <c r="H260" i="3"/>
  <c r="E260" i="3"/>
  <c r="H259" i="3"/>
  <c r="E259" i="3"/>
  <c r="H258" i="3"/>
  <c r="E258" i="3"/>
  <c r="H257" i="3"/>
  <c r="E257" i="3"/>
  <c r="H256" i="3"/>
  <c r="E256" i="3"/>
  <c r="H255" i="3"/>
  <c r="E255" i="3"/>
  <c r="H254" i="3"/>
  <c r="E254" i="3"/>
  <c r="H253" i="3"/>
  <c r="E253" i="3"/>
  <c r="H252" i="3"/>
  <c r="E252" i="3"/>
  <c r="H251" i="3"/>
  <c r="E251" i="3"/>
  <c r="H250" i="3"/>
  <c r="E250" i="3"/>
  <c r="H249" i="3"/>
  <c r="E249" i="3"/>
  <c r="H248" i="3"/>
  <c r="E248" i="3"/>
  <c r="H247" i="3"/>
  <c r="E247" i="3"/>
  <c r="H246" i="3"/>
  <c r="E246" i="3"/>
  <c r="H245" i="3"/>
  <c r="E245" i="3"/>
  <c r="H244" i="3"/>
  <c r="E244" i="3"/>
  <c r="H243" i="3"/>
  <c r="E243" i="3"/>
  <c r="H242" i="3"/>
  <c r="E242" i="3"/>
  <c r="H241" i="3"/>
  <c r="E241" i="3"/>
  <c r="H240" i="3"/>
  <c r="E240" i="3"/>
  <c r="H239" i="3"/>
  <c r="E239" i="3"/>
  <c r="H238" i="3"/>
  <c r="E238" i="3"/>
  <c r="H237" i="3"/>
  <c r="E237" i="3"/>
  <c r="H236" i="3"/>
  <c r="E236" i="3"/>
  <c r="H235" i="3"/>
  <c r="E235" i="3"/>
  <c r="H234" i="3"/>
  <c r="E234" i="3"/>
  <c r="H233" i="3"/>
  <c r="E233" i="3"/>
  <c r="H232" i="3"/>
  <c r="E232" i="3"/>
  <c r="H231" i="3"/>
  <c r="E231" i="3"/>
  <c r="H230" i="3"/>
  <c r="E230" i="3"/>
  <c r="H229" i="3"/>
  <c r="E229" i="3"/>
  <c r="H228" i="3"/>
  <c r="E228" i="3"/>
  <c r="H227" i="3"/>
  <c r="E227" i="3"/>
  <c r="H226" i="3"/>
  <c r="E226" i="3"/>
  <c r="H225" i="3"/>
  <c r="E225" i="3"/>
  <c r="H224" i="3"/>
  <c r="E224" i="3"/>
  <c r="H223" i="3"/>
  <c r="E223" i="3"/>
  <c r="H222" i="3"/>
  <c r="E222" i="3"/>
  <c r="H221" i="3"/>
  <c r="E221" i="3"/>
  <c r="H220" i="3"/>
  <c r="E220" i="3"/>
  <c r="H219" i="3"/>
  <c r="E219" i="3"/>
  <c r="H218" i="3"/>
  <c r="E218" i="3"/>
  <c r="H217" i="3"/>
  <c r="E217" i="3"/>
  <c r="H216" i="3"/>
  <c r="E216" i="3"/>
  <c r="H215" i="3"/>
  <c r="E215" i="3"/>
  <c r="H214" i="3"/>
  <c r="E214" i="3"/>
  <c r="H213" i="3"/>
  <c r="E213" i="3"/>
  <c r="H212" i="3"/>
  <c r="E212" i="3"/>
  <c r="H211" i="3"/>
  <c r="E211" i="3"/>
  <c r="H210" i="3"/>
  <c r="E210" i="3"/>
  <c r="H209" i="3"/>
  <c r="E209" i="3"/>
  <c r="H208" i="3"/>
  <c r="E208" i="3"/>
  <c r="H207" i="3"/>
  <c r="E207" i="3"/>
  <c r="H206" i="3"/>
  <c r="E206" i="3"/>
  <c r="H205" i="3"/>
  <c r="E205" i="3"/>
  <c r="H204" i="3"/>
  <c r="E204" i="3"/>
  <c r="H203" i="3"/>
  <c r="E203" i="3"/>
  <c r="H202" i="3"/>
  <c r="E202" i="3"/>
  <c r="H201" i="3"/>
  <c r="E201" i="3"/>
  <c r="H200" i="3"/>
  <c r="E200" i="3"/>
  <c r="H199" i="3"/>
  <c r="E199" i="3"/>
  <c r="H198" i="3"/>
  <c r="E198" i="3"/>
  <c r="H197" i="3"/>
  <c r="E197" i="3"/>
  <c r="H196" i="3"/>
  <c r="E196" i="3"/>
  <c r="H195" i="3"/>
  <c r="E195" i="3"/>
  <c r="H194" i="3"/>
  <c r="E194" i="3"/>
  <c r="H193" i="3"/>
  <c r="E193" i="3"/>
  <c r="H192" i="3"/>
  <c r="E192" i="3"/>
  <c r="H191" i="3"/>
  <c r="E191" i="3"/>
  <c r="H190" i="3"/>
  <c r="E190" i="3"/>
  <c r="H189" i="3"/>
  <c r="E189" i="3"/>
  <c r="H188" i="3"/>
  <c r="E188" i="3"/>
  <c r="H187" i="3"/>
  <c r="E187" i="3"/>
  <c r="H186" i="3"/>
  <c r="E186" i="3"/>
  <c r="H185" i="3"/>
  <c r="E185" i="3"/>
  <c r="H184" i="3"/>
  <c r="E184" i="3"/>
  <c r="H183" i="3"/>
  <c r="E183" i="3"/>
  <c r="H182" i="3"/>
  <c r="E182" i="3"/>
  <c r="H181" i="3"/>
  <c r="E181" i="3"/>
  <c r="H180" i="3"/>
  <c r="E180" i="3"/>
  <c r="H179" i="3"/>
  <c r="E179" i="3"/>
  <c r="H178" i="3"/>
  <c r="E178" i="3"/>
  <c r="H177" i="3"/>
  <c r="E177" i="3"/>
  <c r="H176" i="3"/>
  <c r="E176" i="3"/>
  <c r="H175" i="3"/>
  <c r="E175" i="3"/>
  <c r="H174" i="3"/>
  <c r="E174" i="3"/>
  <c r="H173" i="3"/>
  <c r="E173" i="3"/>
  <c r="H172" i="3"/>
  <c r="E172" i="3"/>
  <c r="H171" i="3"/>
  <c r="E171" i="3"/>
  <c r="H170" i="3"/>
  <c r="E170" i="3"/>
  <c r="H169" i="3"/>
  <c r="E169" i="3"/>
  <c r="H168" i="3"/>
  <c r="E168" i="3"/>
  <c r="H167" i="3"/>
  <c r="E167" i="3"/>
  <c r="H166" i="3"/>
  <c r="E166" i="3"/>
  <c r="H165" i="3"/>
  <c r="E165" i="3"/>
  <c r="H164" i="3"/>
  <c r="E164" i="3"/>
  <c r="H163" i="3"/>
  <c r="E163" i="3"/>
  <c r="H162" i="3"/>
  <c r="E162" i="3"/>
  <c r="H161" i="3"/>
  <c r="E161" i="3"/>
  <c r="H160" i="3"/>
  <c r="E160" i="3"/>
  <c r="H159" i="3"/>
  <c r="E159" i="3"/>
  <c r="H158" i="3"/>
  <c r="E158" i="3"/>
  <c r="H157" i="3"/>
  <c r="E157" i="3"/>
  <c r="H156" i="3"/>
  <c r="E156" i="3"/>
  <c r="H155" i="3"/>
  <c r="E155" i="3"/>
  <c r="H154" i="3"/>
  <c r="E154" i="3"/>
  <c r="H153" i="3"/>
  <c r="E153" i="3"/>
  <c r="H152" i="3"/>
  <c r="E152" i="3"/>
  <c r="H151" i="3"/>
  <c r="E151" i="3"/>
  <c r="H150" i="3"/>
  <c r="E150" i="3"/>
  <c r="H149" i="3"/>
  <c r="E149" i="3"/>
  <c r="H148" i="3"/>
  <c r="E148" i="3"/>
  <c r="H147" i="3"/>
  <c r="E147" i="3"/>
  <c r="H146" i="3"/>
  <c r="E146" i="3"/>
  <c r="H145" i="3"/>
  <c r="E145" i="3"/>
  <c r="H144" i="3"/>
  <c r="E144" i="3"/>
  <c r="H143" i="3"/>
  <c r="E143" i="3"/>
  <c r="H142" i="3"/>
  <c r="E142" i="3"/>
  <c r="H141" i="3"/>
  <c r="E141" i="3"/>
  <c r="H140" i="3"/>
  <c r="E140" i="3"/>
  <c r="H139" i="3"/>
  <c r="E139" i="3"/>
  <c r="H138" i="3"/>
  <c r="E138" i="3"/>
  <c r="H137" i="3"/>
  <c r="E137" i="3"/>
  <c r="H136" i="3"/>
  <c r="E136" i="3"/>
  <c r="H135" i="3"/>
  <c r="E135" i="3"/>
  <c r="H134" i="3"/>
  <c r="E134" i="3"/>
  <c r="H133" i="3"/>
  <c r="E133" i="3"/>
  <c r="H132" i="3"/>
  <c r="E132" i="3"/>
  <c r="H131" i="3"/>
  <c r="E131" i="3"/>
  <c r="H130" i="3"/>
  <c r="E130" i="3"/>
  <c r="H129" i="3"/>
  <c r="E129" i="3"/>
  <c r="H128" i="3"/>
  <c r="E128" i="3"/>
  <c r="H127" i="3"/>
  <c r="E127" i="3"/>
  <c r="H126" i="3"/>
  <c r="E126" i="3"/>
  <c r="H125" i="3"/>
  <c r="E125" i="3"/>
  <c r="H124" i="3"/>
  <c r="E124" i="3"/>
  <c r="H123" i="3"/>
  <c r="E123" i="3"/>
  <c r="H122" i="3"/>
  <c r="E122" i="3"/>
  <c r="H121" i="3"/>
  <c r="E121" i="3"/>
  <c r="H120" i="3"/>
  <c r="E120" i="3"/>
  <c r="H119" i="3"/>
  <c r="E119" i="3"/>
  <c r="H118" i="3"/>
  <c r="E118" i="3"/>
  <c r="H117" i="3"/>
  <c r="E117" i="3"/>
  <c r="H116" i="3"/>
  <c r="E116" i="3"/>
  <c r="H115" i="3"/>
  <c r="E115" i="3"/>
  <c r="H114" i="3"/>
  <c r="E114" i="3"/>
  <c r="H113" i="3"/>
  <c r="E113" i="3"/>
  <c r="H112" i="3"/>
  <c r="E112" i="3"/>
  <c r="H111" i="3"/>
  <c r="E111" i="3"/>
  <c r="H110" i="3"/>
  <c r="E110" i="3"/>
  <c r="H109" i="3"/>
  <c r="E109" i="3"/>
  <c r="H108" i="3"/>
  <c r="E108" i="3"/>
  <c r="H107" i="3"/>
  <c r="E107" i="3"/>
  <c r="H106" i="3"/>
  <c r="E106" i="3"/>
  <c r="H105" i="3"/>
  <c r="E105" i="3"/>
  <c r="H104" i="3"/>
  <c r="E104" i="3"/>
  <c r="H103" i="3"/>
  <c r="E103" i="3"/>
  <c r="H102" i="3"/>
  <c r="E102" i="3"/>
  <c r="H101" i="3"/>
  <c r="E101" i="3"/>
  <c r="H100" i="3"/>
  <c r="E100" i="3"/>
  <c r="H99" i="3"/>
  <c r="E99" i="3"/>
  <c r="H98" i="3"/>
  <c r="E98" i="3"/>
  <c r="H97" i="3"/>
  <c r="E97" i="3"/>
  <c r="H96" i="3"/>
  <c r="E96" i="3"/>
  <c r="H95" i="3"/>
  <c r="E95" i="3"/>
  <c r="H94" i="3"/>
  <c r="E94" i="3"/>
  <c r="H93" i="3"/>
  <c r="E93" i="3"/>
  <c r="H92" i="3"/>
  <c r="E92" i="3"/>
  <c r="H91" i="3"/>
  <c r="E91" i="3"/>
  <c r="H90" i="3"/>
  <c r="E90" i="3"/>
  <c r="H89" i="3"/>
  <c r="E89" i="3"/>
  <c r="H88" i="3"/>
  <c r="E88" i="3"/>
  <c r="H87" i="3"/>
  <c r="E87" i="3"/>
  <c r="H86" i="3"/>
  <c r="E86" i="3"/>
  <c r="H85" i="3"/>
  <c r="E85" i="3"/>
  <c r="H84" i="3"/>
  <c r="E84" i="3"/>
  <c r="H83" i="3"/>
  <c r="E83" i="3"/>
  <c r="H82" i="3"/>
  <c r="E82" i="3"/>
  <c r="H81" i="3"/>
  <c r="E81" i="3"/>
  <c r="H80" i="3"/>
  <c r="E80" i="3"/>
  <c r="H79" i="3"/>
  <c r="E79" i="3"/>
  <c r="H78" i="3"/>
  <c r="E78" i="3"/>
  <c r="H77" i="3"/>
  <c r="E77" i="3"/>
  <c r="H76" i="3"/>
  <c r="E76" i="3"/>
  <c r="H75" i="3"/>
  <c r="E75" i="3"/>
  <c r="H74" i="3"/>
  <c r="E74" i="3"/>
  <c r="H73" i="3"/>
  <c r="E73" i="3"/>
  <c r="H72" i="3"/>
  <c r="E72" i="3"/>
  <c r="H71" i="3"/>
  <c r="E71" i="3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H63" i="3"/>
  <c r="E63" i="3"/>
  <c r="H62" i="3"/>
  <c r="E62" i="3"/>
  <c r="H61" i="3"/>
  <c r="E61" i="3"/>
  <c r="H60" i="3"/>
  <c r="E60" i="3"/>
  <c r="H59" i="3"/>
  <c r="E59" i="3"/>
  <c r="H58" i="3"/>
  <c r="E58" i="3"/>
  <c r="H57" i="3"/>
  <c r="E57" i="3"/>
  <c r="H56" i="3"/>
  <c r="E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H48" i="3"/>
  <c r="E48" i="3"/>
  <c r="H47" i="3"/>
  <c r="E47" i="3"/>
  <c r="H46" i="3"/>
  <c r="E46" i="3"/>
  <c r="H45" i="3"/>
  <c r="E45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5" i="3"/>
  <c r="E5" i="3"/>
  <c r="H4" i="3"/>
  <c r="E4" i="3"/>
  <c r="H3" i="3"/>
  <c r="E3" i="3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2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6" i="1" l="1"/>
  <c r="AE354" i="1"/>
  <c r="W350" i="1"/>
  <c r="W349" i="1"/>
  <c r="W348" i="1"/>
  <c r="W347" i="1"/>
  <c r="W346" i="1"/>
  <c r="W345" i="1"/>
  <c r="W344" i="1"/>
  <c r="W343" i="1"/>
  <c r="W341" i="1"/>
  <c r="W339" i="1"/>
  <c r="W336" i="1"/>
  <c r="W333" i="1"/>
  <c r="W332" i="1"/>
  <c r="W329" i="1"/>
  <c r="W324" i="1"/>
  <c r="W320" i="1"/>
  <c r="W317" i="1"/>
  <c r="W314" i="1"/>
  <c r="W313" i="1"/>
  <c r="W312" i="1"/>
  <c r="W310" i="1"/>
  <c r="W308" i="1"/>
  <c r="W307" i="1"/>
  <c r="W306" i="1"/>
  <c r="W305" i="1"/>
  <c r="W303" i="1"/>
  <c r="W300" i="1"/>
  <c r="W299" i="1"/>
  <c r="W298" i="1"/>
  <c r="W294" i="1"/>
  <c r="W292" i="1"/>
  <c r="W291" i="1"/>
  <c r="W285" i="1"/>
  <c r="W283" i="1"/>
  <c r="W281" i="1"/>
  <c r="W279" i="1"/>
  <c r="W276" i="1"/>
  <c r="W272" i="1"/>
  <c r="W271" i="1"/>
  <c r="W270" i="1"/>
  <c r="W269" i="1"/>
  <c r="W268" i="1"/>
  <c r="W264" i="1"/>
  <c r="W263" i="1"/>
  <c r="W261" i="1"/>
  <c r="W260" i="1"/>
  <c r="W258" i="1"/>
  <c r="W257" i="1"/>
  <c r="W254" i="1"/>
  <c r="W251" i="1"/>
  <c r="W250" i="1"/>
  <c r="W249" i="1"/>
  <c r="W247" i="1"/>
  <c r="W246" i="1"/>
  <c r="W242" i="1"/>
  <c r="W238" i="1"/>
  <c r="W235" i="1"/>
  <c r="W234" i="1"/>
  <c r="W233" i="1"/>
  <c r="W229" i="1"/>
  <c r="W228" i="1"/>
  <c r="W227" i="1"/>
  <c r="W226" i="1"/>
  <c r="W224" i="1"/>
  <c r="W223" i="1"/>
  <c r="W219" i="1"/>
  <c r="W214" i="1"/>
  <c r="W213" i="1"/>
  <c r="W212" i="1"/>
  <c r="W210" i="1"/>
  <c r="W206" i="1"/>
  <c r="W205" i="1"/>
  <c r="W204" i="1"/>
  <c r="W203" i="1"/>
  <c r="W201" i="1"/>
  <c r="W199" i="1"/>
  <c r="W196" i="1"/>
  <c r="W195" i="1"/>
  <c r="W194" i="1"/>
  <c r="W193" i="1"/>
  <c r="W191" i="1"/>
  <c r="W190" i="1"/>
  <c r="W189" i="1"/>
  <c r="W187" i="1"/>
  <c r="W186" i="1"/>
  <c r="W184" i="1"/>
  <c r="W182" i="1"/>
  <c r="W181" i="1"/>
  <c r="W179" i="1"/>
  <c r="W176" i="1"/>
  <c r="W171" i="1"/>
  <c r="W169" i="1"/>
  <c r="W168" i="1"/>
  <c r="W165" i="1"/>
  <c r="W164" i="1"/>
  <c r="W163" i="1"/>
  <c r="W162" i="1"/>
  <c r="W157" i="1"/>
  <c r="W154" i="1"/>
  <c r="W152" i="1"/>
  <c r="W151" i="1"/>
  <c r="W150" i="1"/>
  <c r="W149" i="1"/>
  <c r="W148" i="1"/>
  <c r="W147" i="1"/>
  <c r="W145" i="1"/>
  <c r="W144" i="1"/>
  <c r="W139" i="1"/>
  <c r="W136" i="1"/>
  <c r="W135" i="1"/>
  <c r="W134" i="1"/>
  <c r="W133" i="1"/>
  <c r="W131" i="1"/>
  <c r="W130" i="1"/>
  <c r="W129" i="1"/>
  <c r="W125" i="1"/>
  <c r="W122" i="1"/>
  <c r="W119" i="1"/>
  <c r="W115" i="1"/>
  <c r="W112" i="1"/>
  <c r="W107" i="1"/>
  <c r="W104" i="1"/>
  <c r="W103" i="1"/>
  <c r="W102" i="1"/>
  <c r="W101" i="1"/>
  <c r="W100" i="1"/>
  <c r="W99" i="1"/>
  <c r="W98" i="1"/>
  <c r="W94" i="1"/>
  <c r="W92" i="1"/>
  <c r="W91" i="1"/>
  <c r="W85" i="1"/>
  <c r="W84" i="1"/>
  <c r="W81" i="1"/>
  <c r="W79" i="1"/>
  <c r="W78" i="1"/>
  <c r="W74" i="1"/>
  <c r="W72" i="1"/>
  <c r="W71" i="1"/>
  <c r="W70" i="1"/>
  <c r="W67" i="1"/>
  <c r="W65" i="1"/>
  <c r="W64" i="1"/>
  <c r="W62" i="1"/>
  <c r="W61" i="1"/>
  <c r="W60" i="1"/>
  <c r="W59" i="1"/>
  <c r="W55" i="1"/>
  <c r="W54" i="1"/>
  <c r="W49" i="1"/>
  <c r="W48" i="1"/>
  <c r="W47" i="1"/>
  <c r="W46" i="1"/>
  <c r="W45" i="1"/>
  <c r="W44" i="1"/>
  <c r="W40" i="1"/>
  <c r="W35" i="1"/>
  <c r="W34" i="1"/>
  <c r="W33" i="1"/>
  <c r="W30" i="1"/>
  <c r="W28" i="1"/>
  <c r="W26" i="1"/>
  <c r="W22" i="1"/>
  <c r="W19" i="1"/>
  <c r="W18" i="1"/>
  <c r="W17" i="1"/>
  <c r="W16" i="1"/>
  <c r="W14" i="1"/>
  <c r="W13" i="1"/>
  <c r="W12" i="1"/>
  <c r="W10" i="1"/>
  <c r="W8" i="1"/>
  <c r="W7" i="1"/>
  <c r="W5" i="1"/>
  <c r="AD360" i="1"/>
  <c r="AD361" i="1"/>
  <c r="I354" i="1" l="1"/>
  <c r="M261" i="1" l="1"/>
  <c r="P261" i="1" s="1"/>
  <c r="M62" i="1"/>
  <c r="P62" i="1" s="1"/>
  <c r="M134" i="1"/>
  <c r="P134" i="1" s="1"/>
  <c r="N318" i="1"/>
  <c r="N303" i="1"/>
  <c r="N238" i="1"/>
  <c r="M17" i="1"/>
  <c r="P17" i="1" s="1"/>
  <c r="M185" i="1"/>
  <c r="P185" i="1" s="1"/>
  <c r="M111" i="1"/>
  <c r="P111" i="1" s="1"/>
  <c r="M25" i="1"/>
  <c r="P25" i="1" s="1"/>
  <c r="M282" i="1"/>
  <c r="P282" i="1" s="1"/>
  <c r="N168" i="1"/>
  <c r="N219" i="1"/>
  <c r="N116" i="1"/>
  <c r="N67" i="1"/>
  <c r="M300" i="1"/>
  <c r="P300" i="1" s="1"/>
  <c r="M91" i="1"/>
  <c r="P91" i="1" s="1"/>
  <c r="N214" i="1"/>
  <c r="M22" i="1"/>
  <c r="P22" i="1" s="1"/>
  <c r="M92" i="1"/>
  <c r="P92" i="1" s="1"/>
  <c r="M174" i="1"/>
  <c r="P174" i="1" s="1"/>
  <c r="M2" i="1"/>
  <c r="P2" i="1" s="1"/>
  <c r="M33" i="1"/>
  <c r="P33" i="1" s="1"/>
  <c r="N112" i="1"/>
  <c r="N3" i="1"/>
  <c r="N17" i="1"/>
  <c r="N76" i="1"/>
  <c r="M322" i="1"/>
  <c r="P322" i="1" s="1"/>
  <c r="N130" i="1"/>
  <c r="N83" i="1"/>
  <c r="N61" i="1"/>
  <c r="M21" i="1"/>
  <c r="P21" i="1" s="1"/>
  <c r="N14" i="1"/>
  <c r="M154" i="1"/>
  <c r="P154" i="1" s="1"/>
  <c r="N322" i="1"/>
  <c r="M327" i="1"/>
  <c r="P327" i="1" s="1"/>
  <c r="N252" i="1"/>
  <c r="N315" i="1"/>
  <c r="M120" i="1"/>
  <c r="P120" i="1" s="1"/>
  <c r="M258" i="1"/>
  <c r="P258" i="1" s="1"/>
  <c r="N144" i="1"/>
  <c r="M315" i="1"/>
  <c r="P315" i="1" s="1"/>
  <c r="M341" i="1"/>
  <c r="P341" i="1" s="1"/>
  <c r="N110" i="1"/>
  <c r="M296" i="1"/>
  <c r="P296" i="1" s="1"/>
  <c r="N99" i="1"/>
  <c r="M165" i="1"/>
  <c r="P165" i="1" s="1"/>
  <c r="N64" i="1"/>
  <c r="M241" i="1"/>
  <c r="P241" i="1" s="1"/>
  <c r="N142" i="1"/>
  <c r="M252" i="1"/>
  <c r="P252" i="1" s="1"/>
  <c r="N161" i="1"/>
  <c r="M237" i="1"/>
  <c r="P237" i="1" s="1"/>
  <c r="M213" i="1"/>
  <c r="P213" i="1" s="1"/>
  <c r="N44" i="1"/>
  <c r="M6" i="1"/>
  <c r="P6" i="1" s="1"/>
  <c r="M72" i="1"/>
  <c r="P72" i="1" s="1"/>
  <c r="N270" i="1"/>
  <c r="N26" i="1"/>
  <c r="M9" i="1"/>
  <c r="P9" i="1" s="1"/>
  <c r="N216" i="1"/>
  <c r="N70" i="1"/>
  <c r="N23" i="1"/>
  <c r="M284" i="1"/>
  <c r="P284" i="1" s="1"/>
  <c r="N25" i="1"/>
  <c r="N245" i="1"/>
  <c r="M223" i="1"/>
  <c r="P223" i="1" s="1"/>
  <c r="N259" i="1"/>
  <c r="M324" i="1"/>
  <c r="P324" i="1" s="1"/>
  <c r="M231" i="1"/>
  <c r="P231" i="1" s="1"/>
  <c r="N221" i="1"/>
  <c r="M320" i="1"/>
  <c r="P320" i="1" s="1"/>
  <c r="M151" i="1"/>
  <c r="P151" i="1" s="1"/>
  <c r="M225" i="1"/>
  <c r="P225" i="1" s="1"/>
  <c r="N210" i="1"/>
  <c r="M336" i="1"/>
  <c r="P336" i="1" s="1"/>
  <c r="M308" i="1"/>
  <c r="P308" i="1" s="1"/>
  <c r="M316" i="1"/>
  <c r="P316" i="1" s="1"/>
  <c r="M144" i="1"/>
  <c r="P144" i="1" s="1"/>
  <c r="N302" i="1"/>
  <c r="M47" i="1"/>
  <c r="P47" i="1" s="1"/>
  <c r="N199" i="1"/>
  <c r="M172" i="1"/>
  <c r="P172" i="1" s="1"/>
  <c r="N147" i="1"/>
  <c r="N174" i="1"/>
  <c r="M54" i="1"/>
  <c r="P54" i="1" s="1"/>
  <c r="N158" i="1"/>
  <c r="M288" i="1"/>
  <c r="P288" i="1" s="1"/>
  <c r="N184" i="1"/>
  <c r="N197" i="1"/>
  <c r="M114" i="1"/>
  <c r="P114" i="1" s="1"/>
  <c r="M217" i="1"/>
  <c r="P217" i="1" s="1"/>
  <c r="M141" i="1"/>
  <c r="P141" i="1" s="1"/>
  <c r="N82" i="1"/>
  <c r="N104" i="1"/>
  <c r="M103" i="1"/>
  <c r="P103" i="1" s="1"/>
  <c r="N108" i="1"/>
  <c r="M132" i="1"/>
  <c r="P132" i="1" s="1"/>
  <c r="N113" i="1"/>
  <c r="N105" i="1"/>
  <c r="N139" i="1"/>
  <c r="M66" i="1"/>
  <c r="P66" i="1" s="1"/>
  <c r="N169" i="1"/>
  <c r="M221" i="1"/>
  <c r="P221" i="1" s="1"/>
  <c r="M95" i="1"/>
  <c r="P95" i="1" s="1"/>
  <c r="N194" i="1"/>
  <c r="N211" i="1"/>
  <c r="M88" i="1"/>
  <c r="P88" i="1" s="1"/>
  <c r="N78" i="1"/>
  <c r="M52" i="1"/>
  <c r="P52" i="1" s="1"/>
  <c r="M348" i="1"/>
  <c r="P348" i="1" s="1"/>
  <c r="N2" i="1"/>
  <c r="N330" i="1"/>
  <c r="M29" i="1"/>
  <c r="P29" i="1" s="1"/>
  <c r="N293" i="1"/>
  <c r="M330" i="1"/>
  <c r="P330" i="1" s="1"/>
  <c r="N106" i="1"/>
  <c r="N251" i="1"/>
  <c r="N77" i="1"/>
  <c r="N265" i="1"/>
  <c r="N325" i="1"/>
  <c r="M203" i="1"/>
  <c r="P203" i="1" s="1"/>
  <c r="N244" i="1"/>
  <c r="M123" i="1"/>
  <c r="P123" i="1" s="1"/>
  <c r="M337" i="1"/>
  <c r="P337" i="1" s="1"/>
  <c r="M260" i="1"/>
  <c r="P260" i="1" s="1"/>
  <c r="M289" i="1"/>
  <c r="P289" i="1" s="1"/>
  <c r="N35" i="1"/>
  <c r="N172" i="1"/>
  <c r="N31" i="1"/>
  <c r="M190" i="1"/>
  <c r="P190" i="1" s="1"/>
  <c r="M323" i="1"/>
  <c r="P323" i="1" s="1"/>
  <c r="N242" i="1"/>
  <c r="N201" i="1"/>
  <c r="M138" i="1"/>
  <c r="P138" i="1" s="1"/>
  <c r="M148" i="1"/>
  <c r="P148" i="1" s="1"/>
  <c r="M176" i="1"/>
  <c r="P176" i="1" s="1"/>
  <c r="M65" i="1"/>
  <c r="P65" i="1" s="1"/>
  <c r="N13" i="1"/>
  <c r="M136" i="1"/>
  <c r="P136" i="1" s="1"/>
  <c r="N248" i="1"/>
  <c r="N162" i="1"/>
  <c r="N135" i="1"/>
  <c r="N12" i="1"/>
  <c r="M48" i="1"/>
  <c r="P48" i="1" s="1"/>
  <c r="N81" i="1"/>
  <c r="N4" i="1"/>
  <c r="M12" i="1"/>
  <c r="P12" i="1" s="1"/>
  <c r="M189" i="1"/>
  <c r="P189" i="1" s="1"/>
  <c r="N164" i="1"/>
  <c r="N117" i="1"/>
  <c r="M234" i="1"/>
  <c r="P234" i="1" s="1"/>
  <c r="M188" i="1"/>
  <c r="P188" i="1" s="1"/>
  <c r="M245" i="1"/>
  <c r="P245" i="1" s="1"/>
  <c r="N285" i="1"/>
  <c r="N334" i="1"/>
  <c r="N326" i="1"/>
  <c r="N73" i="1"/>
  <c r="M332" i="1"/>
  <c r="P332" i="1" s="1"/>
  <c r="M34" i="1"/>
  <c r="P34" i="1" s="1"/>
  <c r="N286" i="1"/>
  <c r="N212" i="1"/>
  <c r="M61" i="1"/>
  <c r="P61" i="1" s="1"/>
  <c r="M45" i="1"/>
  <c r="P45" i="1" s="1"/>
  <c r="N160" i="1"/>
  <c r="N205" i="1"/>
  <c r="N107" i="1"/>
  <c r="M295" i="1"/>
  <c r="P295" i="1" s="1"/>
  <c r="M290" i="1"/>
  <c r="P290" i="1" s="1"/>
  <c r="N127" i="1"/>
  <c r="M166" i="1"/>
  <c r="P166" i="1" s="1"/>
  <c r="N271" i="1"/>
  <c r="M63" i="1"/>
  <c r="P63" i="1" s="1"/>
  <c r="N100" i="1"/>
  <c r="M222" i="1"/>
  <c r="P222" i="1" s="1"/>
  <c r="N185" i="1"/>
  <c r="N126" i="1"/>
  <c r="M344" i="1"/>
  <c r="P344" i="1" s="1"/>
  <c r="N235" i="1"/>
  <c r="N16" i="1"/>
  <c r="N74" i="1"/>
  <c r="M96" i="1"/>
  <c r="P96" i="1" s="1"/>
  <c r="M350" i="1"/>
  <c r="P350" i="1" s="1"/>
  <c r="N190" i="1"/>
  <c r="M235" i="1"/>
  <c r="P235" i="1" s="1"/>
  <c r="N101" i="1"/>
  <c r="N60" i="1"/>
  <c r="M198" i="1"/>
  <c r="P198" i="1" s="1"/>
  <c r="M314" i="1"/>
  <c r="P314" i="1" s="1"/>
  <c r="N196" i="1"/>
  <c r="N207" i="1"/>
  <c r="M326" i="1"/>
  <c r="P326" i="1" s="1"/>
  <c r="N188" i="1"/>
  <c r="O188" i="1" s="1"/>
  <c r="N255" i="1"/>
  <c r="N156" i="1"/>
  <c r="M168" i="1"/>
  <c r="P168" i="1" s="1"/>
  <c r="M122" i="1"/>
  <c r="P122" i="1" s="1"/>
  <c r="M286" i="1"/>
  <c r="P286" i="1" s="1"/>
  <c r="M236" i="1"/>
  <c r="P236" i="1" s="1"/>
  <c r="N92" i="1"/>
  <c r="N177" i="1"/>
  <c r="N275" i="1"/>
  <c r="M333" i="1"/>
  <c r="P333" i="1" s="1"/>
  <c r="N339" i="1"/>
  <c r="N308" i="1"/>
  <c r="N291" i="1"/>
  <c r="N226" i="1"/>
  <c r="N150" i="1"/>
  <c r="M187" i="1"/>
  <c r="P187" i="1" s="1"/>
  <c r="N263" i="1"/>
  <c r="M133" i="1"/>
  <c r="P133" i="1" s="1"/>
  <c r="M15" i="1"/>
  <c r="P15" i="1" s="1"/>
  <c r="M307" i="1"/>
  <c r="P307" i="1" s="1"/>
  <c r="N40" i="1"/>
  <c r="M293" i="1"/>
  <c r="P293" i="1" s="1"/>
  <c r="M64" i="1"/>
  <c r="P64" i="1" s="1"/>
  <c r="M68" i="1"/>
  <c r="P68" i="1" s="1"/>
  <c r="N140" i="1"/>
  <c r="M205" i="1"/>
  <c r="P205" i="1" s="1"/>
  <c r="N69" i="1"/>
  <c r="N5" i="1"/>
  <c r="N22" i="1"/>
  <c r="M273" i="1"/>
  <c r="P273" i="1" s="1"/>
  <c r="N132" i="1"/>
  <c r="N319" i="1"/>
  <c r="N143" i="1"/>
  <c r="N15" i="1"/>
  <c r="N268" i="1"/>
  <c r="N180" i="1"/>
  <c r="M278" i="1"/>
  <c r="P278" i="1" s="1"/>
  <c r="M206" i="1"/>
  <c r="P206" i="1" s="1"/>
  <c r="M146" i="1"/>
  <c r="P146" i="1" s="1"/>
  <c r="M26" i="1"/>
  <c r="P26" i="1" s="1"/>
  <c r="M83" i="1"/>
  <c r="P83" i="1" s="1"/>
  <c r="N39" i="1"/>
  <c r="M285" i="1"/>
  <c r="P285" i="1" s="1"/>
  <c r="N167" i="1"/>
  <c r="N145" i="1"/>
  <c r="M253" i="1"/>
  <c r="P253" i="1" s="1"/>
  <c r="N344" i="1"/>
  <c r="N313" i="1"/>
  <c r="N346" i="1"/>
  <c r="M207" i="1"/>
  <c r="P207" i="1" s="1"/>
  <c r="M129" i="1"/>
  <c r="P129" i="1" s="1"/>
  <c r="M201" i="1"/>
  <c r="P201" i="1" s="1"/>
  <c r="N261" i="1"/>
  <c r="N224" i="1"/>
  <c r="M20" i="1"/>
  <c r="P20" i="1" s="1"/>
  <c r="N206" i="1"/>
  <c r="M169" i="1"/>
  <c r="P169" i="1" s="1"/>
  <c r="M251" i="1"/>
  <c r="P251" i="1" s="1"/>
  <c r="N171" i="1"/>
  <c r="M334" i="1"/>
  <c r="P334" i="1" s="1"/>
  <c r="M280" i="1"/>
  <c r="P280" i="1" s="1"/>
  <c r="N165" i="1"/>
  <c r="N138" i="1"/>
  <c r="M294" i="1"/>
  <c r="P294" i="1" s="1"/>
  <c r="M204" i="1"/>
  <c r="P204" i="1" s="1"/>
  <c r="M78" i="1"/>
  <c r="P78" i="1" s="1"/>
  <c r="N223" i="1"/>
  <c r="N49" i="1"/>
  <c r="M32" i="1"/>
  <c r="P32" i="1" s="1"/>
  <c r="M53" i="1"/>
  <c r="P53" i="1" s="1"/>
  <c r="M301" i="1"/>
  <c r="P301" i="1" s="1"/>
  <c r="N292" i="1"/>
  <c r="N8" i="1"/>
  <c r="N200" i="1"/>
  <c r="N173" i="1"/>
  <c r="N28" i="1"/>
  <c r="M214" i="1"/>
  <c r="P214" i="1" s="1"/>
  <c r="M311" i="1"/>
  <c r="P311" i="1" s="1"/>
  <c r="M298" i="1"/>
  <c r="P298" i="1" s="1"/>
  <c r="M272" i="1"/>
  <c r="P272" i="1" s="1"/>
  <c r="M210" i="1"/>
  <c r="P210" i="1" s="1"/>
  <c r="N153" i="1"/>
  <c r="N63" i="1"/>
  <c r="M140" i="1"/>
  <c r="P140" i="1" s="1"/>
  <c r="N335" i="1"/>
  <c r="N287" i="1"/>
  <c r="M319" i="1"/>
  <c r="P319" i="1" s="1"/>
  <c r="M28" i="1"/>
  <c r="P28" i="1" s="1"/>
  <c r="M264" i="1"/>
  <c r="P264" i="1" s="1"/>
  <c r="M219" i="1"/>
  <c r="P219" i="1" s="1"/>
  <c r="N304" i="1"/>
  <c r="N149" i="1"/>
  <c r="M259" i="1"/>
  <c r="P259" i="1" s="1"/>
  <c r="N179" i="1"/>
  <c r="M158" i="1"/>
  <c r="P158" i="1" s="1"/>
  <c r="M16" i="1"/>
  <c r="P16" i="1" s="1"/>
  <c r="M59" i="1"/>
  <c r="P59" i="1" s="1"/>
  <c r="N119" i="1"/>
  <c r="N95" i="1"/>
  <c r="N89" i="1"/>
  <c r="N328" i="1"/>
  <c r="M145" i="1"/>
  <c r="P145" i="1" s="1"/>
  <c r="N48" i="1"/>
  <c r="N46" i="1"/>
  <c r="M208" i="1"/>
  <c r="P208" i="1" s="1"/>
  <c r="M99" i="1"/>
  <c r="P99" i="1" s="1"/>
  <c r="M7" i="1"/>
  <c r="P7" i="1" s="1"/>
  <c r="N141" i="1"/>
  <c r="O141" i="1" s="1"/>
  <c r="N65" i="1"/>
  <c r="M50" i="1"/>
  <c r="P50" i="1" s="1"/>
  <c r="M182" i="1"/>
  <c r="P182" i="1" s="1"/>
  <c r="N33" i="1"/>
  <c r="M352" i="1"/>
  <c r="P352" i="1" s="1"/>
  <c r="N52" i="1"/>
  <c r="N331" i="1"/>
  <c r="N115" i="1"/>
  <c r="M275" i="1"/>
  <c r="P275" i="1" s="1"/>
  <c r="N239" i="1"/>
  <c r="N269" i="1"/>
  <c r="N266" i="1"/>
  <c r="N114" i="1"/>
  <c r="M281" i="1"/>
  <c r="P281" i="1" s="1"/>
  <c r="N258" i="1"/>
  <c r="N84" i="1"/>
  <c r="M40" i="1"/>
  <c r="P40" i="1" s="1"/>
  <c r="M104" i="1"/>
  <c r="P104" i="1" s="1"/>
  <c r="M268" i="1"/>
  <c r="P268" i="1" s="1"/>
  <c r="N37" i="1"/>
  <c r="M170" i="1"/>
  <c r="P170" i="1" s="1"/>
  <c r="N327" i="1"/>
  <c r="N253" i="1"/>
  <c r="N38" i="1"/>
  <c r="M321" i="1"/>
  <c r="P321" i="1" s="1"/>
  <c r="N50" i="1"/>
  <c r="M238" i="1"/>
  <c r="P238" i="1" s="1"/>
  <c r="N93" i="1"/>
  <c r="M354" i="1"/>
  <c r="M232" i="1"/>
  <c r="P232" i="1" s="1"/>
  <c r="N209" i="1"/>
  <c r="N229" i="1"/>
  <c r="M117" i="1"/>
  <c r="P117" i="1" s="1"/>
  <c r="M292" i="1"/>
  <c r="P292" i="1" s="1"/>
  <c r="N316" i="1"/>
  <c r="N276" i="1"/>
  <c r="N58" i="1"/>
  <c r="M181" i="1"/>
  <c r="P181" i="1" s="1"/>
  <c r="N227" i="1"/>
  <c r="M125" i="1"/>
  <c r="P125" i="1" s="1"/>
  <c r="N21" i="1"/>
  <c r="M124" i="1"/>
  <c r="P124" i="1" s="1"/>
  <c r="N62" i="1"/>
  <c r="M98" i="1"/>
  <c r="P98" i="1" s="1"/>
  <c r="M4" i="1"/>
  <c r="P4" i="1" s="1"/>
  <c r="N29" i="1"/>
  <c r="M335" i="1"/>
  <c r="P335" i="1" s="1"/>
  <c r="N282" i="1"/>
  <c r="M270" i="1"/>
  <c r="P270" i="1" s="1"/>
  <c r="M299" i="1"/>
  <c r="P299" i="1" s="1"/>
  <c r="N311" i="1"/>
  <c r="M197" i="1"/>
  <c r="P197" i="1" s="1"/>
  <c r="N352" i="1"/>
  <c r="O352" i="1" s="1"/>
  <c r="N45" i="1"/>
  <c r="N120" i="1"/>
  <c r="M224" i="1"/>
  <c r="P224" i="1" s="1"/>
  <c r="M100" i="1"/>
  <c r="P100" i="1" s="1"/>
  <c r="N332" i="1"/>
  <c r="O332" i="1" s="1"/>
  <c r="N51" i="1"/>
  <c r="M346" i="1"/>
  <c r="P346" i="1" s="1"/>
  <c r="N85" i="1"/>
  <c r="M126" i="1"/>
  <c r="P126" i="1" s="1"/>
  <c r="M162" i="1"/>
  <c r="P162" i="1" s="1"/>
  <c r="M345" i="1"/>
  <c r="P345" i="1" s="1"/>
  <c r="M86" i="1"/>
  <c r="P86" i="1" s="1"/>
  <c r="M77" i="1"/>
  <c r="P77" i="1" s="1"/>
  <c r="M349" i="1"/>
  <c r="P349" i="1" s="1"/>
  <c r="N340" i="1"/>
  <c r="M71" i="1"/>
  <c r="P71" i="1" s="1"/>
  <c r="N125" i="1"/>
  <c r="N222" i="1"/>
  <c r="M312" i="1"/>
  <c r="P312" i="1" s="1"/>
  <c r="N323" i="1"/>
  <c r="N301" i="1"/>
  <c r="M93" i="1"/>
  <c r="P93" i="1" s="1"/>
  <c r="N307" i="1"/>
  <c r="N236" i="1"/>
  <c r="N128" i="1"/>
  <c r="M266" i="1"/>
  <c r="P266" i="1" s="1"/>
  <c r="N91" i="1"/>
  <c r="M139" i="1"/>
  <c r="P139" i="1" s="1"/>
  <c r="N97" i="1"/>
  <c r="N232" i="1"/>
  <c r="M110" i="1"/>
  <c r="P110" i="1" s="1"/>
  <c r="M277" i="1"/>
  <c r="P277" i="1" s="1"/>
  <c r="M31" i="1"/>
  <c r="P31" i="1" s="1"/>
  <c r="M218" i="1"/>
  <c r="P218" i="1" s="1"/>
  <c r="M343" i="1"/>
  <c r="P343" i="1" s="1"/>
  <c r="N279" i="1"/>
  <c r="M239" i="1"/>
  <c r="P239" i="1" s="1"/>
  <c r="N310" i="1"/>
  <c r="N348" i="1"/>
  <c r="M37" i="1"/>
  <c r="P37" i="1" s="1"/>
  <c r="N347" i="1"/>
  <c r="N320" i="1"/>
  <c r="N254" i="1"/>
  <c r="M23" i="1"/>
  <c r="P23" i="1" s="1"/>
  <c r="M160" i="1"/>
  <c r="P160" i="1" s="1"/>
  <c r="N59" i="1"/>
  <c r="N121" i="1"/>
  <c r="M228" i="1"/>
  <c r="P228" i="1" s="1"/>
  <c r="M167" i="1"/>
  <c r="P167" i="1" s="1"/>
  <c r="M147" i="1"/>
  <c r="P147" i="1" s="1"/>
  <c r="M75" i="1"/>
  <c r="P75" i="1" s="1"/>
  <c r="M57" i="1"/>
  <c r="P57" i="1" s="1"/>
  <c r="M19" i="1"/>
  <c r="P19" i="1" s="1"/>
  <c r="M306" i="1"/>
  <c r="P306" i="1" s="1"/>
  <c r="M242" i="1"/>
  <c r="P242" i="1" s="1"/>
  <c r="N42" i="1"/>
  <c r="N123" i="1"/>
  <c r="M175" i="1"/>
  <c r="P175" i="1" s="1"/>
  <c r="M135" i="1"/>
  <c r="P135" i="1" s="1"/>
  <c r="M87" i="1"/>
  <c r="P87" i="1" s="1"/>
  <c r="M41" i="1"/>
  <c r="P41" i="1" s="1"/>
  <c r="M3" i="1"/>
  <c r="P3" i="1" s="1"/>
  <c r="M302" i="1"/>
  <c r="P302" i="1" s="1"/>
  <c r="M230" i="1"/>
  <c r="P230" i="1" s="1"/>
  <c r="N136" i="1"/>
  <c r="N24" i="1"/>
  <c r="M101" i="1"/>
  <c r="P101" i="1" s="1"/>
  <c r="M55" i="1"/>
  <c r="P55" i="1" s="1"/>
  <c r="M310" i="1"/>
  <c r="P310" i="1" s="1"/>
  <c r="N86" i="1"/>
  <c r="N7" i="1"/>
  <c r="N204" i="1"/>
  <c r="O204" i="1" s="1"/>
  <c r="N175" i="1"/>
  <c r="N349" i="1"/>
  <c r="M342" i="1"/>
  <c r="P342" i="1" s="1"/>
  <c r="M184" i="1"/>
  <c r="P184" i="1" s="1"/>
  <c r="N170" i="1"/>
  <c r="N131" i="1"/>
  <c r="N249" i="1"/>
  <c r="N163" i="1"/>
  <c r="M102" i="1"/>
  <c r="P102" i="1" s="1"/>
  <c r="N178" i="1"/>
  <c r="M212" i="1"/>
  <c r="P212" i="1" s="1"/>
  <c r="M43" i="1"/>
  <c r="P43" i="1" s="1"/>
  <c r="N129" i="1"/>
  <c r="N324" i="1"/>
  <c r="M81" i="1"/>
  <c r="P81" i="1" s="1"/>
  <c r="N243" i="1"/>
  <c r="M159" i="1"/>
  <c r="P159" i="1" s="1"/>
  <c r="N152" i="1"/>
  <c r="N133" i="1"/>
  <c r="M297" i="1"/>
  <c r="P297" i="1" s="1"/>
  <c r="M76" i="1"/>
  <c r="P76" i="1" s="1"/>
  <c r="N187" i="1"/>
  <c r="M254" i="1"/>
  <c r="P254" i="1" s="1"/>
  <c r="M339" i="1"/>
  <c r="P339" i="1" s="1"/>
  <c r="M108" i="1"/>
  <c r="P108" i="1" s="1"/>
  <c r="N148" i="1"/>
  <c r="M56" i="1"/>
  <c r="P56" i="1" s="1"/>
  <c r="N272" i="1"/>
  <c r="N159" i="1"/>
  <c r="M269" i="1"/>
  <c r="P269" i="1" s="1"/>
  <c r="N137" i="1"/>
  <c r="M74" i="1"/>
  <c r="P74" i="1" s="1"/>
  <c r="M287" i="1"/>
  <c r="P287" i="1" s="1"/>
  <c r="N341" i="1"/>
  <c r="M163" i="1"/>
  <c r="P163" i="1" s="1"/>
  <c r="N337" i="1"/>
  <c r="M90" i="1"/>
  <c r="P90" i="1" s="1"/>
  <c r="N98" i="1"/>
  <c r="M36" i="1"/>
  <c r="P36" i="1" s="1"/>
  <c r="N208" i="1"/>
  <c r="N343" i="1"/>
  <c r="N193" i="1"/>
  <c r="N241" i="1"/>
  <c r="N284" i="1"/>
  <c r="M85" i="1"/>
  <c r="P85" i="1" s="1"/>
  <c r="N247" i="1"/>
  <c r="N203" i="1"/>
  <c r="N75" i="1"/>
  <c r="M265" i="1"/>
  <c r="P265" i="1" s="1"/>
  <c r="N294" i="1"/>
  <c r="N273" i="1"/>
  <c r="N264" i="1"/>
  <c r="M130" i="1"/>
  <c r="P130" i="1" s="1"/>
  <c r="M58" i="1"/>
  <c r="P58" i="1" s="1"/>
  <c r="M279" i="1"/>
  <c r="P279" i="1" s="1"/>
  <c r="M152" i="1"/>
  <c r="P152" i="1" s="1"/>
  <c r="N314" i="1"/>
  <c r="N277" i="1"/>
  <c r="N274" i="1"/>
  <c r="N309" i="1"/>
  <c r="N19" i="1"/>
  <c r="M97" i="1"/>
  <c r="P97" i="1" s="1"/>
  <c r="M331" i="1"/>
  <c r="P331" i="1" s="1"/>
  <c r="M150" i="1"/>
  <c r="P150" i="1" s="1"/>
  <c r="N289" i="1"/>
  <c r="M128" i="1"/>
  <c r="P128" i="1" s="1"/>
  <c r="N124" i="1"/>
  <c r="N18" i="1"/>
  <c r="M340" i="1"/>
  <c r="P340" i="1" s="1"/>
  <c r="M244" i="1"/>
  <c r="P244" i="1" s="1"/>
  <c r="N312" i="1"/>
  <c r="N102" i="1"/>
  <c r="M229" i="1"/>
  <c r="P229" i="1" s="1"/>
  <c r="N43" i="1"/>
  <c r="N260" i="1"/>
  <c r="N30" i="1"/>
  <c r="N237" i="1"/>
  <c r="N176" i="1"/>
  <c r="N88" i="1"/>
  <c r="N296" i="1"/>
  <c r="N213" i="1"/>
  <c r="N32" i="1"/>
  <c r="N27" i="1"/>
  <c r="N225" i="1"/>
  <c r="N55" i="1"/>
  <c r="N103" i="1"/>
  <c r="O103" i="1" s="1"/>
  <c r="M240" i="1"/>
  <c r="P240" i="1" s="1"/>
  <c r="M51" i="1"/>
  <c r="P51" i="1" s="1"/>
  <c r="M164" i="1"/>
  <c r="P164" i="1" s="1"/>
  <c r="M216" i="1"/>
  <c r="P216" i="1" s="1"/>
  <c r="N80" i="1"/>
  <c r="M38" i="1"/>
  <c r="P38" i="1" s="1"/>
  <c r="M94" i="1"/>
  <c r="P94" i="1" s="1"/>
  <c r="N109" i="1"/>
  <c r="N305" i="1"/>
  <c r="N295" i="1"/>
  <c r="N317" i="1"/>
  <c r="N281" i="1"/>
  <c r="N146" i="1"/>
  <c r="M113" i="1"/>
  <c r="P113" i="1" s="1"/>
  <c r="M196" i="1"/>
  <c r="P196" i="1" s="1"/>
  <c r="M186" i="1"/>
  <c r="P186" i="1" s="1"/>
  <c r="M18" i="1"/>
  <c r="P18" i="1" s="1"/>
  <c r="M137" i="1"/>
  <c r="P137" i="1" s="1"/>
  <c r="M30" i="1"/>
  <c r="P30" i="1" s="1"/>
  <c r="M112" i="1"/>
  <c r="P112" i="1" s="1"/>
  <c r="M202" i="1"/>
  <c r="P202" i="1" s="1"/>
  <c r="M73" i="1"/>
  <c r="P73" i="1" s="1"/>
  <c r="M304" i="1"/>
  <c r="P304" i="1" s="1"/>
  <c r="M60" i="1"/>
  <c r="P60" i="1" s="1"/>
  <c r="N233" i="1"/>
  <c r="M178" i="1"/>
  <c r="P178" i="1" s="1"/>
  <c r="N257" i="1"/>
  <c r="N298" i="1"/>
  <c r="N228" i="1"/>
  <c r="N290" i="1"/>
  <c r="N34" i="1"/>
  <c r="M105" i="1"/>
  <c r="P105" i="1" s="1"/>
  <c r="N6" i="1"/>
  <c r="N240" i="1"/>
  <c r="N288" i="1"/>
  <c r="M338" i="1"/>
  <c r="P338" i="1" s="1"/>
  <c r="M211" i="1"/>
  <c r="P211" i="1" s="1"/>
  <c r="M115" i="1"/>
  <c r="P115" i="1" s="1"/>
  <c r="M317" i="1"/>
  <c r="P317" i="1" s="1"/>
  <c r="N215" i="1"/>
  <c r="M291" i="1"/>
  <c r="P291" i="1" s="1"/>
  <c r="M233" i="1"/>
  <c r="P233" i="1" s="1"/>
  <c r="M42" i="1"/>
  <c r="P42" i="1" s="1"/>
  <c r="M46" i="1"/>
  <c r="P46" i="1" s="1"/>
  <c r="N329" i="1"/>
  <c r="N333" i="1"/>
  <c r="N122" i="1"/>
  <c r="M256" i="1"/>
  <c r="P256" i="1" s="1"/>
  <c r="M351" i="1"/>
  <c r="P351" i="1" s="1"/>
  <c r="M215" i="1"/>
  <c r="P215" i="1" s="1"/>
  <c r="M209" i="1"/>
  <c r="P209" i="1" s="1"/>
  <c r="M84" i="1"/>
  <c r="P84" i="1" s="1"/>
  <c r="N300" i="1"/>
  <c r="M257" i="1"/>
  <c r="P257" i="1" s="1"/>
  <c r="N267" i="1"/>
  <c r="N256" i="1"/>
  <c r="M263" i="1"/>
  <c r="P263" i="1" s="1"/>
  <c r="M283" i="1"/>
  <c r="P283" i="1" s="1"/>
  <c r="M179" i="1"/>
  <c r="P179" i="1" s="1"/>
  <c r="M116" i="1"/>
  <c r="P116" i="1" s="1"/>
  <c r="N90" i="1"/>
  <c r="M248" i="1"/>
  <c r="P248" i="1" s="1"/>
  <c r="M195" i="1"/>
  <c r="P195" i="1" s="1"/>
  <c r="N20" i="1"/>
  <c r="O20" i="1" s="1"/>
  <c r="M329" i="1"/>
  <c r="P329" i="1" s="1"/>
  <c r="N182" i="1"/>
  <c r="M313" i="1"/>
  <c r="P313" i="1" s="1"/>
  <c r="N195" i="1"/>
  <c r="N230" i="1"/>
  <c r="N9" i="1"/>
  <c r="N10" i="1"/>
  <c r="N191" i="1"/>
  <c r="M142" i="1"/>
  <c r="P142" i="1" s="1"/>
  <c r="M249" i="1"/>
  <c r="P249" i="1" s="1"/>
  <c r="N350" i="1"/>
  <c r="N198" i="1"/>
  <c r="O198" i="1" s="1"/>
  <c r="N262" i="1"/>
  <c r="M247" i="1"/>
  <c r="P247" i="1" s="1"/>
  <c r="M10" i="1"/>
  <c r="P10" i="1" s="1"/>
  <c r="N189" i="1"/>
  <c r="M318" i="1"/>
  <c r="P318" i="1" s="1"/>
  <c r="M191" i="1"/>
  <c r="P191" i="1" s="1"/>
  <c r="M267" i="1"/>
  <c r="P267" i="1" s="1"/>
  <c r="M127" i="1"/>
  <c r="P127" i="1" s="1"/>
  <c r="M149" i="1"/>
  <c r="P149" i="1" s="1"/>
  <c r="N280" i="1"/>
  <c r="O280" i="1" s="1"/>
  <c r="N231" i="1"/>
  <c r="M177" i="1"/>
  <c r="P177" i="1" s="1"/>
  <c r="N278" i="1"/>
  <c r="N321" i="1"/>
  <c r="M153" i="1"/>
  <c r="P153" i="1" s="1"/>
  <c r="M80" i="1"/>
  <c r="P80" i="1" s="1"/>
  <c r="M89" i="1"/>
  <c r="P89" i="1" s="1"/>
  <c r="N338" i="1"/>
  <c r="N217" i="1"/>
  <c r="M69" i="1"/>
  <c r="P69" i="1" s="1"/>
  <c r="N299" i="1"/>
  <c r="M155" i="1"/>
  <c r="P155" i="1" s="1"/>
  <c r="M67" i="1"/>
  <c r="P67" i="1" s="1"/>
  <c r="M5" i="1"/>
  <c r="P5" i="1" s="1"/>
  <c r="M274" i="1"/>
  <c r="P274" i="1" s="1"/>
  <c r="N96" i="1"/>
  <c r="O96" i="1" s="1"/>
  <c r="N87" i="1"/>
  <c r="M157" i="1"/>
  <c r="P157" i="1" s="1"/>
  <c r="M49" i="1"/>
  <c r="P49" i="1" s="1"/>
  <c r="M309" i="1"/>
  <c r="P309" i="1" s="1"/>
  <c r="N202" i="1"/>
  <c r="M199" i="1"/>
  <c r="P199" i="1" s="1"/>
  <c r="M79" i="1"/>
  <c r="P79" i="1" s="1"/>
  <c r="M246" i="1"/>
  <c r="P246" i="1" s="1"/>
  <c r="N155" i="1"/>
  <c r="N154" i="1"/>
  <c r="N111" i="1"/>
  <c r="O111" i="1" s="1"/>
  <c r="M192" i="1"/>
  <c r="P192" i="1" s="1"/>
  <c r="N57" i="1"/>
  <c r="M24" i="1"/>
  <c r="P24" i="1" s="1"/>
  <c r="M220" i="1"/>
  <c r="P220" i="1" s="1"/>
  <c r="N220" i="1"/>
  <c r="M271" i="1"/>
  <c r="P271" i="1" s="1"/>
  <c r="N53" i="1"/>
  <c r="N41" i="1"/>
  <c r="N192" i="1"/>
  <c r="M173" i="1"/>
  <c r="P173" i="1" s="1"/>
  <c r="M11" i="1"/>
  <c r="P11" i="1" s="1"/>
  <c r="M107" i="1"/>
  <c r="P107" i="1" s="1"/>
  <c r="N336" i="1"/>
  <c r="N68" i="1"/>
  <c r="N342" i="1"/>
  <c r="M143" i="1"/>
  <c r="P143" i="1" s="1"/>
  <c r="M183" i="1"/>
  <c r="P183" i="1" s="1"/>
  <c r="M118" i="1"/>
  <c r="P118" i="1" s="1"/>
  <c r="N36" i="1"/>
  <c r="N297" i="1"/>
  <c r="N151" i="1"/>
  <c r="N134" i="1"/>
  <c r="M180" i="1"/>
  <c r="P180" i="1" s="1"/>
  <c r="N351" i="1"/>
  <c r="O351" i="1" s="1"/>
  <c r="M347" i="1"/>
  <c r="P347" i="1" s="1"/>
  <c r="M243" i="1"/>
  <c r="P243" i="1" s="1"/>
  <c r="M325" i="1"/>
  <c r="P325" i="1" s="1"/>
  <c r="N47" i="1"/>
  <c r="N250" i="1"/>
  <c r="N72" i="1"/>
  <c r="M276" i="1"/>
  <c r="P276" i="1" s="1"/>
  <c r="N11" i="1"/>
  <c r="N166" i="1"/>
  <c r="N183" i="1"/>
  <c r="N79" i="1"/>
  <c r="N118" i="1"/>
  <c r="N71" i="1"/>
  <c r="M70" i="1"/>
  <c r="P70" i="1" s="1"/>
  <c r="M255" i="1"/>
  <c r="P255" i="1" s="1"/>
  <c r="M227" i="1"/>
  <c r="P227" i="1" s="1"/>
  <c r="N283" i="1"/>
  <c r="N306" i="1"/>
  <c r="M156" i="1"/>
  <c r="P156" i="1" s="1"/>
  <c r="M328" i="1"/>
  <c r="P328" i="1" s="1"/>
  <c r="N56" i="1"/>
  <c r="N186" i="1"/>
  <c r="M226" i="1"/>
  <c r="P226" i="1" s="1"/>
  <c r="N246" i="1"/>
  <c r="N54" i="1"/>
  <c r="M171" i="1"/>
  <c r="P171" i="1" s="1"/>
  <c r="M193" i="1"/>
  <c r="P193" i="1" s="1"/>
  <c r="N218" i="1"/>
  <c r="M109" i="1"/>
  <c r="P109" i="1" s="1"/>
  <c r="N181" i="1"/>
  <c r="N234" i="1"/>
  <c r="O234" i="1" s="1"/>
  <c r="M131" i="1"/>
  <c r="P131" i="1" s="1"/>
  <c r="M305" i="1"/>
  <c r="P305" i="1" s="1"/>
  <c r="M8" i="1"/>
  <c r="P8" i="1" s="1"/>
  <c r="M106" i="1"/>
  <c r="P106" i="1" s="1"/>
  <c r="M200" i="1"/>
  <c r="P200" i="1" s="1"/>
  <c r="M250" i="1"/>
  <c r="P250" i="1" s="1"/>
  <c r="M119" i="1"/>
  <c r="P119" i="1" s="1"/>
  <c r="M44" i="1"/>
  <c r="P44" i="1" s="1"/>
  <c r="N157" i="1"/>
  <c r="M82" i="1"/>
  <c r="P82" i="1" s="1"/>
  <c r="M35" i="1"/>
  <c r="P35" i="1" s="1"/>
  <c r="M262" i="1"/>
  <c r="P262" i="1" s="1"/>
  <c r="M13" i="1"/>
  <c r="P13" i="1" s="1"/>
  <c r="M303" i="1"/>
  <c r="P303" i="1" s="1"/>
  <c r="N345" i="1"/>
  <c r="M27" i="1"/>
  <c r="P27" i="1" s="1"/>
  <c r="M14" i="1"/>
  <c r="P14" i="1" s="1"/>
  <c r="M161" i="1"/>
  <c r="P161" i="1" s="1"/>
  <c r="M39" i="1"/>
  <c r="P39" i="1" s="1"/>
  <c r="M194" i="1"/>
  <c r="P194" i="1" s="1"/>
  <c r="N66" i="1"/>
  <c r="M121" i="1"/>
  <c r="P121" i="1" s="1"/>
  <c r="N94" i="1"/>
  <c r="O185" i="1" l="1"/>
  <c r="O47" i="1"/>
  <c r="O308" i="1"/>
  <c r="O174" i="1"/>
  <c r="O181" i="1"/>
  <c r="O92" i="1"/>
  <c r="O208" i="1"/>
  <c r="O241" i="1"/>
  <c r="O91" i="1"/>
  <c r="O71" i="1"/>
  <c r="O225" i="1"/>
  <c r="O264" i="1"/>
  <c r="O65" i="1"/>
  <c r="O312" i="1"/>
  <c r="O307" i="1"/>
  <c r="O54" i="1"/>
  <c r="O321" i="1"/>
  <c r="O320" i="1"/>
  <c r="O258" i="1"/>
  <c r="O350" i="1"/>
  <c r="O289" i="1"/>
  <c r="O148" i="1"/>
  <c r="O345" i="1"/>
  <c r="O72" i="1"/>
  <c r="O68" i="1"/>
  <c r="O165" i="1"/>
  <c r="O122" i="1"/>
  <c r="O237" i="1"/>
  <c r="O314" i="1"/>
  <c r="O283" i="1"/>
  <c r="O50" i="1"/>
  <c r="O134" i="1"/>
  <c r="O256" i="1"/>
  <c r="O183" i="1"/>
  <c r="O57" i="1"/>
  <c r="O155" i="1"/>
  <c r="O87" i="1"/>
  <c r="O231" i="1"/>
  <c r="O257" i="1"/>
  <c r="O55" i="1"/>
  <c r="O213" i="1"/>
  <c r="O170" i="1"/>
  <c r="O347" i="1"/>
  <c r="O29" i="1"/>
  <c r="O52" i="1"/>
  <c r="O117" i="1"/>
  <c r="O4" i="1"/>
  <c r="O169" i="1"/>
  <c r="O113" i="1"/>
  <c r="O210" i="1"/>
  <c r="O23" i="1"/>
  <c r="O192" i="1"/>
  <c r="O202" i="1"/>
  <c r="O343" i="1"/>
  <c r="O159" i="1"/>
  <c r="O125" i="1"/>
  <c r="O200" i="1"/>
  <c r="O224" i="1"/>
  <c r="O235" i="1"/>
  <c r="O107" i="1"/>
  <c r="O135" i="1"/>
  <c r="O13" i="1"/>
  <c r="O211" i="1"/>
  <c r="O26" i="1"/>
  <c r="O56" i="1"/>
  <c r="O151" i="1"/>
  <c r="O290" i="1"/>
  <c r="O296" i="1"/>
  <c r="O337" i="1"/>
  <c r="O272" i="1"/>
  <c r="O261" i="1"/>
  <c r="O79" i="1"/>
  <c r="O36" i="1"/>
  <c r="O342" i="1"/>
  <c r="O189" i="1"/>
  <c r="O176" i="1"/>
  <c r="O294" i="1"/>
  <c r="O98" i="1"/>
  <c r="O187" i="1"/>
  <c r="O324" i="1"/>
  <c r="O48" i="1"/>
  <c r="O95" i="1"/>
  <c r="O63" i="1"/>
  <c r="O19" i="1"/>
  <c r="O66" i="1"/>
  <c r="O278" i="1"/>
  <c r="O260" i="1"/>
  <c r="O203" i="1"/>
  <c r="O25" i="1"/>
  <c r="O154" i="1"/>
  <c r="O32" i="1"/>
  <c r="O43" i="1"/>
  <c r="O277" i="1"/>
  <c r="O86" i="1"/>
  <c r="O59" i="1"/>
  <c r="O62" i="1"/>
  <c r="O316" i="1"/>
  <c r="O344" i="1"/>
  <c r="O132" i="1"/>
  <c r="O75" i="1"/>
  <c r="O298" i="1"/>
  <c r="O349" i="1"/>
  <c r="O306" i="1"/>
  <c r="O288" i="1"/>
  <c r="O129" i="1"/>
  <c r="O128" i="1"/>
  <c r="O45" i="1"/>
  <c r="O327" i="1"/>
  <c r="O285" i="1"/>
  <c r="O244" i="1"/>
  <c r="O158" i="1"/>
  <c r="O221" i="1"/>
  <c r="O322" i="1"/>
  <c r="O336" i="1"/>
  <c r="O220" i="1"/>
  <c r="O9" i="1"/>
  <c r="O182" i="1"/>
  <c r="O240" i="1"/>
  <c r="O295" i="1"/>
  <c r="O284" i="1"/>
  <c r="O186" i="1"/>
  <c r="O217" i="1"/>
  <c r="O34" i="1"/>
  <c r="O175" i="1"/>
  <c r="O136" i="1"/>
  <c r="O123" i="1"/>
  <c r="O97" i="1"/>
  <c r="O301" i="1"/>
  <c r="O15" i="1"/>
  <c r="O60" i="1"/>
  <c r="O226" i="1"/>
  <c r="O156" i="1"/>
  <c r="O21" i="1"/>
  <c r="O338" i="1"/>
  <c r="O323" i="1"/>
  <c r="O218" i="1"/>
  <c r="O297" i="1"/>
  <c r="O230" i="1"/>
  <c r="O300" i="1"/>
  <c r="O6" i="1"/>
  <c r="O228" i="1"/>
  <c r="O146" i="1"/>
  <c r="O88" i="1"/>
  <c r="O7" i="1"/>
  <c r="O319" i="1"/>
  <c r="O286" i="1"/>
  <c r="O326" i="1"/>
  <c r="O330" i="1"/>
  <c r="T119" i="1"/>
  <c r="U119" i="1" s="1"/>
  <c r="V119" i="1" s="1"/>
  <c r="Q119" i="1"/>
  <c r="R119" i="1"/>
  <c r="K119" i="1" s="1"/>
  <c r="R243" i="1"/>
  <c r="K243" i="1" s="1"/>
  <c r="Q243" i="1"/>
  <c r="Q271" i="1"/>
  <c r="R271" i="1"/>
  <c r="K271" i="1" s="1"/>
  <c r="T271" i="1"/>
  <c r="U271" i="1" s="1"/>
  <c r="V271" i="1" s="1"/>
  <c r="Q153" i="1"/>
  <c r="R153" i="1"/>
  <c r="K153" i="1" s="1"/>
  <c r="Q195" i="1"/>
  <c r="R195" i="1"/>
  <c r="K195" i="1" s="1"/>
  <c r="T195" i="1"/>
  <c r="U195" i="1" s="1"/>
  <c r="V195" i="1" s="1"/>
  <c r="R42" i="1"/>
  <c r="K42" i="1" s="1"/>
  <c r="Q42" i="1"/>
  <c r="R304" i="1"/>
  <c r="K304" i="1" s="1"/>
  <c r="Q304" i="1"/>
  <c r="O317" i="1"/>
  <c r="Q229" i="1"/>
  <c r="T229" i="1"/>
  <c r="U229" i="1" s="1"/>
  <c r="V229" i="1" s="1"/>
  <c r="R229" i="1"/>
  <c r="K229" i="1" s="1"/>
  <c r="Q265" i="1"/>
  <c r="R265" i="1"/>
  <c r="K265" i="1" s="1"/>
  <c r="T108" i="1"/>
  <c r="U108" i="1" s="1"/>
  <c r="V108" i="1" s="1"/>
  <c r="R108" i="1"/>
  <c r="K108" i="1" s="1"/>
  <c r="Q108" i="1"/>
  <c r="Q41" i="1"/>
  <c r="R41" i="1"/>
  <c r="K41" i="1" s="1"/>
  <c r="T41" i="1"/>
  <c r="U41" i="1" s="1"/>
  <c r="V41" i="1" s="1"/>
  <c r="R167" i="1"/>
  <c r="K167" i="1" s="1"/>
  <c r="Q167" i="1"/>
  <c r="Q31" i="1"/>
  <c r="R31" i="1"/>
  <c r="K31" i="1" s="1"/>
  <c r="T31" i="1"/>
  <c r="U31" i="1" s="1"/>
  <c r="V31" i="1" s="1"/>
  <c r="R126" i="1"/>
  <c r="K126" i="1" s="1"/>
  <c r="T126" i="1"/>
  <c r="U126" i="1" s="1"/>
  <c r="V126" i="1" s="1"/>
  <c r="Q126" i="1"/>
  <c r="T299" i="1"/>
  <c r="U299" i="1" s="1"/>
  <c r="V299" i="1" s="1"/>
  <c r="R299" i="1"/>
  <c r="K299" i="1" s="1"/>
  <c r="Q299" i="1"/>
  <c r="T181" i="1"/>
  <c r="U181" i="1" s="1"/>
  <c r="V181" i="1" s="1"/>
  <c r="Q181" i="1"/>
  <c r="R181" i="1"/>
  <c r="K181" i="1" s="1"/>
  <c r="R50" i="1"/>
  <c r="K50" i="1" s="1"/>
  <c r="Q50" i="1"/>
  <c r="O179" i="1"/>
  <c r="R311" i="1"/>
  <c r="K311" i="1" s="1"/>
  <c r="Q311" i="1"/>
  <c r="R78" i="1"/>
  <c r="K78" i="1" s="1"/>
  <c r="Q78" i="1"/>
  <c r="T78" i="1"/>
  <c r="U78" i="1" s="1"/>
  <c r="V78" i="1" s="1"/>
  <c r="R253" i="1"/>
  <c r="K253" i="1" s="1"/>
  <c r="Q253" i="1"/>
  <c r="R205" i="1"/>
  <c r="K205" i="1" s="1"/>
  <c r="T205" i="1"/>
  <c r="U205" i="1" s="1"/>
  <c r="V205" i="1" s="1"/>
  <c r="Q205" i="1"/>
  <c r="R333" i="1"/>
  <c r="K333" i="1" s="1"/>
  <c r="T333" i="1"/>
  <c r="U333" i="1" s="1"/>
  <c r="V333" i="1" s="1"/>
  <c r="Q333" i="1"/>
  <c r="T332" i="1"/>
  <c r="U332" i="1" s="1"/>
  <c r="V332" i="1" s="1"/>
  <c r="R332" i="1"/>
  <c r="K332" i="1" s="1"/>
  <c r="Q332" i="1"/>
  <c r="O94" i="1"/>
  <c r="Q194" i="1"/>
  <c r="T194" i="1"/>
  <c r="U194" i="1" s="1"/>
  <c r="V194" i="1" s="1"/>
  <c r="R194" i="1"/>
  <c r="K194" i="1" s="1"/>
  <c r="T27" i="1"/>
  <c r="U27" i="1" s="1"/>
  <c r="V27" i="1" s="1"/>
  <c r="Q27" i="1"/>
  <c r="R27" i="1"/>
  <c r="K27" i="1" s="1"/>
  <c r="Q262" i="1"/>
  <c r="R262" i="1"/>
  <c r="K262" i="1" s="1"/>
  <c r="T44" i="1"/>
  <c r="U44" i="1" s="1"/>
  <c r="V44" i="1" s="1"/>
  <c r="R44" i="1"/>
  <c r="K44" i="1" s="1"/>
  <c r="Q44" i="1"/>
  <c r="R106" i="1"/>
  <c r="K106" i="1" s="1"/>
  <c r="Q106" i="1"/>
  <c r="Q193" i="1"/>
  <c r="T193" i="1"/>
  <c r="U193" i="1" s="1"/>
  <c r="V193" i="1" s="1"/>
  <c r="R193" i="1"/>
  <c r="K193" i="1" s="1"/>
  <c r="T226" i="1"/>
  <c r="U226" i="1" s="1"/>
  <c r="V226" i="1" s="1"/>
  <c r="Q226" i="1"/>
  <c r="R226" i="1"/>
  <c r="K226" i="1" s="1"/>
  <c r="R156" i="1"/>
  <c r="K156" i="1" s="1"/>
  <c r="Q156" i="1"/>
  <c r="Q255" i="1"/>
  <c r="R255" i="1"/>
  <c r="K255" i="1" s="1"/>
  <c r="R276" i="1"/>
  <c r="K276" i="1" s="1"/>
  <c r="Q276" i="1"/>
  <c r="T276" i="1"/>
  <c r="U276" i="1" s="1"/>
  <c r="V276" i="1" s="1"/>
  <c r="Q325" i="1"/>
  <c r="R325" i="1"/>
  <c r="K325" i="1" s="1"/>
  <c r="R180" i="1"/>
  <c r="K180" i="1" s="1"/>
  <c r="Q180" i="1"/>
  <c r="R11" i="1"/>
  <c r="K11" i="1" s="1"/>
  <c r="Q11" i="1"/>
  <c r="T11" i="1"/>
  <c r="U11" i="1" s="1"/>
  <c r="V11" i="1" s="1"/>
  <c r="W11" i="1" s="1"/>
  <c r="O53" i="1"/>
  <c r="Q24" i="1"/>
  <c r="R24" i="1"/>
  <c r="K24" i="1" s="1"/>
  <c r="T199" i="1"/>
  <c r="U199" i="1" s="1"/>
  <c r="V199" i="1" s="1"/>
  <c r="R199" i="1"/>
  <c r="K199" i="1" s="1"/>
  <c r="Q199" i="1"/>
  <c r="Q157" i="1"/>
  <c r="R157" i="1"/>
  <c r="K157" i="1" s="1"/>
  <c r="T157" i="1"/>
  <c r="U157" i="1" s="1"/>
  <c r="V157" i="1" s="1"/>
  <c r="T5" i="1"/>
  <c r="U5" i="1" s="1"/>
  <c r="V5" i="1" s="1"/>
  <c r="Q5" i="1"/>
  <c r="R5" i="1"/>
  <c r="K5" i="1" s="1"/>
  <c r="R69" i="1"/>
  <c r="K69" i="1" s="1"/>
  <c r="Q69" i="1"/>
  <c r="R80" i="1"/>
  <c r="K80" i="1" s="1"/>
  <c r="Q80" i="1"/>
  <c r="T80" i="1"/>
  <c r="U80" i="1" s="1"/>
  <c r="V80" i="1" s="1"/>
  <c r="T177" i="1"/>
  <c r="U177" i="1" s="1"/>
  <c r="V177" i="1" s="1"/>
  <c r="W177" i="1" s="1"/>
  <c r="Q177" i="1"/>
  <c r="R177" i="1"/>
  <c r="K177" i="1" s="1"/>
  <c r="R127" i="1"/>
  <c r="K127" i="1" s="1"/>
  <c r="Q127" i="1"/>
  <c r="O191" i="1"/>
  <c r="O195" i="1"/>
  <c r="Q116" i="1"/>
  <c r="R116" i="1"/>
  <c r="K116" i="1" s="1"/>
  <c r="T84" i="1"/>
  <c r="U84" i="1" s="1"/>
  <c r="V84" i="1" s="1"/>
  <c r="R84" i="1"/>
  <c r="K84" i="1" s="1"/>
  <c r="Q84" i="1"/>
  <c r="R256" i="1"/>
  <c r="K256" i="1" s="1"/>
  <c r="Q256" i="1"/>
  <c r="T46" i="1"/>
  <c r="U46" i="1" s="1"/>
  <c r="V46" i="1" s="1"/>
  <c r="Q46" i="1"/>
  <c r="R46" i="1"/>
  <c r="K46" i="1" s="1"/>
  <c r="O215" i="1"/>
  <c r="R338" i="1"/>
  <c r="K338" i="1" s="1"/>
  <c r="Q338" i="1"/>
  <c r="Q105" i="1"/>
  <c r="R105" i="1"/>
  <c r="K105" i="1" s="1"/>
  <c r="T60" i="1"/>
  <c r="U60" i="1" s="1"/>
  <c r="V60" i="1" s="1"/>
  <c r="R60" i="1"/>
  <c r="K60" i="1" s="1"/>
  <c r="Q60" i="1"/>
  <c r="T112" i="1"/>
  <c r="U112" i="1" s="1"/>
  <c r="V112" i="1" s="1"/>
  <c r="Q112" i="1"/>
  <c r="R112" i="1"/>
  <c r="K112" i="1" s="1"/>
  <c r="T186" i="1"/>
  <c r="U186" i="1" s="1"/>
  <c r="V186" i="1" s="1"/>
  <c r="Q186" i="1"/>
  <c r="R186" i="1"/>
  <c r="K186" i="1" s="1"/>
  <c r="O281" i="1"/>
  <c r="O109" i="1"/>
  <c r="R216" i="1"/>
  <c r="K216" i="1" s="1"/>
  <c r="T216" i="1"/>
  <c r="U216" i="1" s="1"/>
  <c r="V216" i="1" s="1"/>
  <c r="Q216" i="1"/>
  <c r="Q244" i="1"/>
  <c r="R244" i="1"/>
  <c r="K244" i="1" s="1"/>
  <c r="T244" i="1"/>
  <c r="U244" i="1" s="1"/>
  <c r="V244" i="1" s="1"/>
  <c r="Q128" i="1"/>
  <c r="R128" i="1"/>
  <c r="K128" i="1" s="1"/>
  <c r="Q97" i="1"/>
  <c r="R97" i="1"/>
  <c r="K97" i="1" s="1"/>
  <c r="T58" i="1"/>
  <c r="U58" i="1" s="1"/>
  <c r="V58" i="1" s="1"/>
  <c r="W58" i="1" s="1"/>
  <c r="Q58" i="1"/>
  <c r="R58" i="1"/>
  <c r="K58" i="1" s="1"/>
  <c r="O247" i="1"/>
  <c r="O193" i="1"/>
  <c r="O341" i="1"/>
  <c r="Q269" i="1"/>
  <c r="T269" i="1"/>
  <c r="U269" i="1" s="1"/>
  <c r="V269" i="1" s="1"/>
  <c r="R269" i="1"/>
  <c r="K269" i="1" s="1"/>
  <c r="O152" i="1"/>
  <c r="O178" i="1"/>
  <c r="O131" i="1"/>
  <c r="O24" i="1"/>
  <c r="T3" i="1"/>
  <c r="U3" i="1" s="1"/>
  <c r="V3" i="1" s="1"/>
  <c r="R3" i="1"/>
  <c r="K3" i="1" s="1"/>
  <c r="Q3" i="1"/>
  <c r="Q175" i="1"/>
  <c r="T175" i="1"/>
  <c r="U175" i="1" s="1"/>
  <c r="V175" i="1" s="1"/>
  <c r="R175" i="1"/>
  <c r="K175" i="1" s="1"/>
  <c r="T306" i="1"/>
  <c r="U306" i="1" s="1"/>
  <c r="V306" i="1" s="1"/>
  <c r="Q306" i="1"/>
  <c r="R306" i="1"/>
  <c r="K306" i="1" s="1"/>
  <c r="Q147" i="1"/>
  <c r="T147" i="1"/>
  <c r="U147" i="1" s="1"/>
  <c r="V147" i="1" s="1"/>
  <c r="R147" i="1"/>
  <c r="K147" i="1" s="1"/>
  <c r="O310" i="1"/>
  <c r="R218" i="1"/>
  <c r="K218" i="1" s="1"/>
  <c r="Q218" i="1"/>
  <c r="T218" i="1"/>
  <c r="U218" i="1" s="1"/>
  <c r="V218" i="1" s="1"/>
  <c r="O232" i="1"/>
  <c r="T266" i="1"/>
  <c r="U266" i="1" s="1"/>
  <c r="V266" i="1" s="1"/>
  <c r="Q266" i="1"/>
  <c r="R266" i="1"/>
  <c r="K266" i="1" s="1"/>
  <c r="Q93" i="1"/>
  <c r="R93" i="1"/>
  <c r="K93" i="1" s="1"/>
  <c r="T93" i="1"/>
  <c r="U93" i="1" s="1"/>
  <c r="V93" i="1" s="1"/>
  <c r="O222" i="1"/>
  <c r="R349" i="1"/>
  <c r="K349" i="1" s="1"/>
  <c r="Q349" i="1"/>
  <c r="T349" i="1"/>
  <c r="U349" i="1" s="1"/>
  <c r="V349" i="1" s="1"/>
  <c r="T162" i="1"/>
  <c r="U162" i="1" s="1"/>
  <c r="V162" i="1" s="1"/>
  <c r="Q162" i="1"/>
  <c r="R162" i="1"/>
  <c r="K162" i="1" s="1"/>
  <c r="O51" i="1"/>
  <c r="O120" i="1"/>
  <c r="O311" i="1"/>
  <c r="R335" i="1"/>
  <c r="K335" i="1" s="1"/>
  <c r="T335" i="1"/>
  <c r="U335" i="1" s="1"/>
  <c r="V335" i="1" s="1"/>
  <c r="Q335" i="1"/>
  <c r="O227" i="1"/>
  <c r="O209" i="1"/>
  <c r="R238" i="1"/>
  <c r="K238" i="1" s="1"/>
  <c r="T238" i="1"/>
  <c r="U238" i="1" s="1"/>
  <c r="V238" i="1" s="1"/>
  <c r="Q238" i="1"/>
  <c r="O253" i="1"/>
  <c r="Q268" i="1"/>
  <c r="R268" i="1"/>
  <c r="K268" i="1" s="1"/>
  <c r="T268" i="1"/>
  <c r="U268" i="1" s="1"/>
  <c r="V268" i="1" s="1"/>
  <c r="O269" i="1"/>
  <c r="O331" i="1"/>
  <c r="T182" i="1"/>
  <c r="U182" i="1" s="1"/>
  <c r="V182" i="1" s="1"/>
  <c r="R182" i="1"/>
  <c r="K182" i="1" s="1"/>
  <c r="Q182" i="1"/>
  <c r="Q7" i="1"/>
  <c r="R7" i="1"/>
  <c r="K7" i="1" s="1"/>
  <c r="T7" i="1"/>
  <c r="U7" i="1" s="1"/>
  <c r="V7" i="1" s="1"/>
  <c r="Q158" i="1"/>
  <c r="R158" i="1"/>
  <c r="K158" i="1" s="1"/>
  <c r="O304" i="1"/>
  <c r="R319" i="1"/>
  <c r="K319" i="1" s="1"/>
  <c r="Q319" i="1"/>
  <c r="T298" i="1"/>
  <c r="U298" i="1" s="1"/>
  <c r="V298" i="1" s="1"/>
  <c r="R298" i="1"/>
  <c r="K298" i="1" s="1"/>
  <c r="Q298" i="1"/>
  <c r="O173" i="1"/>
  <c r="Q301" i="1"/>
  <c r="R301" i="1"/>
  <c r="K301" i="1" s="1"/>
  <c r="O223" i="1"/>
  <c r="O138" i="1"/>
  <c r="O171" i="1"/>
  <c r="Q20" i="1"/>
  <c r="R20" i="1"/>
  <c r="K20" i="1" s="1"/>
  <c r="Q129" i="1"/>
  <c r="T129" i="1"/>
  <c r="U129" i="1" s="1"/>
  <c r="V129" i="1" s="1"/>
  <c r="R129" i="1"/>
  <c r="K129" i="1" s="1"/>
  <c r="T285" i="1"/>
  <c r="U285" i="1" s="1"/>
  <c r="V285" i="1" s="1"/>
  <c r="Q285" i="1"/>
  <c r="R285" i="1"/>
  <c r="K285" i="1" s="1"/>
  <c r="Q146" i="1"/>
  <c r="R146" i="1"/>
  <c r="K146" i="1" s="1"/>
  <c r="T146" i="1"/>
  <c r="U146" i="1" s="1"/>
  <c r="V146" i="1" s="1"/>
  <c r="O268" i="1"/>
  <c r="O69" i="1"/>
  <c r="R64" i="1"/>
  <c r="K64" i="1" s="1"/>
  <c r="T64" i="1"/>
  <c r="U64" i="1" s="1"/>
  <c r="V64" i="1" s="1"/>
  <c r="Q64" i="1"/>
  <c r="Q15" i="1"/>
  <c r="R15" i="1"/>
  <c r="K15" i="1" s="1"/>
  <c r="O150" i="1"/>
  <c r="O339" i="1"/>
  <c r="R168" i="1"/>
  <c r="K168" i="1" s="1"/>
  <c r="T168" i="1"/>
  <c r="U168" i="1" s="1"/>
  <c r="V168" i="1" s="1"/>
  <c r="Q168" i="1"/>
  <c r="T326" i="1"/>
  <c r="U326" i="1" s="1"/>
  <c r="V326" i="1" s="1"/>
  <c r="R326" i="1"/>
  <c r="K326" i="1" s="1"/>
  <c r="Q326" i="1"/>
  <c r="Q198" i="1"/>
  <c r="R198" i="1"/>
  <c r="K198" i="1" s="1"/>
  <c r="O190" i="1"/>
  <c r="O16" i="1"/>
  <c r="O271" i="1"/>
  <c r="R295" i="1"/>
  <c r="K295" i="1" s="1"/>
  <c r="Q295" i="1"/>
  <c r="Q45" i="1"/>
  <c r="R45" i="1"/>
  <c r="K45" i="1" s="1"/>
  <c r="T45" i="1"/>
  <c r="U45" i="1" s="1"/>
  <c r="V45" i="1" s="1"/>
  <c r="Q34" i="1"/>
  <c r="R34" i="1"/>
  <c r="K34" i="1" s="1"/>
  <c r="T34" i="1"/>
  <c r="U34" i="1" s="1"/>
  <c r="V34" i="1" s="1"/>
  <c r="O334" i="1"/>
  <c r="T234" i="1"/>
  <c r="U234" i="1" s="1"/>
  <c r="V234" i="1" s="1"/>
  <c r="Q234" i="1"/>
  <c r="R234" i="1"/>
  <c r="K234" i="1" s="1"/>
  <c r="T12" i="1"/>
  <c r="U12" i="1" s="1"/>
  <c r="V12" i="1" s="1"/>
  <c r="Q12" i="1"/>
  <c r="R12" i="1"/>
  <c r="K12" i="1" s="1"/>
  <c r="O12" i="1"/>
  <c r="T136" i="1"/>
  <c r="U136" i="1" s="1"/>
  <c r="V136" i="1" s="1"/>
  <c r="Q136" i="1"/>
  <c r="R136" i="1"/>
  <c r="K136" i="1" s="1"/>
  <c r="T148" i="1"/>
  <c r="U148" i="1" s="1"/>
  <c r="V148" i="1" s="1"/>
  <c r="Q148" i="1"/>
  <c r="R148" i="1"/>
  <c r="K148" i="1" s="1"/>
  <c r="T323" i="1"/>
  <c r="U323" i="1" s="1"/>
  <c r="V323" i="1" s="1"/>
  <c r="Q323" i="1"/>
  <c r="R323" i="1"/>
  <c r="K323" i="1" s="1"/>
  <c r="O35" i="1"/>
  <c r="R123" i="1"/>
  <c r="K123" i="1" s="1"/>
  <c r="Q123" i="1"/>
  <c r="O265" i="1"/>
  <c r="T330" i="1"/>
  <c r="U330" i="1" s="1"/>
  <c r="V330" i="1" s="1"/>
  <c r="Q330" i="1"/>
  <c r="R330" i="1"/>
  <c r="K330" i="1" s="1"/>
  <c r="O2" i="1"/>
  <c r="N354" i="1"/>
  <c r="Q88" i="1"/>
  <c r="R88" i="1"/>
  <c r="K88" i="1" s="1"/>
  <c r="T221" i="1"/>
  <c r="U221" i="1" s="1"/>
  <c r="V221" i="1" s="1"/>
  <c r="W221" i="1" s="1"/>
  <c r="Q221" i="1"/>
  <c r="R221" i="1"/>
  <c r="K221" i="1" s="1"/>
  <c r="O105" i="1"/>
  <c r="T103" i="1"/>
  <c r="U103" i="1" s="1"/>
  <c r="V103" i="1" s="1"/>
  <c r="R103" i="1"/>
  <c r="K103" i="1" s="1"/>
  <c r="Q103" i="1"/>
  <c r="T217" i="1"/>
  <c r="U217" i="1" s="1"/>
  <c r="V217" i="1" s="1"/>
  <c r="W217" i="1" s="1"/>
  <c r="R217" i="1"/>
  <c r="K217" i="1" s="1"/>
  <c r="Q217" i="1"/>
  <c r="R288" i="1"/>
  <c r="K288" i="1" s="1"/>
  <c r="Q288" i="1"/>
  <c r="O147" i="1"/>
  <c r="O302" i="1"/>
  <c r="R336" i="1"/>
  <c r="K336" i="1" s="1"/>
  <c r="T336" i="1"/>
  <c r="U336" i="1" s="1"/>
  <c r="V336" i="1" s="1"/>
  <c r="Q336" i="1"/>
  <c r="R320" i="1"/>
  <c r="K320" i="1" s="1"/>
  <c r="Q320" i="1"/>
  <c r="T320" i="1"/>
  <c r="U320" i="1" s="1"/>
  <c r="V320" i="1" s="1"/>
  <c r="O259" i="1"/>
  <c r="R284" i="1"/>
  <c r="K284" i="1" s="1"/>
  <c r="Q284" i="1"/>
  <c r="R9" i="1"/>
  <c r="K9" i="1" s="1"/>
  <c r="Q9" i="1"/>
  <c r="Q6" i="1"/>
  <c r="T6" i="1"/>
  <c r="U6" i="1" s="1"/>
  <c r="V6" i="1" s="1"/>
  <c r="R6" i="1"/>
  <c r="K6" i="1" s="1"/>
  <c r="O161" i="1"/>
  <c r="O64" i="1"/>
  <c r="O110" i="1"/>
  <c r="R258" i="1"/>
  <c r="K258" i="1" s="1"/>
  <c r="T258" i="1"/>
  <c r="U258" i="1" s="1"/>
  <c r="V258" i="1" s="1"/>
  <c r="Q258" i="1"/>
  <c r="R327" i="1"/>
  <c r="K327" i="1" s="1"/>
  <c r="T327" i="1"/>
  <c r="U327" i="1" s="1"/>
  <c r="V327" i="1" s="1"/>
  <c r="W327" i="1" s="1"/>
  <c r="Q327" i="1"/>
  <c r="R21" i="1"/>
  <c r="K21" i="1" s="1"/>
  <c r="Q21" i="1"/>
  <c r="T322" i="1"/>
  <c r="U322" i="1" s="1"/>
  <c r="V322" i="1" s="1"/>
  <c r="R322" i="1"/>
  <c r="K322" i="1" s="1"/>
  <c r="Q322" i="1"/>
  <c r="O112" i="1"/>
  <c r="R92" i="1"/>
  <c r="K92" i="1" s="1"/>
  <c r="Q92" i="1"/>
  <c r="T92" i="1"/>
  <c r="U92" i="1" s="1"/>
  <c r="V92" i="1" s="1"/>
  <c r="R300" i="1"/>
  <c r="K300" i="1" s="1"/>
  <c r="Q300" i="1"/>
  <c r="T300" i="1"/>
  <c r="U300" i="1" s="1"/>
  <c r="V300" i="1" s="1"/>
  <c r="O168" i="1"/>
  <c r="T185" i="1"/>
  <c r="U185" i="1" s="1"/>
  <c r="V185" i="1" s="1"/>
  <c r="R185" i="1"/>
  <c r="K185" i="1" s="1"/>
  <c r="Q185" i="1"/>
  <c r="O318" i="1"/>
  <c r="R39" i="1"/>
  <c r="K39" i="1" s="1"/>
  <c r="Q39" i="1"/>
  <c r="Q35" i="1"/>
  <c r="R35" i="1"/>
  <c r="K35" i="1" s="1"/>
  <c r="T35" i="1"/>
  <c r="U35" i="1" s="1"/>
  <c r="V35" i="1" s="1"/>
  <c r="Q171" i="1"/>
  <c r="T171" i="1"/>
  <c r="U171" i="1" s="1"/>
  <c r="V171" i="1" s="1"/>
  <c r="R171" i="1"/>
  <c r="K171" i="1" s="1"/>
  <c r="Q118" i="1"/>
  <c r="R118" i="1"/>
  <c r="K118" i="1" s="1"/>
  <c r="Q67" i="1"/>
  <c r="R67" i="1"/>
  <c r="K67" i="1" s="1"/>
  <c r="T67" i="1"/>
  <c r="U67" i="1" s="1"/>
  <c r="V67" i="1" s="1"/>
  <c r="T267" i="1"/>
  <c r="U267" i="1" s="1"/>
  <c r="V267" i="1" s="1"/>
  <c r="Q267" i="1"/>
  <c r="R267" i="1"/>
  <c r="K267" i="1" s="1"/>
  <c r="O10" i="1"/>
  <c r="T209" i="1"/>
  <c r="U209" i="1" s="1"/>
  <c r="V209" i="1" s="1"/>
  <c r="R209" i="1"/>
  <c r="K209" i="1" s="1"/>
  <c r="Q209" i="1"/>
  <c r="T94" i="1"/>
  <c r="U94" i="1" s="1"/>
  <c r="V94" i="1" s="1"/>
  <c r="R94" i="1"/>
  <c r="K94" i="1" s="1"/>
  <c r="Q94" i="1"/>
  <c r="Q90" i="1"/>
  <c r="R90" i="1"/>
  <c r="K90" i="1" s="1"/>
  <c r="R76" i="1"/>
  <c r="K76" i="1" s="1"/>
  <c r="Q76" i="1"/>
  <c r="R19" i="1"/>
  <c r="K19" i="1" s="1"/>
  <c r="Q19" i="1"/>
  <c r="T19" i="1"/>
  <c r="U19" i="1" s="1"/>
  <c r="V19" i="1" s="1"/>
  <c r="T77" i="1"/>
  <c r="U77" i="1" s="1"/>
  <c r="V77" i="1" s="1"/>
  <c r="Q77" i="1"/>
  <c r="R77" i="1"/>
  <c r="K77" i="1" s="1"/>
  <c r="T292" i="1"/>
  <c r="U292" i="1" s="1"/>
  <c r="V292" i="1" s="1"/>
  <c r="Q292" i="1"/>
  <c r="R292" i="1"/>
  <c r="K292" i="1" s="1"/>
  <c r="Q104" i="1"/>
  <c r="T104" i="1"/>
  <c r="U104" i="1" s="1"/>
  <c r="V104" i="1" s="1"/>
  <c r="R104" i="1"/>
  <c r="K104" i="1" s="1"/>
  <c r="O239" i="1"/>
  <c r="R145" i="1"/>
  <c r="K145" i="1" s="1"/>
  <c r="T145" i="1"/>
  <c r="U145" i="1" s="1"/>
  <c r="V145" i="1" s="1"/>
  <c r="Q145" i="1"/>
  <c r="O287" i="1"/>
  <c r="Q251" i="1"/>
  <c r="T251" i="1"/>
  <c r="U251" i="1" s="1"/>
  <c r="V251" i="1" s="1"/>
  <c r="R251" i="1"/>
  <c r="K251" i="1" s="1"/>
  <c r="Q206" i="1"/>
  <c r="R206" i="1"/>
  <c r="K206" i="1" s="1"/>
  <c r="T206" i="1"/>
  <c r="U206" i="1" s="1"/>
  <c r="V206" i="1" s="1"/>
  <c r="Q293" i="1"/>
  <c r="R293" i="1"/>
  <c r="K293" i="1" s="1"/>
  <c r="T293" i="1"/>
  <c r="U293" i="1" s="1"/>
  <c r="V293" i="1" s="1"/>
  <c r="O207" i="1"/>
  <c r="Q222" i="1"/>
  <c r="R222" i="1"/>
  <c r="K222" i="1" s="1"/>
  <c r="Q61" i="1"/>
  <c r="R61" i="1"/>
  <c r="K61" i="1" s="1"/>
  <c r="T61" i="1"/>
  <c r="U61" i="1" s="1"/>
  <c r="V61" i="1" s="1"/>
  <c r="T190" i="1"/>
  <c r="U190" i="1" s="1"/>
  <c r="V190" i="1" s="1"/>
  <c r="Q190" i="1"/>
  <c r="R190" i="1"/>
  <c r="K190" i="1" s="1"/>
  <c r="O77" i="1"/>
  <c r="T348" i="1"/>
  <c r="U348" i="1" s="1"/>
  <c r="V348" i="1" s="1"/>
  <c r="R348" i="1"/>
  <c r="K348" i="1" s="1"/>
  <c r="Q348" i="1"/>
  <c r="O104" i="1"/>
  <c r="Q172" i="1"/>
  <c r="R172" i="1"/>
  <c r="K172" i="1" s="1"/>
  <c r="R223" i="1"/>
  <c r="K223" i="1" s="1"/>
  <c r="Q223" i="1"/>
  <c r="T223" i="1"/>
  <c r="U223" i="1" s="1"/>
  <c r="V223" i="1" s="1"/>
  <c r="O44" i="1"/>
  <c r="Q120" i="1"/>
  <c r="T120" i="1"/>
  <c r="U120" i="1" s="1"/>
  <c r="V120" i="1" s="1"/>
  <c r="R120" i="1"/>
  <c r="K120" i="1" s="1"/>
  <c r="O61" i="1"/>
  <c r="Q22" i="1"/>
  <c r="R22" i="1"/>
  <c r="K22" i="1" s="1"/>
  <c r="T22" i="1"/>
  <c r="U22" i="1" s="1"/>
  <c r="V22" i="1" s="1"/>
  <c r="T282" i="1"/>
  <c r="U282" i="1" s="1"/>
  <c r="V282" i="1" s="1"/>
  <c r="W282" i="1" s="1"/>
  <c r="R282" i="1"/>
  <c r="K282" i="1" s="1"/>
  <c r="Q282" i="1"/>
  <c r="T134" i="1"/>
  <c r="U134" i="1" s="1"/>
  <c r="V134" i="1" s="1"/>
  <c r="R134" i="1"/>
  <c r="K134" i="1" s="1"/>
  <c r="Q134" i="1"/>
  <c r="Q82" i="1"/>
  <c r="R82" i="1"/>
  <c r="K82" i="1" s="1"/>
  <c r="R109" i="1"/>
  <c r="K109" i="1" s="1"/>
  <c r="Q109" i="1"/>
  <c r="O250" i="1"/>
  <c r="T246" i="1"/>
  <c r="U246" i="1" s="1"/>
  <c r="V246" i="1" s="1"/>
  <c r="Q246" i="1"/>
  <c r="R246" i="1"/>
  <c r="K246" i="1" s="1"/>
  <c r="R191" i="1"/>
  <c r="K191" i="1" s="1"/>
  <c r="T191" i="1"/>
  <c r="U191" i="1" s="1"/>
  <c r="V191" i="1" s="1"/>
  <c r="Q191" i="1"/>
  <c r="Q247" i="1"/>
  <c r="R247" i="1"/>
  <c r="K247" i="1" s="1"/>
  <c r="T247" i="1"/>
  <c r="U247" i="1" s="1"/>
  <c r="V247" i="1" s="1"/>
  <c r="T249" i="1"/>
  <c r="U249" i="1" s="1"/>
  <c r="V249" i="1" s="1"/>
  <c r="R249" i="1"/>
  <c r="K249" i="1" s="1"/>
  <c r="Q249" i="1"/>
  <c r="R248" i="1"/>
  <c r="K248" i="1" s="1"/>
  <c r="T248" i="1"/>
  <c r="U248" i="1" s="1"/>
  <c r="V248" i="1" s="1"/>
  <c r="Q248" i="1"/>
  <c r="Q283" i="1"/>
  <c r="T283" i="1"/>
  <c r="U283" i="1" s="1"/>
  <c r="V283" i="1" s="1"/>
  <c r="R283" i="1"/>
  <c r="K283" i="1" s="1"/>
  <c r="R257" i="1"/>
  <c r="K257" i="1" s="1"/>
  <c r="T257" i="1"/>
  <c r="U257" i="1" s="1"/>
  <c r="V257" i="1" s="1"/>
  <c r="Q257" i="1"/>
  <c r="Q215" i="1"/>
  <c r="R215" i="1"/>
  <c r="K215" i="1" s="1"/>
  <c r="O333" i="1"/>
  <c r="T233" i="1"/>
  <c r="U233" i="1" s="1"/>
  <c r="V233" i="1" s="1"/>
  <c r="Q233" i="1"/>
  <c r="R233" i="1"/>
  <c r="K233" i="1" s="1"/>
  <c r="Q115" i="1"/>
  <c r="T115" i="1"/>
  <c r="U115" i="1" s="1"/>
  <c r="V115" i="1" s="1"/>
  <c r="R115" i="1"/>
  <c r="K115" i="1" s="1"/>
  <c r="Q178" i="1"/>
  <c r="R178" i="1"/>
  <c r="K178" i="1" s="1"/>
  <c r="Q73" i="1"/>
  <c r="T73" i="1"/>
  <c r="U73" i="1" s="1"/>
  <c r="V73" i="1" s="1"/>
  <c r="R73" i="1"/>
  <c r="K73" i="1" s="1"/>
  <c r="T137" i="1"/>
  <c r="U137" i="1" s="1"/>
  <c r="V137" i="1" s="1"/>
  <c r="R137" i="1"/>
  <c r="K137" i="1" s="1"/>
  <c r="Q137" i="1"/>
  <c r="R113" i="1"/>
  <c r="K113" i="1" s="1"/>
  <c r="Q113" i="1"/>
  <c r="T113" i="1"/>
  <c r="U113" i="1" s="1"/>
  <c r="V113" i="1" s="1"/>
  <c r="T38" i="1"/>
  <c r="U38" i="1" s="1"/>
  <c r="V38" i="1" s="1"/>
  <c r="R38" i="1"/>
  <c r="K38" i="1" s="1"/>
  <c r="Q38" i="1"/>
  <c r="R51" i="1"/>
  <c r="K51" i="1" s="1"/>
  <c r="Q51" i="1"/>
  <c r="T51" i="1"/>
  <c r="U51" i="1" s="1"/>
  <c r="V51" i="1" s="1"/>
  <c r="O30" i="1"/>
  <c r="O102" i="1"/>
  <c r="O18" i="1"/>
  <c r="T150" i="1"/>
  <c r="U150" i="1" s="1"/>
  <c r="V150" i="1" s="1"/>
  <c r="Q150" i="1"/>
  <c r="R150" i="1"/>
  <c r="K150" i="1" s="1"/>
  <c r="O309" i="1"/>
  <c r="T152" i="1"/>
  <c r="U152" i="1" s="1"/>
  <c r="V152" i="1" s="1"/>
  <c r="Q152" i="1"/>
  <c r="R152" i="1"/>
  <c r="K152" i="1" s="1"/>
  <c r="Q74" i="1"/>
  <c r="T74" i="1"/>
  <c r="U74" i="1" s="1"/>
  <c r="V74" i="1" s="1"/>
  <c r="R74" i="1"/>
  <c r="K74" i="1" s="1"/>
  <c r="Q339" i="1"/>
  <c r="R339" i="1"/>
  <c r="K339" i="1" s="1"/>
  <c r="T339" i="1"/>
  <c r="U339" i="1" s="1"/>
  <c r="V339" i="1" s="1"/>
  <c r="R297" i="1"/>
  <c r="K297" i="1" s="1"/>
  <c r="Q297" i="1"/>
  <c r="O243" i="1"/>
  <c r="Q43" i="1"/>
  <c r="R43" i="1"/>
  <c r="K43" i="1" s="1"/>
  <c r="T43" i="1"/>
  <c r="U43" i="1" s="1"/>
  <c r="V43" i="1" s="1"/>
  <c r="O163" i="1"/>
  <c r="Q184" i="1"/>
  <c r="T184" i="1"/>
  <c r="U184" i="1" s="1"/>
  <c r="V184" i="1" s="1"/>
  <c r="R184" i="1"/>
  <c r="K184" i="1" s="1"/>
  <c r="R55" i="1"/>
  <c r="K55" i="1" s="1"/>
  <c r="Q55" i="1"/>
  <c r="T55" i="1"/>
  <c r="U55" i="1" s="1"/>
  <c r="V55" i="1" s="1"/>
  <c r="R230" i="1"/>
  <c r="K230" i="1" s="1"/>
  <c r="T230" i="1"/>
  <c r="U230" i="1" s="1"/>
  <c r="V230" i="1" s="1"/>
  <c r="Q230" i="1"/>
  <c r="Q87" i="1"/>
  <c r="R87" i="1"/>
  <c r="K87" i="1" s="1"/>
  <c r="O42" i="1"/>
  <c r="T57" i="1"/>
  <c r="U57" i="1" s="1"/>
  <c r="V57" i="1" s="1"/>
  <c r="Q57" i="1"/>
  <c r="R57" i="1"/>
  <c r="K57" i="1" s="1"/>
  <c r="T228" i="1"/>
  <c r="U228" i="1" s="1"/>
  <c r="V228" i="1" s="1"/>
  <c r="R228" i="1"/>
  <c r="K228" i="1" s="1"/>
  <c r="Q228" i="1"/>
  <c r="T23" i="1"/>
  <c r="U23" i="1" s="1"/>
  <c r="V23" i="1" s="1"/>
  <c r="R23" i="1"/>
  <c r="K23" i="1" s="1"/>
  <c r="Q23" i="1"/>
  <c r="Q37" i="1"/>
  <c r="R37" i="1"/>
  <c r="K37" i="1" s="1"/>
  <c r="O279" i="1"/>
  <c r="Q277" i="1"/>
  <c r="R277" i="1"/>
  <c r="K277" i="1" s="1"/>
  <c r="T139" i="1"/>
  <c r="U139" i="1" s="1"/>
  <c r="V139" i="1" s="1"/>
  <c r="R139" i="1"/>
  <c r="K139" i="1" s="1"/>
  <c r="Q139" i="1"/>
  <c r="O236" i="1"/>
  <c r="R71" i="1"/>
  <c r="K71" i="1" s="1"/>
  <c r="Q71" i="1"/>
  <c r="T71" i="1"/>
  <c r="U71" i="1" s="1"/>
  <c r="V71" i="1" s="1"/>
  <c r="T86" i="1"/>
  <c r="U86" i="1" s="1"/>
  <c r="V86" i="1" s="1"/>
  <c r="R86" i="1"/>
  <c r="K86" i="1" s="1"/>
  <c r="Q86" i="1"/>
  <c r="O85" i="1"/>
  <c r="Q100" i="1"/>
  <c r="R100" i="1"/>
  <c r="K100" i="1" s="1"/>
  <c r="T100" i="1"/>
  <c r="U100" i="1" s="1"/>
  <c r="V100" i="1" s="1"/>
  <c r="Q270" i="1"/>
  <c r="T270" i="1"/>
  <c r="U270" i="1" s="1"/>
  <c r="V270" i="1" s="1"/>
  <c r="R270" i="1"/>
  <c r="K270" i="1" s="1"/>
  <c r="T4" i="1"/>
  <c r="U4" i="1" s="1"/>
  <c r="V4" i="1" s="1"/>
  <c r="R4" i="1"/>
  <c r="K4" i="1" s="1"/>
  <c r="Q4" i="1"/>
  <c r="O58" i="1"/>
  <c r="Q117" i="1"/>
  <c r="R117" i="1"/>
  <c r="K117" i="1" s="1"/>
  <c r="R321" i="1"/>
  <c r="K321" i="1" s="1"/>
  <c r="Q321" i="1"/>
  <c r="Q170" i="1"/>
  <c r="T170" i="1"/>
  <c r="U170" i="1" s="1"/>
  <c r="V170" i="1" s="1"/>
  <c r="R170" i="1"/>
  <c r="K170" i="1" s="1"/>
  <c r="T40" i="1"/>
  <c r="U40" i="1" s="1"/>
  <c r="V40" i="1" s="1"/>
  <c r="R40" i="1"/>
  <c r="K40" i="1" s="1"/>
  <c r="Q40" i="1"/>
  <c r="O114" i="1"/>
  <c r="Q275" i="1"/>
  <c r="R275" i="1"/>
  <c r="K275" i="1" s="1"/>
  <c r="Q352" i="1"/>
  <c r="R352" i="1"/>
  <c r="K352" i="1" s="1"/>
  <c r="R208" i="1"/>
  <c r="K208" i="1" s="1"/>
  <c r="T208" i="1"/>
  <c r="U208" i="1" s="1"/>
  <c r="V208" i="1" s="1"/>
  <c r="Q208" i="1"/>
  <c r="O328" i="1"/>
  <c r="Q59" i="1"/>
  <c r="T59" i="1"/>
  <c r="U59" i="1" s="1"/>
  <c r="V59" i="1" s="1"/>
  <c r="R59" i="1"/>
  <c r="K59" i="1" s="1"/>
  <c r="R259" i="1"/>
  <c r="K259" i="1" s="1"/>
  <c r="T259" i="1"/>
  <c r="U259" i="1" s="1"/>
  <c r="V259" i="1" s="1"/>
  <c r="Q259" i="1"/>
  <c r="R264" i="1"/>
  <c r="K264" i="1" s="1"/>
  <c r="T264" i="1"/>
  <c r="U264" i="1" s="1"/>
  <c r="V264" i="1" s="1"/>
  <c r="Q264" i="1"/>
  <c r="O335" i="1"/>
  <c r="Q210" i="1"/>
  <c r="T210" i="1"/>
  <c r="U210" i="1" s="1"/>
  <c r="V210" i="1" s="1"/>
  <c r="R210" i="1"/>
  <c r="K210" i="1" s="1"/>
  <c r="Q214" i="1"/>
  <c r="R214" i="1"/>
  <c r="K214" i="1" s="1"/>
  <c r="T214" i="1"/>
  <c r="U214" i="1" s="1"/>
  <c r="V214" i="1" s="1"/>
  <c r="O8" i="1"/>
  <c r="R32" i="1"/>
  <c r="K32" i="1" s="1"/>
  <c r="T32" i="1"/>
  <c r="U32" i="1" s="1"/>
  <c r="V32" i="1" s="1"/>
  <c r="W32" i="1" s="1"/>
  <c r="Q32" i="1"/>
  <c r="R204" i="1"/>
  <c r="K204" i="1" s="1"/>
  <c r="Q204" i="1"/>
  <c r="T204" i="1"/>
  <c r="U204" i="1" s="1"/>
  <c r="V204" i="1" s="1"/>
  <c r="R280" i="1"/>
  <c r="K280" i="1" s="1"/>
  <c r="Q280" i="1"/>
  <c r="R169" i="1"/>
  <c r="K169" i="1" s="1"/>
  <c r="T169" i="1"/>
  <c r="U169" i="1" s="1"/>
  <c r="V169" i="1" s="1"/>
  <c r="Q169" i="1"/>
  <c r="O346" i="1"/>
  <c r="O145" i="1"/>
  <c r="T83" i="1"/>
  <c r="U83" i="1" s="1"/>
  <c r="V83" i="1" s="1"/>
  <c r="R83" i="1"/>
  <c r="K83" i="1" s="1"/>
  <c r="Q83" i="1"/>
  <c r="Q278" i="1"/>
  <c r="R278" i="1"/>
  <c r="K278" i="1" s="1"/>
  <c r="T278" i="1"/>
  <c r="U278" i="1" s="1"/>
  <c r="V278" i="1" s="1"/>
  <c r="O143" i="1"/>
  <c r="O22" i="1"/>
  <c r="O140" i="1"/>
  <c r="O40" i="1"/>
  <c r="O263" i="1"/>
  <c r="O291" i="1"/>
  <c r="O275" i="1"/>
  <c r="R286" i="1"/>
  <c r="K286" i="1" s="1"/>
  <c r="T286" i="1"/>
  <c r="U286" i="1" s="1"/>
  <c r="V286" i="1" s="1"/>
  <c r="Q286" i="1"/>
  <c r="O255" i="1"/>
  <c r="O196" i="1"/>
  <c r="O101" i="1"/>
  <c r="R96" i="1"/>
  <c r="K96" i="1" s="1"/>
  <c r="Q96" i="1"/>
  <c r="T96" i="1"/>
  <c r="U96" i="1" s="1"/>
  <c r="V96" i="1" s="1"/>
  <c r="R344" i="1"/>
  <c r="K344" i="1" s="1"/>
  <c r="T344" i="1"/>
  <c r="U344" i="1" s="1"/>
  <c r="V344" i="1" s="1"/>
  <c r="Q344" i="1"/>
  <c r="O100" i="1"/>
  <c r="O127" i="1"/>
  <c r="O205" i="1"/>
  <c r="O212" i="1"/>
  <c r="O73" i="1"/>
  <c r="T245" i="1"/>
  <c r="U245" i="1" s="1"/>
  <c r="V245" i="1" s="1"/>
  <c r="Q245" i="1"/>
  <c r="R245" i="1"/>
  <c r="K245" i="1" s="1"/>
  <c r="O164" i="1"/>
  <c r="O81" i="1"/>
  <c r="O162" i="1"/>
  <c r="T65" i="1"/>
  <c r="U65" i="1" s="1"/>
  <c r="V65" i="1" s="1"/>
  <c r="R65" i="1"/>
  <c r="K65" i="1" s="1"/>
  <c r="Q65" i="1"/>
  <c r="O201" i="1"/>
  <c r="O31" i="1"/>
  <c r="Q260" i="1"/>
  <c r="T260" i="1"/>
  <c r="U260" i="1" s="1"/>
  <c r="V260" i="1" s="1"/>
  <c r="R260" i="1"/>
  <c r="K260" i="1" s="1"/>
  <c r="T203" i="1"/>
  <c r="U203" i="1" s="1"/>
  <c r="V203" i="1" s="1"/>
  <c r="Q203" i="1"/>
  <c r="R203" i="1"/>
  <c r="K203" i="1" s="1"/>
  <c r="O251" i="1"/>
  <c r="Q29" i="1"/>
  <c r="R29" i="1"/>
  <c r="K29" i="1" s="1"/>
  <c r="T52" i="1"/>
  <c r="U52" i="1" s="1"/>
  <c r="V52" i="1" s="1"/>
  <c r="R52" i="1"/>
  <c r="K52" i="1" s="1"/>
  <c r="Q52" i="1"/>
  <c r="O194" i="1"/>
  <c r="T66" i="1"/>
  <c r="U66" i="1" s="1"/>
  <c r="V66" i="1" s="1"/>
  <c r="Q66" i="1"/>
  <c r="R66" i="1"/>
  <c r="K66" i="1" s="1"/>
  <c r="Q132" i="1"/>
  <c r="R132" i="1"/>
  <c r="K132" i="1" s="1"/>
  <c r="T132" i="1"/>
  <c r="U132" i="1" s="1"/>
  <c r="V132" i="1" s="1"/>
  <c r="O82" i="1"/>
  <c r="O197" i="1"/>
  <c r="Q54" i="1"/>
  <c r="T54" i="1"/>
  <c r="U54" i="1" s="1"/>
  <c r="V54" i="1" s="1"/>
  <c r="R54" i="1"/>
  <c r="K54" i="1" s="1"/>
  <c r="O199" i="1"/>
  <c r="Q316" i="1"/>
  <c r="R316" i="1"/>
  <c r="K316" i="1" s="1"/>
  <c r="T316" i="1"/>
  <c r="U316" i="1" s="1"/>
  <c r="V316" i="1" s="1"/>
  <c r="Q225" i="1"/>
  <c r="R225" i="1"/>
  <c r="K225" i="1" s="1"/>
  <c r="R231" i="1"/>
  <c r="K231" i="1" s="1"/>
  <c r="Q231" i="1"/>
  <c r="O245" i="1"/>
  <c r="O70" i="1"/>
  <c r="O270" i="1"/>
  <c r="R213" i="1"/>
  <c r="K213" i="1" s="1"/>
  <c r="Q213" i="1"/>
  <c r="T213" i="1"/>
  <c r="U213" i="1" s="1"/>
  <c r="V213" i="1" s="1"/>
  <c r="O142" i="1"/>
  <c r="O99" i="1"/>
  <c r="T315" i="1"/>
  <c r="U315" i="1" s="1"/>
  <c r="V315" i="1" s="1"/>
  <c r="W315" i="1" s="1"/>
  <c r="R315" i="1"/>
  <c r="K315" i="1" s="1"/>
  <c r="Q315" i="1"/>
  <c r="O315" i="1"/>
  <c r="Q154" i="1"/>
  <c r="T154" i="1"/>
  <c r="U154" i="1" s="1"/>
  <c r="V154" i="1" s="1"/>
  <c r="R154" i="1"/>
  <c r="K154" i="1" s="1"/>
  <c r="O83" i="1"/>
  <c r="O17" i="1"/>
  <c r="R2" i="1"/>
  <c r="K2" i="1" s="1"/>
  <c r="T2" i="1"/>
  <c r="P354" i="1"/>
  <c r="Q2" i="1"/>
  <c r="O214" i="1"/>
  <c r="O116" i="1"/>
  <c r="Q25" i="1"/>
  <c r="T25" i="1"/>
  <c r="U25" i="1" s="1"/>
  <c r="V25" i="1" s="1"/>
  <c r="R25" i="1"/>
  <c r="K25" i="1" s="1"/>
  <c r="O238" i="1"/>
  <c r="R62" i="1"/>
  <c r="K62" i="1" s="1"/>
  <c r="Q62" i="1"/>
  <c r="T62" i="1"/>
  <c r="U62" i="1" s="1"/>
  <c r="V62" i="1" s="1"/>
  <c r="Q8" i="1"/>
  <c r="T8" i="1"/>
  <c r="U8" i="1" s="1"/>
  <c r="V8" i="1" s="1"/>
  <c r="R8" i="1"/>
  <c r="K8" i="1" s="1"/>
  <c r="Q70" i="1"/>
  <c r="T70" i="1"/>
  <c r="U70" i="1" s="1"/>
  <c r="V70" i="1" s="1"/>
  <c r="R70" i="1"/>
  <c r="K70" i="1" s="1"/>
  <c r="R173" i="1"/>
  <c r="K173" i="1" s="1"/>
  <c r="Q173" i="1"/>
  <c r="Q10" i="1"/>
  <c r="R10" i="1"/>
  <c r="K10" i="1" s="1"/>
  <c r="T10" i="1"/>
  <c r="U10" i="1" s="1"/>
  <c r="V10" i="1" s="1"/>
  <c r="T313" i="1"/>
  <c r="U313" i="1" s="1"/>
  <c r="V313" i="1" s="1"/>
  <c r="R313" i="1"/>
  <c r="K313" i="1" s="1"/>
  <c r="Q313" i="1"/>
  <c r="Q179" i="1"/>
  <c r="R179" i="1"/>
  <c r="K179" i="1" s="1"/>
  <c r="T179" i="1"/>
  <c r="U179" i="1" s="1"/>
  <c r="V179" i="1" s="1"/>
  <c r="O267" i="1"/>
  <c r="T317" i="1"/>
  <c r="U317" i="1" s="1"/>
  <c r="V317" i="1" s="1"/>
  <c r="R317" i="1"/>
  <c r="K317" i="1" s="1"/>
  <c r="Q317" i="1"/>
  <c r="Q30" i="1"/>
  <c r="T30" i="1"/>
  <c r="U30" i="1" s="1"/>
  <c r="V30" i="1" s="1"/>
  <c r="R30" i="1"/>
  <c r="K30" i="1" s="1"/>
  <c r="R196" i="1"/>
  <c r="K196" i="1" s="1"/>
  <c r="Q196" i="1"/>
  <c r="T196" i="1"/>
  <c r="U196" i="1" s="1"/>
  <c r="V196" i="1" s="1"/>
  <c r="R164" i="1"/>
  <c r="K164" i="1" s="1"/>
  <c r="Q164" i="1"/>
  <c r="T164" i="1"/>
  <c r="U164" i="1" s="1"/>
  <c r="V164" i="1" s="1"/>
  <c r="T340" i="1"/>
  <c r="U340" i="1" s="1"/>
  <c r="V340" i="1" s="1"/>
  <c r="R340" i="1"/>
  <c r="K340" i="1" s="1"/>
  <c r="Q340" i="1"/>
  <c r="Q130" i="1"/>
  <c r="R130" i="1"/>
  <c r="K130" i="1" s="1"/>
  <c r="T130" i="1"/>
  <c r="U130" i="1" s="1"/>
  <c r="V130" i="1" s="1"/>
  <c r="Q85" i="1"/>
  <c r="R85" i="1"/>
  <c r="K85" i="1" s="1"/>
  <c r="T85" i="1"/>
  <c r="U85" i="1" s="1"/>
  <c r="V85" i="1" s="1"/>
  <c r="Q287" i="1"/>
  <c r="R287" i="1"/>
  <c r="K287" i="1" s="1"/>
  <c r="Q159" i="1"/>
  <c r="R159" i="1"/>
  <c r="K159" i="1" s="1"/>
  <c r="Q102" i="1"/>
  <c r="R102" i="1"/>
  <c r="K102" i="1" s="1"/>
  <c r="T102" i="1"/>
  <c r="U102" i="1" s="1"/>
  <c r="V102" i="1" s="1"/>
  <c r="R310" i="1"/>
  <c r="K310" i="1" s="1"/>
  <c r="T310" i="1"/>
  <c r="U310" i="1" s="1"/>
  <c r="V310" i="1" s="1"/>
  <c r="Q310" i="1"/>
  <c r="Q160" i="1"/>
  <c r="R160" i="1"/>
  <c r="K160" i="1" s="1"/>
  <c r="T160" i="1"/>
  <c r="U160" i="1" s="1"/>
  <c r="V160" i="1" s="1"/>
  <c r="T239" i="1"/>
  <c r="U239" i="1" s="1"/>
  <c r="V239" i="1" s="1"/>
  <c r="W239" i="1" s="1"/>
  <c r="R239" i="1"/>
  <c r="K239" i="1" s="1"/>
  <c r="Q239" i="1"/>
  <c r="T124" i="1"/>
  <c r="U124" i="1" s="1"/>
  <c r="V124" i="1" s="1"/>
  <c r="Q124" i="1"/>
  <c r="R124" i="1"/>
  <c r="K124" i="1" s="1"/>
  <c r="Q232" i="1"/>
  <c r="T232" i="1"/>
  <c r="U232" i="1" s="1"/>
  <c r="V232" i="1" s="1"/>
  <c r="R232" i="1"/>
  <c r="K232" i="1" s="1"/>
  <c r="Q281" i="1"/>
  <c r="R281" i="1"/>
  <c r="K281" i="1" s="1"/>
  <c r="T281" i="1"/>
  <c r="U281" i="1" s="1"/>
  <c r="V281" i="1" s="1"/>
  <c r="R99" i="1"/>
  <c r="K99" i="1" s="1"/>
  <c r="Q99" i="1"/>
  <c r="T99" i="1"/>
  <c r="U99" i="1" s="1"/>
  <c r="V99" i="1" s="1"/>
  <c r="O119" i="1"/>
  <c r="R219" i="1"/>
  <c r="K219" i="1" s="1"/>
  <c r="Q219" i="1"/>
  <c r="T219" i="1"/>
  <c r="U219" i="1" s="1"/>
  <c r="V219" i="1" s="1"/>
  <c r="O153" i="1"/>
  <c r="R53" i="1"/>
  <c r="K53" i="1" s="1"/>
  <c r="Q53" i="1"/>
  <c r="R207" i="1"/>
  <c r="K207" i="1" s="1"/>
  <c r="Q207" i="1"/>
  <c r="T207" i="1"/>
  <c r="U207" i="1" s="1"/>
  <c r="V207" i="1" s="1"/>
  <c r="O39" i="1"/>
  <c r="R273" i="1"/>
  <c r="K273" i="1" s="1"/>
  <c r="Q273" i="1"/>
  <c r="T273" i="1"/>
  <c r="U273" i="1" s="1"/>
  <c r="V273" i="1" s="1"/>
  <c r="T133" i="1"/>
  <c r="U133" i="1" s="1"/>
  <c r="V133" i="1" s="1"/>
  <c r="Q133" i="1"/>
  <c r="R133" i="1"/>
  <c r="K133" i="1" s="1"/>
  <c r="R236" i="1"/>
  <c r="K236" i="1" s="1"/>
  <c r="Q236" i="1"/>
  <c r="T350" i="1"/>
  <c r="U350" i="1" s="1"/>
  <c r="V350" i="1" s="1"/>
  <c r="Q350" i="1"/>
  <c r="R350" i="1"/>
  <c r="K350" i="1" s="1"/>
  <c r="R166" i="1"/>
  <c r="K166" i="1" s="1"/>
  <c r="Q166" i="1"/>
  <c r="T166" i="1"/>
  <c r="U166" i="1" s="1"/>
  <c r="V166" i="1" s="1"/>
  <c r="W166" i="1" s="1"/>
  <c r="T138" i="1"/>
  <c r="U138" i="1" s="1"/>
  <c r="V138" i="1" s="1"/>
  <c r="W138" i="1" s="1"/>
  <c r="Q138" i="1"/>
  <c r="R138" i="1"/>
  <c r="K138" i="1" s="1"/>
  <c r="R289" i="1"/>
  <c r="K289" i="1" s="1"/>
  <c r="Q289" i="1"/>
  <c r="O293" i="1"/>
  <c r="R114" i="1"/>
  <c r="K114" i="1" s="1"/>
  <c r="Q114" i="1"/>
  <c r="R144" i="1"/>
  <c r="K144" i="1" s="1"/>
  <c r="T144" i="1"/>
  <c r="U144" i="1" s="1"/>
  <c r="V144" i="1" s="1"/>
  <c r="Q144" i="1"/>
  <c r="Q252" i="1"/>
  <c r="R252" i="1"/>
  <c r="K252" i="1" s="1"/>
  <c r="T252" i="1"/>
  <c r="U252" i="1" s="1"/>
  <c r="V252" i="1" s="1"/>
  <c r="W252" i="1" s="1"/>
  <c r="Q165" i="1"/>
  <c r="R165" i="1"/>
  <c r="K165" i="1" s="1"/>
  <c r="T165" i="1"/>
  <c r="U165" i="1" s="1"/>
  <c r="V165" i="1" s="1"/>
  <c r="Q341" i="1"/>
  <c r="R341" i="1"/>
  <c r="K341" i="1" s="1"/>
  <c r="T341" i="1"/>
  <c r="U341" i="1" s="1"/>
  <c r="V341" i="1" s="1"/>
  <c r="O76" i="1"/>
  <c r="R33" i="1"/>
  <c r="K33" i="1" s="1"/>
  <c r="T33" i="1"/>
  <c r="U33" i="1" s="1"/>
  <c r="V33" i="1" s="1"/>
  <c r="Q33" i="1"/>
  <c r="O67" i="1"/>
  <c r="R17" i="1"/>
  <c r="K17" i="1" s="1"/>
  <c r="Q17" i="1"/>
  <c r="T17" i="1"/>
  <c r="U17" i="1" s="1"/>
  <c r="V17" i="1" s="1"/>
  <c r="T121" i="1"/>
  <c r="U121" i="1" s="1"/>
  <c r="V121" i="1" s="1"/>
  <c r="Q121" i="1"/>
  <c r="R121" i="1"/>
  <c r="K121" i="1" s="1"/>
  <c r="Q161" i="1"/>
  <c r="T161" i="1"/>
  <c r="U161" i="1" s="1"/>
  <c r="V161" i="1" s="1"/>
  <c r="W161" i="1" s="1"/>
  <c r="R161" i="1"/>
  <c r="K161" i="1" s="1"/>
  <c r="R303" i="1"/>
  <c r="K303" i="1" s="1"/>
  <c r="T303" i="1"/>
  <c r="U303" i="1" s="1"/>
  <c r="V303" i="1" s="1"/>
  <c r="Q303" i="1"/>
  <c r="Q250" i="1"/>
  <c r="T250" i="1"/>
  <c r="U250" i="1" s="1"/>
  <c r="V250" i="1" s="1"/>
  <c r="R250" i="1"/>
  <c r="K250" i="1" s="1"/>
  <c r="T305" i="1"/>
  <c r="U305" i="1" s="1"/>
  <c r="V305" i="1" s="1"/>
  <c r="R305" i="1"/>
  <c r="K305" i="1" s="1"/>
  <c r="Q305" i="1"/>
  <c r="O166" i="1"/>
  <c r="R347" i="1"/>
  <c r="K347" i="1" s="1"/>
  <c r="T347" i="1"/>
  <c r="U347" i="1" s="1"/>
  <c r="V347" i="1" s="1"/>
  <c r="Q347" i="1"/>
  <c r="Q183" i="1"/>
  <c r="R183" i="1"/>
  <c r="K183" i="1" s="1"/>
  <c r="T183" i="1"/>
  <c r="U183" i="1" s="1"/>
  <c r="V183" i="1" s="1"/>
  <c r="R192" i="1"/>
  <c r="K192" i="1" s="1"/>
  <c r="Q192" i="1"/>
  <c r="T309" i="1"/>
  <c r="U309" i="1" s="1"/>
  <c r="V309" i="1" s="1"/>
  <c r="R309" i="1"/>
  <c r="K309" i="1" s="1"/>
  <c r="Q309" i="1"/>
  <c r="R155" i="1"/>
  <c r="K155" i="1" s="1"/>
  <c r="Q155" i="1"/>
  <c r="T14" i="1"/>
  <c r="U14" i="1" s="1"/>
  <c r="V14" i="1" s="1"/>
  <c r="R14" i="1"/>
  <c r="K14" i="1" s="1"/>
  <c r="Q14" i="1"/>
  <c r="Q13" i="1"/>
  <c r="T13" i="1"/>
  <c r="U13" i="1" s="1"/>
  <c r="V13" i="1" s="1"/>
  <c r="R13" i="1"/>
  <c r="K13" i="1" s="1"/>
  <c r="O157" i="1"/>
  <c r="T200" i="1"/>
  <c r="U200" i="1" s="1"/>
  <c r="V200" i="1" s="1"/>
  <c r="Q200" i="1"/>
  <c r="R200" i="1"/>
  <c r="K200" i="1" s="1"/>
  <c r="Q131" i="1"/>
  <c r="T131" i="1"/>
  <c r="U131" i="1" s="1"/>
  <c r="V131" i="1" s="1"/>
  <c r="R131" i="1"/>
  <c r="K131" i="1" s="1"/>
  <c r="O246" i="1"/>
  <c r="Q328" i="1"/>
  <c r="R328" i="1"/>
  <c r="K328" i="1" s="1"/>
  <c r="T227" i="1"/>
  <c r="U227" i="1" s="1"/>
  <c r="V227" i="1" s="1"/>
  <c r="Q227" i="1"/>
  <c r="R227" i="1"/>
  <c r="K227" i="1" s="1"/>
  <c r="O118" i="1"/>
  <c r="O11" i="1"/>
  <c r="Q143" i="1"/>
  <c r="R143" i="1"/>
  <c r="K143" i="1" s="1"/>
  <c r="T143" i="1"/>
  <c r="U143" i="1" s="1"/>
  <c r="V143" i="1" s="1"/>
  <c r="W143" i="1" s="1"/>
  <c r="T107" i="1"/>
  <c r="U107" i="1" s="1"/>
  <c r="V107" i="1" s="1"/>
  <c r="R107" i="1"/>
  <c r="K107" i="1" s="1"/>
  <c r="Q107" i="1"/>
  <c r="O41" i="1"/>
  <c r="Q220" i="1"/>
  <c r="R220" i="1"/>
  <c r="K220" i="1" s="1"/>
  <c r="T79" i="1"/>
  <c r="U79" i="1" s="1"/>
  <c r="V79" i="1" s="1"/>
  <c r="Q79" i="1"/>
  <c r="R79" i="1"/>
  <c r="K79" i="1" s="1"/>
  <c r="T49" i="1"/>
  <c r="U49" i="1" s="1"/>
  <c r="V49" i="1" s="1"/>
  <c r="R49" i="1"/>
  <c r="K49" i="1" s="1"/>
  <c r="Q49" i="1"/>
  <c r="T274" i="1"/>
  <c r="U274" i="1" s="1"/>
  <c r="V274" i="1" s="1"/>
  <c r="R274" i="1"/>
  <c r="K274" i="1" s="1"/>
  <c r="Q274" i="1"/>
  <c r="O299" i="1"/>
  <c r="R89" i="1"/>
  <c r="K89" i="1" s="1"/>
  <c r="Q89" i="1"/>
  <c r="T149" i="1"/>
  <c r="U149" i="1" s="1"/>
  <c r="V149" i="1" s="1"/>
  <c r="R149" i="1"/>
  <c r="K149" i="1" s="1"/>
  <c r="Q149" i="1"/>
  <c r="Q318" i="1"/>
  <c r="T318" i="1"/>
  <c r="U318" i="1" s="1"/>
  <c r="V318" i="1" s="1"/>
  <c r="R318" i="1"/>
  <c r="K318" i="1" s="1"/>
  <c r="O262" i="1"/>
  <c r="T142" i="1"/>
  <c r="U142" i="1" s="1"/>
  <c r="V142" i="1" s="1"/>
  <c r="Q142" i="1"/>
  <c r="R142" i="1"/>
  <c r="K142" i="1" s="1"/>
  <c r="Q329" i="1"/>
  <c r="R329" i="1"/>
  <c r="K329" i="1" s="1"/>
  <c r="T329" i="1"/>
  <c r="U329" i="1" s="1"/>
  <c r="V329" i="1" s="1"/>
  <c r="O90" i="1"/>
  <c r="R263" i="1"/>
  <c r="K263" i="1" s="1"/>
  <c r="Q263" i="1"/>
  <c r="T263" i="1"/>
  <c r="U263" i="1" s="1"/>
  <c r="V263" i="1" s="1"/>
  <c r="T351" i="1"/>
  <c r="U351" i="1" s="1"/>
  <c r="V351" i="1" s="1"/>
  <c r="W351" i="1" s="1"/>
  <c r="R351" i="1"/>
  <c r="K351" i="1" s="1"/>
  <c r="Q351" i="1"/>
  <c r="O329" i="1"/>
  <c r="Q291" i="1"/>
  <c r="R291" i="1"/>
  <c r="K291" i="1" s="1"/>
  <c r="T291" i="1"/>
  <c r="U291" i="1" s="1"/>
  <c r="V291" i="1" s="1"/>
  <c r="R211" i="1"/>
  <c r="K211" i="1" s="1"/>
  <c r="Q211" i="1"/>
  <c r="O233" i="1"/>
  <c r="R202" i="1"/>
  <c r="K202" i="1" s="1"/>
  <c r="Q202" i="1"/>
  <c r="T202" i="1"/>
  <c r="U202" i="1" s="1"/>
  <c r="V202" i="1" s="1"/>
  <c r="W202" i="1" s="1"/>
  <c r="R18" i="1"/>
  <c r="K18" i="1" s="1"/>
  <c r="Q18" i="1"/>
  <c r="T18" i="1"/>
  <c r="U18" i="1" s="1"/>
  <c r="V18" i="1" s="1"/>
  <c r="O305" i="1"/>
  <c r="O80" i="1"/>
  <c r="Q240" i="1"/>
  <c r="T240" i="1"/>
  <c r="U240" i="1" s="1"/>
  <c r="V240" i="1" s="1"/>
  <c r="R240" i="1"/>
  <c r="K240" i="1" s="1"/>
  <c r="O27" i="1"/>
  <c r="O124" i="1"/>
  <c r="R331" i="1"/>
  <c r="K331" i="1" s="1"/>
  <c r="Q331" i="1"/>
  <c r="O274" i="1"/>
  <c r="Q279" i="1"/>
  <c r="R279" i="1"/>
  <c r="K279" i="1" s="1"/>
  <c r="T279" i="1"/>
  <c r="U279" i="1" s="1"/>
  <c r="V279" i="1" s="1"/>
  <c r="O273" i="1"/>
  <c r="R36" i="1"/>
  <c r="K36" i="1" s="1"/>
  <c r="T36" i="1"/>
  <c r="U36" i="1" s="1"/>
  <c r="V36" i="1" s="1"/>
  <c r="W36" i="1" s="1"/>
  <c r="Q36" i="1"/>
  <c r="Q163" i="1"/>
  <c r="T163" i="1"/>
  <c r="U163" i="1" s="1"/>
  <c r="V163" i="1" s="1"/>
  <c r="R163" i="1"/>
  <c r="K163" i="1" s="1"/>
  <c r="O137" i="1"/>
  <c r="R56" i="1"/>
  <c r="K56" i="1" s="1"/>
  <c r="Q56" i="1"/>
  <c r="T254" i="1"/>
  <c r="U254" i="1" s="1"/>
  <c r="V254" i="1" s="1"/>
  <c r="R254" i="1"/>
  <c r="K254" i="1" s="1"/>
  <c r="Q254" i="1"/>
  <c r="O133" i="1"/>
  <c r="T81" i="1"/>
  <c r="U81" i="1" s="1"/>
  <c r="V81" i="1" s="1"/>
  <c r="R81" i="1"/>
  <c r="K81" i="1" s="1"/>
  <c r="Q81" i="1"/>
  <c r="T212" i="1"/>
  <c r="U212" i="1" s="1"/>
  <c r="V212" i="1" s="1"/>
  <c r="Q212" i="1"/>
  <c r="R212" i="1"/>
  <c r="K212" i="1" s="1"/>
  <c r="O249" i="1"/>
  <c r="T342" i="1"/>
  <c r="U342" i="1" s="1"/>
  <c r="V342" i="1" s="1"/>
  <c r="Q342" i="1"/>
  <c r="R342" i="1"/>
  <c r="K342" i="1" s="1"/>
  <c r="Q101" i="1"/>
  <c r="R101" i="1"/>
  <c r="K101" i="1" s="1"/>
  <c r="T101" i="1"/>
  <c r="U101" i="1" s="1"/>
  <c r="V101" i="1" s="1"/>
  <c r="Q302" i="1"/>
  <c r="R302" i="1"/>
  <c r="K302" i="1" s="1"/>
  <c r="Q135" i="1"/>
  <c r="R135" i="1"/>
  <c r="K135" i="1" s="1"/>
  <c r="T135" i="1"/>
  <c r="U135" i="1" s="1"/>
  <c r="V135" i="1" s="1"/>
  <c r="T242" i="1"/>
  <c r="U242" i="1" s="1"/>
  <c r="V242" i="1" s="1"/>
  <c r="R242" i="1"/>
  <c r="K242" i="1" s="1"/>
  <c r="Q242" i="1"/>
  <c r="Q75" i="1"/>
  <c r="R75" i="1"/>
  <c r="K75" i="1" s="1"/>
  <c r="O121" i="1"/>
  <c r="O254" i="1"/>
  <c r="O348" i="1"/>
  <c r="R343" i="1"/>
  <c r="K343" i="1" s="1"/>
  <c r="Q343" i="1"/>
  <c r="T343" i="1"/>
  <c r="U343" i="1" s="1"/>
  <c r="V343" i="1" s="1"/>
  <c r="R110" i="1"/>
  <c r="K110" i="1" s="1"/>
  <c r="Q110" i="1"/>
  <c r="T110" i="1"/>
  <c r="U110" i="1" s="1"/>
  <c r="V110" i="1" s="1"/>
  <c r="T312" i="1"/>
  <c r="U312" i="1" s="1"/>
  <c r="V312" i="1" s="1"/>
  <c r="R312" i="1"/>
  <c r="K312" i="1" s="1"/>
  <c r="Q312" i="1"/>
  <c r="O340" i="1"/>
  <c r="T345" i="1"/>
  <c r="U345" i="1" s="1"/>
  <c r="V345" i="1" s="1"/>
  <c r="R345" i="1"/>
  <c r="K345" i="1" s="1"/>
  <c r="Q345" i="1"/>
  <c r="T346" i="1"/>
  <c r="U346" i="1" s="1"/>
  <c r="V346" i="1" s="1"/>
  <c r="R346" i="1"/>
  <c r="K346" i="1" s="1"/>
  <c r="Q346" i="1"/>
  <c r="T224" i="1"/>
  <c r="U224" i="1" s="1"/>
  <c r="V224" i="1" s="1"/>
  <c r="Q224" i="1"/>
  <c r="R224" i="1"/>
  <c r="K224" i="1" s="1"/>
  <c r="R197" i="1"/>
  <c r="K197" i="1" s="1"/>
  <c r="Q197" i="1"/>
  <c r="O282" i="1"/>
  <c r="T98" i="1"/>
  <c r="U98" i="1" s="1"/>
  <c r="V98" i="1" s="1"/>
  <c r="R98" i="1"/>
  <c r="K98" i="1" s="1"/>
  <c r="Q98" i="1"/>
  <c r="Q125" i="1"/>
  <c r="R125" i="1"/>
  <c r="K125" i="1" s="1"/>
  <c r="T125" i="1"/>
  <c r="U125" i="1" s="1"/>
  <c r="V125" i="1" s="1"/>
  <c r="O276" i="1"/>
  <c r="O229" i="1"/>
  <c r="O93" i="1"/>
  <c r="O38" i="1"/>
  <c r="O37" i="1"/>
  <c r="O84" i="1"/>
  <c r="O266" i="1"/>
  <c r="O115" i="1"/>
  <c r="O33" i="1"/>
  <c r="O46" i="1"/>
  <c r="O89" i="1"/>
  <c r="Q16" i="1"/>
  <c r="R16" i="1"/>
  <c r="K16" i="1" s="1"/>
  <c r="T16" i="1"/>
  <c r="U16" i="1" s="1"/>
  <c r="V16" i="1" s="1"/>
  <c r="O149" i="1"/>
  <c r="R28" i="1"/>
  <c r="K28" i="1" s="1"/>
  <c r="Q28" i="1"/>
  <c r="T28" i="1"/>
  <c r="U28" i="1" s="1"/>
  <c r="V28" i="1" s="1"/>
  <c r="R140" i="1"/>
  <c r="K140" i="1" s="1"/>
  <c r="T140" i="1"/>
  <c r="U140" i="1" s="1"/>
  <c r="V140" i="1" s="1"/>
  <c r="Q140" i="1"/>
  <c r="R272" i="1"/>
  <c r="K272" i="1" s="1"/>
  <c r="Q272" i="1"/>
  <c r="T272" i="1"/>
  <c r="U272" i="1" s="1"/>
  <c r="V272" i="1" s="1"/>
  <c r="O28" i="1"/>
  <c r="O292" i="1"/>
  <c r="O49" i="1"/>
  <c r="T294" i="1"/>
  <c r="U294" i="1" s="1"/>
  <c r="V294" i="1" s="1"/>
  <c r="Q294" i="1"/>
  <c r="R294" i="1"/>
  <c r="K294" i="1" s="1"/>
  <c r="Q334" i="1"/>
  <c r="R334" i="1"/>
  <c r="K334" i="1" s="1"/>
  <c r="O206" i="1"/>
  <c r="R201" i="1"/>
  <c r="K201" i="1" s="1"/>
  <c r="T201" i="1"/>
  <c r="U201" i="1" s="1"/>
  <c r="V201" i="1" s="1"/>
  <c r="Q201" i="1"/>
  <c r="O313" i="1"/>
  <c r="O167" i="1"/>
  <c r="R26" i="1"/>
  <c r="K26" i="1" s="1"/>
  <c r="T26" i="1"/>
  <c r="U26" i="1" s="1"/>
  <c r="V26" i="1" s="1"/>
  <c r="Q26" i="1"/>
  <c r="O180" i="1"/>
  <c r="O5" i="1"/>
  <c r="T68" i="1"/>
  <c r="U68" i="1" s="1"/>
  <c r="V68" i="1" s="1"/>
  <c r="R68" i="1"/>
  <c r="K68" i="1" s="1"/>
  <c r="Q68" i="1"/>
  <c r="T307" i="1"/>
  <c r="U307" i="1" s="1"/>
  <c r="V307" i="1" s="1"/>
  <c r="R307" i="1"/>
  <c r="K307" i="1" s="1"/>
  <c r="Q307" i="1"/>
  <c r="R187" i="1"/>
  <c r="K187" i="1" s="1"/>
  <c r="Q187" i="1"/>
  <c r="T187" i="1"/>
  <c r="U187" i="1" s="1"/>
  <c r="V187" i="1" s="1"/>
  <c r="O177" i="1"/>
  <c r="Q122" i="1"/>
  <c r="R122" i="1"/>
  <c r="K122" i="1" s="1"/>
  <c r="T122" i="1"/>
  <c r="U122" i="1" s="1"/>
  <c r="V122" i="1" s="1"/>
  <c r="T314" i="1"/>
  <c r="U314" i="1" s="1"/>
  <c r="V314" i="1" s="1"/>
  <c r="R314" i="1"/>
  <c r="K314" i="1" s="1"/>
  <c r="Q314" i="1"/>
  <c r="T235" i="1"/>
  <c r="U235" i="1" s="1"/>
  <c r="V235" i="1" s="1"/>
  <c r="Q235" i="1"/>
  <c r="R235" i="1"/>
  <c r="K235" i="1" s="1"/>
  <c r="O74" i="1"/>
  <c r="O126" i="1"/>
  <c r="R63" i="1"/>
  <c r="K63" i="1" s="1"/>
  <c r="Q63" i="1"/>
  <c r="Q290" i="1"/>
  <c r="R290" i="1"/>
  <c r="K290" i="1" s="1"/>
  <c r="O160" i="1"/>
  <c r="R188" i="1"/>
  <c r="K188" i="1" s="1"/>
  <c r="Q188" i="1"/>
  <c r="T188" i="1"/>
  <c r="U188" i="1" s="1"/>
  <c r="V188" i="1" s="1"/>
  <c r="R189" i="1"/>
  <c r="K189" i="1" s="1"/>
  <c r="T189" i="1"/>
  <c r="U189" i="1" s="1"/>
  <c r="V189" i="1" s="1"/>
  <c r="Q189" i="1"/>
  <c r="T48" i="1"/>
  <c r="U48" i="1" s="1"/>
  <c r="V48" i="1" s="1"/>
  <c r="R48" i="1"/>
  <c r="K48" i="1" s="1"/>
  <c r="Q48" i="1"/>
  <c r="O248" i="1"/>
  <c r="Q176" i="1"/>
  <c r="R176" i="1"/>
  <c r="K176" i="1" s="1"/>
  <c r="T176" i="1"/>
  <c r="U176" i="1" s="1"/>
  <c r="V176" i="1" s="1"/>
  <c r="O242" i="1"/>
  <c r="O172" i="1"/>
  <c r="Q337" i="1"/>
  <c r="T337" i="1"/>
  <c r="U337" i="1" s="1"/>
  <c r="V337" i="1" s="1"/>
  <c r="R337" i="1"/>
  <c r="K337" i="1" s="1"/>
  <c r="O325" i="1"/>
  <c r="O106" i="1"/>
  <c r="O78" i="1"/>
  <c r="T95" i="1"/>
  <c r="U95" i="1" s="1"/>
  <c r="V95" i="1" s="1"/>
  <c r="Q95" i="1"/>
  <c r="R95" i="1"/>
  <c r="K95" i="1" s="1"/>
  <c r="O139" i="1"/>
  <c r="O108" i="1"/>
  <c r="Q141" i="1"/>
  <c r="R141" i="1"/>
  <c r="K141" i="1" s="1"/>
  <c r="T141" i="1"/>
  <c r="U141" i="1" s="1"/>
  <c r="V141" i="1" s="1"/>
  <c r="O184" i="1"/>
  <c r="Q47" i="1"/>
  <c r="R47" i="1"/>
  <c r="K47" i="1" s="1"/>
  <c r="T47" i="1"/>
  <c r="U47" i="1" s="1"/>
  <c r="V47" i="1" s="1"/>
  <c r="Q308" i="1"/>
  <c r="R308" i="1"/>
  <c r="K308" i="1" s="1"/>
  <c r="T308" i="1"/>
  <c r="U308" i="1" s="1"/>
  <c r="V308" i="1" s="1"/>
  <c r="R151" i="1"/>
  <c r="K151" i="1" s="1"/>
  <c r="Q151" i="1"/>
  <c r="T151" i="1"/>
  <c r="U151" i="1" s="1"/>
  <c r="V151" i="1" s="1"/>
  <c r="Q324" i="1"/>
  <c r="R324" i="1"/>
  <c r="K324" i="1" s="1"/>
  <c r="T324" i="1"/>
  <c r="U324" i="1" s="1"/>
  <c r="V324" i="1" s="1"/>
  <c r="O216" i="1"/>
  <c r="Q72" i="1"/>
  <c r="T72" i="1"/>
  <c r="U72" i="1" s="1"/>
  <c r="V72" i="1" s="1"/>
  <c r="R72" i="1"/>
  <c r="K72" i="1" s="1"/>
  <c r="T237" i="1"/>
  <c r="U237" i="1" s="1"/>
  <c r="V237" i="1" s="1"/>
  <c r="W237" i="1" s="1"/>
  <c r="Q237" i="1"/>
  <c r="R237" i="1"/>
  <c r="K237" i="1" s="1"/>
  <c r="Q241" i="1"/>
  <c r="R241" i="1"/>
  <c r="K241" i="1" s="1"/>
  <c r="T241" i="1"/>
  <c r="U241" i="1" s="1"/>
  <c r="V241" i="1" s="1"/>
  <c r="T296" i="1"/>
  <c r="U296" i="1" s="1"/>
  <c r="V296" i="1" s="1"/>
  <c r="R296" i="1"/>
  <c r="K296" i="1" s="1"/>
  <c r="Q296" i="1"/>
  <c r="O144" i="1"/>
  <c r="O252" i="1"/>
  <c r="O14" i="1"/>
  <c r="O130" i="1"/>
  <c r="O3" i="1"/>
  <c r="Q174" i="1"/>
  <c r="T174" i="1"/>
  <c r="U174" i="1" s="1"/>
  <c r="V174" i="1" s="1"/>
  <c r="R174" i="1"/>
  <c r="K174" i="1" s="1"/>
  <c r="T91" i="1"/>
  <c r="U91" i="1" s="1"/>
  <c r="V91" i="1" s="1"/>
  <c r="Q91" i="1"/>
  <c r="R91" i="1"/>
  <c r="K91" i="1" s="1"/>
  <c r="O219" i="1"/>
  <c r="Q111" i="1"/>
  <c r="T111" i="1"/>
  <c r="U111" i="1" s="1"/>
  <c r="V111" i="1" s="1"/>
  <c r="R111" i="1"/>
  <c r="K111" i="1" s="1"/>
  <c r="O303" i="1"/>
  <c r="T261" i="1"/>
  <c r="U261" i="1" s="1"/>
  <c r="V261" i="1" s="1"/>
  <c r="R261" i="1"/>
  <c r="K261" i="1" s="1"/>
  <c r="Q261" i="1"/>
  <c r="Y174" i="1" l="1"/>
  <c r="Z174" i="1" s="1"/>
  <c r="AA174" i="1" s="1"/>
  <c r="W174" i="1"/>
  <c r="Y202" i="1"/>
  <c r="Z202" i="1" s="1"/>
  <c r="AA202" i="1" s="1"/>
  <c r="Y351" i="1"/>
  <c r="Z351" i="1" s="1"/>
  <c r="AA351" i="1" s="1"/>
  <c r="Y305" i="1"/>
  <c r="Z305" i="1" s="1"/>
  <c r="AA305" i="1" s="1"/>
  <c r="Y138" i="1"/>
  <c r="Z138" i="1" s="1"/>
  <c r="AA138" i="1" s="1"/>
  <c r="Y85" i="1"/>
  <c r="Z85" i="1" s="1"/>
  <c r="AA85" i="1" s="1"/>
  <c r="Y344" i="1"/>
  <c r="Z344" i="1" s="1"/>
  <c r="AA344" i="1" s="1"/>
  <c r="W51" i="1"/>
  <c r="Y282" i="1"/>
  <c r="Z282" i="1" s="1"/>
  <c r="AA282" i="1" s="1"/>
  <c r="Y292" i="1"/>
  <c r="Z292" i="1" s="1"/>
  <c r="AA292" i="1" s="1"/>
  <c r="Y258" i="1"/>
  <c r="Z258" i="1" s="1"/>
  <c r="AA258" i="1" s="1"/>
  <c r="Y122" i="1"/>
  <c r="Z122" i="1" s="1"/>
  <c r="AA122" i="1" s="1"/>
  <c r="Y16" i="1"/>
  <c r="Z16" i="1" s="1"/>
  <c r="AA16" i="1" s="1"/>
  <c r="W110" i="1"/>
  <c r="W68" i="1"/>
  <c r="Y26" i="1"/>
  <c r="Z26" i="1" s="1"/>
  <c r="AA26" i="1" s="1"/>
  <c r="Y294" i="1"/>
  <c r="Z294" i="1" s="1"/>
  <c r="AA294" i="1" s="1"/>
  <c r="Y272" i="1"/>
  <c r="Z272" i="1" s="1"/>
  <c r="AA272" i="1" s="1"/>
  <c r="Y242" i="1"/>
  <c r="Z242" i="1" s="1"/>
  <c r="AA242" i="1" s="1"/>
  <c r="W342" i="1"/>
  <c r="Y342" i="1"/>
  <c r="Z342" i="1" s="1"/>
  <c r="AA342" i="1" s="1"/>
  <c r="Y291" i="1"/>
  <c r="Z291" i="1" s="1"/>
  <c r="AA291" i="1" s="1"/>
  <c r="Y309" i="1"/>
  <c r="Z309" i="1" s="1"/>
  <c r="AA309" i="1" s="1"/>
  <c r="W309" i="1"/>
  <c r="Y303" i="1"/>
  <c r="Z303" i="1" s="1"/>
  <c r="AA303" i="1" s="1"/>
  <c r="Y273" i="1"/>
  <c r="Z273" i="1" s="1"/>
  <c r="AA273" i="1" s="1"/>
  <c r="W273" i="1"/>
  <c r="W160" i="1"/>
  <c r="Y160" i="1"/>
  <c r="Z160" i="1" s="1"/>
  <c r="AA160" i="1" s="1"/>
  <c r="Y310" i="1"/>
  <c r="Z310" i="1" s="1"/>
  <c r="AA310" i="1" s="1"/>
  <c r="Y164" i="1"/>
  <c r="Z164" i="1" s="1"/>
  <c r="AA164" i="1" s="1"/>
  <c r="Y25" i="1"/>
  <c r="Z25" i="1" s="1"/>
  <c r="AA25" i="1" s="1"/>
  <c r="W25" i="1"/>
  <c r="W316" i="1"/>
  <c r="Y316" i="1"/>
  <c r="Z316" i="1" s="1"/>
  <c r="AA316" i="1" s="1"/>
  <c r="Y286" i="1"/>
  <c r="Z286" i="1" s="1"/>
  <c r="AA286" i="1" s="1"/>
  <c r="W286" i="1"/>
  <c r="Y259" i="1"/>
  <c r="Z259" i="1" s="1"/>
  <c r="AA259" i="1" s="1"/>
  <c r="W259" i="1"/>
  <c r="Y228" i="1"/>
  <c r="Z228" i="1" s="1"/>
  <c r="AA228" i="1" s="1"/>
  <c r="W113" i="1"/>
  <c r="W241" i="1"/>
  <c r="Y241" i="1"/>
  <c r="Z241" i="1" s="1"/>
  <c r="AA241" i="1" s="1"/>
  <c r="Y47" i="1"/>
  <c r="Z47" i="1" s="1"/>
  <c r="AA47" i="1" s="1"/>
  <c r="Y95" i="1"/>
  <c r="Z95" i="1" s="1"/>
  <c r="AA95" i="1" s="1"/>
  <c r="W95" i="1"/>
  <c r="Y201" i="1"/>
  <c r="Z201" i="1" s="1"/>
  <c r="AA201" i="1" s="1"/>
  <c r="Y224" i="1"/>
  <c r="Z224" i="1" s="1"/>
  <c r="AA224" i="1" s="1"/>
  <c r="Y279" i="1"/>
  <c r="Z279" i="1" s="1"/>
  <c r="AA279" i="1" s="1"/>
  <c r="Y341" i="1"/>
  <c r="Z341" i="1" s="1"/>
  <c r="AA341" i="1" s="1"/>
  <c r="Y65" i="1"/>
  <c r="Z65" i="1" s="1"/>
  <c r="AA65" i="1" s="1"/>
  <c r="W278" i="1"/>
  <c r="Y278" i="1"/>
  <c r="Z278" i="1" s="1"/>
  <c r="AA278" i="1" s="1"/>
  <c r="Y210" i="1"/>
  <c r="Z210" i="1" s="1"/>
  <c r="AA210" i="1" s="1"/>
  <c r="Y264" i="1"/>
  <c r="Z264" i="1" s="1"/>
  <c r="AA264" i="1" s="1"/>
  <c r="Y4" i="1"/>
  <c r="Z4" i="1" s="1"/>
  <c r="AA4" i="1" s="1"/>
  <c r="W4" i="1"/>
  <c r="Y23" i="1"/>
  <c r="Z23" i="1" s="1"/>
  <c r="AA23" i="1" s="1"/>
  <c r="W23" i="1"/>
  <c r="Y230" i="1"/>
  <c r="Z230" i="1" s="1"/>
  <c r="AA230" i="1" s="1"/>
  <c r="W230" i="1"/>
  <c r="Y257" i="1"/>
  <c r="Z257" i="1" s="1"/>
  <c r="AA257" i="1" s="1"/>
  <c r="Y247" i="1"/>
  <c r="Z247" i="1" s="1"/>
  <c r="AA247" i="1" s="1"/>
  <c r="W120" i="1"/>
  <c r="Y120" i="1"/>
  <c r="Z120" i="1" s="1"/>
  <c r="AA120" i="1" s="1"/>
  <c r="Y190" i="1"/>
  <c r="Z190" i="1" s="1"/>
  <c r="AA190" i="1" s="1"/>
  <c r="Y293" i="1"/>
  <c r="Z293" i="1" s="1"/>
  <c r="AA293" i="1" s="1"/>
  <c r="W293" i="1"/>
  <c r="Y145" i="1"/>
  <c r="Z145" i="1" s="1"/>
  <c r="AA145" i="1" s="1"/>
  <c r="Y35" i="1"/>
  <c r="Z35" i="1" s="1"/>
  <c r="AA35" i="1" s="1"/>
  <c r="Y185" i="1"/>
  <c r="Z185" i="1" s="1"/>
  <c r="AA185" i="1" s="1"/>
  <c r="W185" i="1"/>
  <c r="Y136" i="1"/>
  <c r="Z136" i="1" s="1"/>
  <c r="AA136" i="1" s="1"/>
  <c r="W326" i="1"/>
  <c r="Y326" i="1"/>
  <c r="Z326" i="1" s="1"/>
  <c r="AA326" i="1" s="1"/>
  <c r="Y182" i="1"/>
  <c r="Z182" i="1" s="1"/>
  <c r="AA182" i="1" s="1"/>
  <c r="Y238" i="1"/>
  <c r="Z238" i="1" s="1"/>
  <c r="AA238" i="1" s="1"/>
  <c r="W266" i="1"/>
  <c r="Y266" i="1"/>
  <c r="Z266" i="1" s="1"/>
  <c r="AA266" i="1" s="1"/>
  <c r="W108" i="1"/>
  <c r="Y229" i="1"/>
  <c r="Z229" i="1" s="1"/>
  <c r="AA229" i="1" s="1"/>
  <c r="Y271" i="1"/>
  <c r="Z271" i="1" s="1"/>
  <c r="AA271" i="1" s="1"/>
  <c r="Y13" i="1"/>
  <c r="Z13" i="1" s="1"/>
  <c r="AA13" i="1" s="1"/>
  <c r="Y313" i="1"/>
  <c r="Z313" i="1" s="1"/>
  <c r="AA313" i="1" s="1"/>
  <c r="W322" i="1"/>
  <c r="Y322" i="1"/>
  <c r="Z322" i="1" s="1"/>
  <c r="AA322" i="1" s="1"/>
  <c r="Y323" i="1"/>
  <c r="Z323" i="1" s="1"/>
  <c r="AA323" i="1" s="1"/>
  <c r="W323" i="1"/>
  <c r="Y298" i="1"/>
  <c r="Z298" i="1" s="1"/>
  <c r="AA298" i="1" s="1"/>
  <c r="Y261" i="1"/>
  <c r="Z261" i="1" s="1"/>
  <c r="AA261" i="1" s="1"/>
  <c r="Y187" i="1"/>
  <c r="Z187" i="1" s="1"/>
  <c r="AA187" i="1" s="1"/>
  <c r="Y263" i="1"/>
  <c r="Z263" i="1" s="1"/>
  <c r="AA263" i="1" s="1"/>
  <c r="Y329" i="1"/>
  <c r="Z329" i="1" s="1"/>
  <c r="AA329" i="1" s="1"/>
  <c r="Y200" i="1"/>
  <c r="Z200" i="1" s="1"/>
  <c r="AA200" i="1" s="1"/>
  <c r="W200" i="1"/>
  <c r="W121" i="1"/>
  <c r="Y121" i="1"/>
  <c r="Z121" i="1" s="1"/>
  <c r="AA121" i="1" s="1"/>
  <c r="Y133" i="1"/>
  <c r="Z133" i="1" s="1"/>
  <c r="AA133" i="1" s="1"/>
  <c r="W340" i="1"/>
  <c r="Y340" i="1"/>
  <c r="Z340" i="1" s="1"/>
  <c r="AA340" i="1" s="1"/>
  <c r="Y62" i="1"/>
  <c r="Z62" i="1" s="1"/>
  <c r="AA62" i="1" s="1"/>
  <c r="Y66" i="1"/>
  <c r="Z66" i="1" s="1"/>
  <c r="AA66" i="1" s="1"/>
  <c r="W66" i="1"/>
  <c r="Y245" i="1"/>
  <c r="Z245" i="1" s="1"/>
  <c r="AA245" i="1" s="1"/>
  <c r="W245" i="1"/>
  <c r="W208" i="1"/>
  <c r="Y208" i="1"/>
  <c r="Z208" i="1" s="1"/>
  <c r="AA208" i="1" s="1"/>
  <c r="Y270" i="1"/>
  <c r="Z270" i="1" s="1"/>
  <c r="AA270" i="1" s="1"/>
  <c r="Y339" i="1"/>
  <c r="Z339" i="1" s="1"/>
  <c r="AA339" i="1" s="1"/>
  <c r="W38" i="1"/>
  <c r="Y38" i="1"/>
  <c r="Z38" i="1" s="1"/>
  <c r="AA38" i="1" s="1"/>
  <c r="Y248" i="1"/>
  <c r="Z248" i="1" s="1"/>
  <c r="AA248" i="1" s="1"/>
  <c r="W248" i="1"/>
  <c r="Y134" i="1"/>
  <c r="Z134" i="1" s="1"/>
  <c r="AA134" i="1" s="1"/>
  <c r="Y19" i="1"/>
  <c r="Z19" i="1" s="1"/>
  <c r="AA19" i="1" s="1"/>
  <c r="Y209" i="1"/>
  <c r="Z209" i="1" s="1"/>
  <c r="AA209" i="1" s="1"/>
  <c r="W209" i="1"/>
  <c r="Y267" i="1"/>
  <c r="Z267" i="1" s="1"/>
  <c r="AA267" i="1" s="1"/>
  <c r="W267" i="1"/>
  <c r="Y320" i="1"/>
  <c r="Z320" i="1" s="1"/>
  <c r="AA320" i="1" s="1"/>
  <c r="Y103" i="1"/>
  <c r="Z103" i="1" s="1"/>
  <c r="AA103" i="1" s="1"/>
  <c r="Y221" i="1"/>
  <c r="Z221" i="1" s="1"/>
  <c r="AA221" i="1" s="1"/>
  <c r="Y168" i="1"/>
  <c r="Z168" i="1" s="1"/>
  <c r="AA168" i="1" s="1"/>
  <c r="Y349" i="1"/>
  <c r="Z349" i="1" s="1"/>
  <c r="AA349" i="1" s="1"/>
  <c r="Y218" i="1"/>
  <c r="Z218" i="1" s="1"/>
  <c r="AA218" i="1" s="1"/>
  <c r="W218" i="1"/>
  <c r="Y177" i="1"/>
  <c r="Z177" i="1" s="1"/>
  <c r="AA177" i="1" s="1"/>
  <c r="Y5" i="1"/>
  <c r="Z5" i="1" s="1"/>
  <c r="AA5" i="1" s="1"/>
  <c r="W27" i="1"/>
  <c r="Y332" i="1"/>
  <c r="Z332" i="1" s="1"/>
  <c r="AA332" i="1" s="1"/>
  <c r="W111" i="1"/>
  <c r="Y343" i="1"/>
  <c r="Z343" i="1" s="1"/>
  <c r="AA343" i="1" s="1"/>
  <c r="Y33" i="1"/>
  <c r="Z33" i="1" s="1"/>
  <c r="AA33" i="1" s="1"/>
  <c r="Y162" i="1"/>
  <c r="Z162" i="1" s="1"/>
  <c r="AA162" i="1" s="1"/>
  <c r="Y283" i="1"/>
  <c r="Z283" i="1" s="1"/>
  <c r="AA283" i="1" s="1"/>
  <c r="Y223" i="1"/>
  <c r="Z223" i="1" s="1"/>
  <c r="AA223" i="1" s="1"/>
  <c r="Y206" i="1"/>
  <c r="Z206" i="1" s="1"/>
  <c r="AA206" i="1" s="1"/>
  <c r="Y94" i="1"/>
  <c r="Z94" i="1" s="1"/>
  <c r="AA94" i="1" s="1"/>
  <c r="W6" i="1"/>
  <c r="Y217" i="1"/>
  <c r="Z217" i="1" s="1"/>
  <c r="AA217" i="1" s="1"/>
  <c r="Y234" i="1"/>
  <c r="Z234" i="1" s="1"/>
  <c r="AA234" i="1" s="1"/>
  <c r="Y7" i="1"/>
  <c r="Z7" i="1" s="1"/>
  <c r="AA7" i="1" s="1"/>
  <c r="Y268" i="1"/>
  <c r="Z268" i="1" s="1"/>
  <c r="AA268" i="1" s="1"/>
  <c r="Y175" i="1"/>
  <c r="Z175" i="1" s="1"/>
  <c r="AA175" i="1" s="1"/>
  <c r="W175" i="1"/>
  <c r="W3" i="1"/>
  <c r="Y3" i="1"/>
  <c r="Z3" i="1" s="1"/>
  <c r="AA3" i="1" s="1"/>
  <c r="Y186" i="1"/>
  <c r="Z186" i="1" s="1"/>
  <c r="AA186" i="1" s="1"/>
  <c r="W80" i="1"/>
  <c r="Y226" i="1"/>
  <c r="Z226" i="1" s="1"/>
  <c r="AA226" i="1" s="1"/>
  <c r="W126" i="1"/>
  <c r="Y41" i="1"/>
  <c r="Z41" i="1" s="1"/>
  <c r="AA41" i="1" s="1"/>
  <c r="W41" i="1"/>
  <c r="Y195" i="1"/>
  <c r="Z195" i="1" s="1"/>
  <c r="AA195" i="1" s="1"/>
  <c r="Y337" i="1"/>
  <c r="Z337" i="1" s="1"/>
  <c r="AA337" i="1" s="1"/>
  <c r="W337" i="1"/>
  <c r="Y189" i="1"/>
  <c r="Z189" i="1" s="1"/>
  <c r="AA189" i="1" s="1"/>
  <c r="W240" i="1"/>
  <c r="Y240" i="1"/>
  <c r="Z240" i="1" s="1"/>
  <c r="AA240" i="1" s="1"/>
  <c r="W318" i="1"/>
  <c r="Y318" i="1"/>
  <c r="Z318" i="1" s="1"/>
  <c r="AA318" i="1" s="1"/>
  <c r="Y227" i="1"/>
  <c r="Z227" i="1" s="1"/>
  <c r="AA227" i="1" s="1"/>
  <c r="Y347" i="1"/>
  <c r="Z347" i="1" s="1"/>
  <c r="AA347" i="1" s="1"/>
  <c r="Y154" i="1"/>
  <c r="Z154" i="1" s="1"/>
  <c r="AA154" i="1" s="1"/>
  <c r="Y213" i="1"/>
  <c r="Z213" i="1" s="1"/>
  <c r="AA213" i="1" s="1"/>
  <c r="Y203" i="1"/>
  <c r="Z203" i="1" s="1"/>
  <c r="AA203" i="1" s="1"/>
  <c r="Y184" i="1"/>
  <c r="Z184" i="1" s="1"/>
  <c r="AA184" i="1" s="1"/>
  <c r="Y246" i="1"/>
  <c r="Z246" i="1" s="1"/>
  <c r="AA246" i="1" s="1"/>
  <c r="Y327" i="1"/>
  <c r="Z327" i="1" s="1"/>
  <c r="AA327" i="1" s="1"/>
  <c r="Y330" i="1"/>
  <c r="Z330" i="1" s="1"/>
  <c r="AA330" i="1" s="1"/>
  <c r="W330" i="1"/>
  <c r="W146" i="1"/>
  <c r="Y285" i="1"/>
  <c r="Z285" i="1" s="1"/>
  <c r="AA285" i="1" s="1"/>
  <c r="Y296" i="1"/>
  <c r="Z296" i="1" s="1"/>
  <c r="AA296" i="1" s="1"/>
  <c r="W296" i="1"/>
  <c r="Y237" i="1"/>
  <c r="Z237" i="1" s="1"/>
  <c r="AA237" i="1" s="1"/>
  <c r="Y324" i="1"/>
  <c r="Z324" i="1" s="1"/>
  <c r="AA324" i="1" s="1"/>
  <c r="W141" i="1"/>
  <c r="Y176" i="1"/>
  <c r="Z176" i="1" s="1"/>
  <c r="AA176" i="1" s="1"/>
  <c r="Y48" i="1"/>
  <c r="Z48" i="1" s="1"/>
  <c r="AA48" i="1" s="1"/>
  <c r="W188" i="1"/>
  <c r="Y188" i="1"/>
  <c r="Z188" i="1" s="1"/>
  <c r="AA188" i="1" s="1"/>
  <c r="W140" i="1"/>
  <c r="Y140" i="1"/>
  <c r="Z140" i="1" s="1"/>
  <c r="AA140" i="1" s="1"/>
  <c r="Y101" i="1"/>
  <c r="Z101" i="1" s="1"/>
  <c r="AA101" i="1" s="1"/>
  <c r="Y212" i="1"/>
  <c r="Z212" i="1" s="1"/>
  <c r="AA212" i="1" s="1"/>
  <c r="Y254" i="1"/>
  <c r="Z254" i="1" s="1"/>
  <c r="AA254" i="1" s="1"/>
  <c r="Y49" i="1"/>
  <c r="Z49" i="1" s="1"/>
  <c r="AA49" i="1" s="1"/>
  <c r="W207" i="1"/>
  <c r="Y207" i="1"/>
  <c r="Z207" i="1" s="1"/>
  <c r="AA207" i="1" s="1"/>
  <c r="W124" i="1"/>
  <c r="Y239" i="1"/>
  <c r="Z239" i="1" s="1"/>
  <c r="AA239" i="1" s="1"/>
  <c r="Y132" i="1"/>
  <c r="Z132" i="1" s="1"/>
  <c r="AA132" i="1" s="1"/>
  <c r="W132" i="1"/>
  <c r="Y83" i="1"/>
  <c r="Z83" i="1" s="1"/>
  <c r="AA83" i="1" s="1"/>
  <c r="W83" i="1"/>
  <c r="Y100" i="1"/>
  <c r="Z100" i="1" s="1"/>
  <c r="AA100" i="1" s="1"/>
  <c r="W57" i="1"/>
  <c r="Y57" i="1"/>
  <c r="Z57" i="1" s="1"/>
  <c r="AA57" i="1" s="1"/>
  <c r="Y152" i="1"/>
  <c r="Z152" i="1" s="1"/>
  <c r="AA152" i="1" s="1"/>
  <c r="W137" i="1"/>
  <c r="Y348" i="1"/>
  <c r="Z348" i="1" s="1"/>
  <c r="AA348" i="1" s="1"/>
  <c r="Y171" i="1"/>
  <c r="Z171" i="1" s="1"/>
  <c r="AA171" i="1" s="1"/>
  <c r="Y147" i="1"/>
  <c r="Z147" i="1" s="1"/>
  <c r="AA147" i="1" s="1"/>
  <c r="Y269" i="1"/>
  <c r="Z269" i="1" s="1"/>
  <c r="AA269" i="1" s="1"/>
  <c r="Y112" i="1"/>
  <c r="Z112" i="1" s="1"/>
  <c r="AA112" i="1" s="1"/>
  <c r="W142" i="1"/>
  <c r="Y274" i="1"/>
  <c r="Z274" i="1" s="1"/>
  <c r="AA274" i="1" s="1"/>
  <c r="W274" i="1"/>
  <c r="Y17" i="1"/>
  <c r="Z17" i="1" s="1"/>
  <c r="AA17" i="1" s="1"/>
  <c r="Y350" i="1"/>
  <c r="Z350" i="1" s="1"/>
  <c r="AA350" i="1" s="1"/>
  <c r="Y219" i="1"/>
  <c r="Z219" i="1" s="1"/>
  <c r="AA219" i="1" s="1"/>
  <c r="Y281" i="1"/>
  <c r="Z281" i="1" s="1"/>
  <c r="AA281" i="1" s="1"/>
  <c r="Y196" i="1"/>
  <c r="Z196" i="1" s="1"/>
  <c r="AA196" i="1" s="1"/>
  <c r="Y204" i="1"/>
  <c r="Z204" i="1" s="1"/>
  <c r="AA204" i="1" s="1"/>
  <c r="Y170" i="1"/>
  <c r="Z170" i="1" s="1"/>
  <c r="AA170" i="1" s="1"/>
  <c r="W170" i="1"/>
  <c r="Y233" i="1"/>
  <c r="Z233" i="1" s="1"/>
  <c r="AA233" i="1" s="1"/>
  <c r="Y191" i="1"/>
  <c r="Z191" i="1" s="1"/>
  <c r="AA191" i="1" s="1"/>
  <c r="Y199" i="1"/>
  <c r="Z199" i="1" s="1"/>
  <c r="AA199" i="1" s="1"/>
  <c r="Y345" i="1"/>
  <c r="Z345" i="1" s="1"/>
  <c r="AA345" i="1" s="1"/>
  <c r="Y131" i="1"/>
  <c r="Z131" i="1" s="1"/>
  <c r="AA131" i="1" s="1"/>
  <c r="Y250" i="1"/>
  <c r="Z250" i="1" s="1"/>
  <c r="AA250" i="1" s="1"/>
  <c r="Y252" i="1"/>
  <c r="Z252" i="1" s="1"/>
  <c r="AA252" i="1" s="1"/>
  <c r="Y102" i="1"/>
  <c r="Z102" i="1" s="1"/>
  <c r="AA102" i="1" s="1"/>
  <c r="Y30" i="1"/>
  <c r="Z30" i="1" s="1"/>
  <c r="AA30" i="1" s="1"/>
  <c r="Y70" i="1"/>
  <c r="Z70" i="1" s="1"/>
  <c r="AA70" i="1" s="1"/>
  <c r="I357" i="1"/>
  <c r="Q354" i="1"/>
  <c r="R354" i="1"/>
  <c r="Y315" i="1"/>
  <c r="Z315" i="1" s="1"/>
  <c r="AA315" i="1" s="1"/>
  <c r="W52" i="1"/>
  <c r="Y260" i="1"/>
  <c r="Z260" i="1" s="1"/>
  <c r="AA260" i="1" s="1"/>
  <c r="W96" i="1"/>
  <c r="Y32" i="1"/>
  <c r="Z32" i="1" s="1"/>
  <c r="AA32" i="1" s="1"/>
  <c r="Y214" i="1"/>
  <c r="Z214" i="1" s="1"/>
  <c r="AA214" i="1" s="1"/>
  <c r="Y71" i="1"/>
  <c r="Z71" i="1" s="1"/>
  <c r="AA71" i="1" s="1"/>
  <c r="Y74" i="1"/>
  <c r="Z74" i="1" s="1"/>
  <c r="AA74" i="1" s="1"/>
  <c r="W73" i="1"/>
  <c r="Y73" i="1"/>
  <c r="Z73" i="1" s="1"/>
  <c r="AA73" i="1" s="1"/>
  <c r="Y249" i="1"/>
  <c r="Z249" i="1" s="1"/>
  <c r="AA249" i="1" s="1"/>
  <c r="W77" i="1"/>
  <c r="Y300" i="1"/>
  <c r="Z300" i="1" s="1"/>
  <c r="AA300" i="1" s="1"/>
  <c r="Y336" i="1"/>
  <c r="Z336" i="1" s="1"/>
  <c r="AA336" i="1" s="1"/>
  <c r="Y194" i="1"/>
  <c r="Z194" i="1" s="1"/>
  <c r="AA194" i="1" s="1"/>
  <c r="Y72" i="1"/>
  <c r="Z72" i="1" s="1"/>
  <c r="AA72" i="1" s="1"/>
  <c r="Y308" i="1"/>
  <c r="Z308" i="1" s="1"/>
  <c r="AA308" i="1" s="1"/>
  <c r="Y235" i="1"/>
  <c r="Z235" i="1" s="1"/>
  <c r="AA235" i="1" s="1"/>
  <c r="Y314" i="1"/>
  <c r="Z314" i="1" s="1"/>
  <c r="AA314" i="1" s="1"/>
  <c r="Y307" i="1"/>
  <c r="Z307" i="1" s="1"/>
  <c r="AA307" i="1" s="1"/>
  <c r="Y312" i="1"/>
  <c r="Z312" i="1" s="1"/>
  <c r="AA312" i="1" s="1"/>
  <c r="Y81" i="1"/>
  <c r="Z81" i="1" s="1"/>
  <c r="AA81" i="1" s="1"/>
  <c r="Y107" i="1"/>
  <c r="Z107" i="1" s="1"/>
  <c r="AA107" i="1" s="1"/>
  <c r="Y14" i="1"/>
  <c r="Z14" i="1" s="1"/>
  <c r="AA14" i="1" s="1"/>
  <c r="Y183" i="1"/>
  <c r="Z183" i="1" s="1"/>
  <c r="AA183" i="1" s="1"/>
  <c r="W183" i="1"/>
  <c r="Y99" i="1"/>
  <c r="Z99" i="1" s="1"/>
  <c r="AA99" i="1" s="1"/>
  <c r="Y232" i="1"/>
  <c r="Z232" i="1" s="1"/>
  <c r="AA232" i="1" s="1"/>
  <c r="W232" i="1"/>
  <c r="Y130" i="1"/>
  <c r="Z130" i="1" s="1"/>
  <c r="AA130" i="1" s="1"/>
  <c r="Y317" i="1"/>
  <c r="Z317" i="1" s="1"/>
  <c r="AA317" i="1" s="1"/>
  <c r="Y179" i="1"/>
  <c r="Z179" i="1" s="1"/>
  <c r="AA179" i="1" s="1"/>
  <c r="W86" i="1"/>
  <c r="Y55" i="1"/>
  <c r="Z55" i="1" s="1"/>
  <c r="AA55" i="1" s="1"/>
  <c r="W43" i="1"/>
  <c r="Y251" i="1"/>
  <c r="Z251" i="1" s="1"/>
  <c r="AA251" i="1" s="1"/>
  <c r="Y306" i="1"/>
  <c r="Z306" i="1" s="1"/>
  <c r="AA306" i="1" s="1"/>
  <c r="W244" i="1"/>
  <c r="Y244" i="1"/>
  <c r="Z244" i="1" s="1"/>
  <c r="AA244" i="1" s="1"/>
  <c r="Y276" i="1"/>
  <c r="Z276" i="1" s="1"/>
  <c r="AA276" i="1" s="1"/>
  <c r="Y193" i="1"/>
  <c r="Z193" i="1" s="1"/>
  <c r="AA193" i="1" s="1"/>
  <c r="Y333" i="1"/>
  <c r="Z333" i="1" s="1"/>
  <c r="AA333" i="1" s="1"/>
  <c r="Y205" i="1"/>
  <c r="Z205" i="1" s="1"/>
  <c r="AA205" i="1" s="1"/>
  <c r="Y78" i="1"/>
  <c r="Z78" i="1" s="1"/>
  <c r="AA78" i="1" s="1"/>
  <c r="W31" i="1"/>
  <c r="Y346" i="1"/>
  <c r="Z346" i="1" s="1"/>
  <c r="AA346" i="1" s="1"/>
  <c r="U2" i="1"/>
  <c r="O354" i="1"/>
  <c r="W335" i="1"/>
  <c r="Y335" i="1"/>
  <c r="Z335" i="1" s="1"/>
  <c r="AA335" i="1" s="1"/>
  <c r="Y93" i="1"/>
  <c r="Z93" i="1" s="1"/>
  <c r="AA93" i="1" s="1"/>
  <c r="W93" i="1"/>
  <c r="Y216" i="1"/>
  <c r="Z216" i="1" s="1"/>
  <c r="AA216" i="1" s="1"/>
  <c r="W216" i="1"/>
  <c r="Y84" i="1"/>
  <c r="Z84" i="1" s="1"/>
  <c r="AA84" i="1" s="1"/>
  <c r="Y11" i="1"/>
  <c r="Z11" i="1" s="1"/>
  <c r="AA11" i="1" s="1"/>
  <c r="Y181" i="1"/>
  <c r="Z181" i="1" s="1"/>
  <c r="AA181" i="1" s="1"/>
  <c r="Y299" i="1"/>
  <c r="Z299" i="1" s="1"/>
  <c r="AA299" i="1" s="1"/>
  <c r="I358" i="1" l="1"/>
  <c r="S173" i="1" s="1"/>
  <c r="T159" i="1"/>
  <c r="U159" i="1" s="1"/>
  <c r="V159" i="1" s="1"/>
  <c r="AF276" i="1"/>
  <c r="AH276" i="1" s="1"/>
  <c r="AB276" i="1"/>
  <c r="AC276" i="1"/>
  <c r="AF312" i="1"/>
  <c r="AH312" i="1" s="1"/>
  <c r="AC312" i="1"/>
  <c r="AB312" i="1"/>
  <c r="AF73" i="1"/>
  <c r="AH73" i="1" s="1"/>
  <c r="AC73" i="1"/>
  <c r="AB73" i="1"/>
  <c r="AC176" i="1"/>
  <c r="AB176" i="1"/>
  <c r="AF176" i="1"/>
  <c r="AH176" i="1" s="1"/>
  <c r="AB103" i="1"/>
  <c r="AC103" i="1"/>
  <c r="AF103" i="1"/>
  <c r="AH103" i="1" s="1"/>
  <c r="AC134" i="1"/>
  <c r="AF134" i="1"/>
  <c r="AH134" i="1" s="1"/>
  <c r="AB134" i="1"/>
  <c r="AB270" i="1"/>
  <c r="AF270" i="1"/>
  <c r="AH270" i="1" s="1"/>
  <c r="AC270" i="1"/>
  <c r="AB245" i="1"/>
  <c r="AC245" i="1"/>
  <c r="AF245" i="1"/>
  <c r="AH245" i="1" s="1"/>
  <c r="AF271" i="1"/>
  <c r="AH271" i="1" s="1"/>
  <c r="AC271" i="1"/>
  <c r="AB271" i="1"/>
  <c r="AF120" i="1"/>
  <c r="AH120" i="1" s="1"/>
  <c r="AC120" i="1"/>
  <c r="AB120" i="1"/>
  <c r="AF278" i="1"/>
  <c r="AH278" i="1" s="1"/>
  <c r="AB278" i="1"/>
  <c r="AC278" i="1"/>
  <c r="AB47" i="1"/>
  <c r="AF47" i="1"/>
  <c r="AH47" i="1" s="1"/>
  <c r="AC47" i="1"/>
  <c r="AC26" i="1"/>
  <c r="AF26" i="1"/>
  <c r="AH26" i="1" s="1"/>
  <c r="AB26" i="1"/>
  <c r="AB16" i="1"/>
  <c r="AF16" i="1"/>
  <c r="AH16" i="1" s="1"/>
  <c r="AC16" i="1"/>
  <c r="AC181" i="1"/>
  <c r="AB181" i="1"/>
  <c r="AF181" i="1"/>
  <c r="AH181" i="1" s="1"/>
  <c r="AF102" i="1"/>
  <c r="AH102" i="1" s="1"/>
  <c r="AB102" i="1"/>
  <c r="AC102" i="1"/>
  <c r="AF219" i="1"/>
  <c r="AH219" i="1" s="1"/>
  <c r="AB219" i="1"/>
  <c r="AC219" i="1"/>
  <c r="AB57" i="1"/>
  <c r="AC57" i="1"/>
  <c r="AF57" i="1"/>
  <c r="AH57" i="1" s="1"/>
  <c r="AF188" i="1"/>
  <c r="AH188" i="1" s="1"/>
  <c r="AC188" i="1"/>
  <c r="AB188" i="1"/>
  <c r="AC11" i="1"/>
  <c r="AF11" i="1"/>
  <c r="AH11" i="1" s="1"/>
  <c r="AB11" i="1"/>
  <c r="AB179" i="1"/>
  <c r="AF179" i="1"/>
  <c r="AH179" i="1" s="1"/>
  <c r="AC179" i="1"/>
  <c r="AB214" i="1"/>
  <c r="AF214" i="1"/>
  <c r="AH214" i="1" s="1"/>
  <c r="AC214" i="1"/>
  <c r="AC191" i="1"/>
  <c r="AB191" i="1"/>
  <c r="AF191" i="1"/>
  <c r="AH191" i="1" s="1"/>
  <c r="AF350" i="1"/>
  <c r="AH350" i="1" s="1"/>
  <c r="AB350" i="1"/>
  <c r="AC350" i="1"/>
  <c r="AC223" i="1"/>
  <c r="AB223" i="1"/>
  <c r="AF223" i="1"/>
  <c r="AH223" i="1" s="1"/>
  <c r="AB162" i="1"/>
  <c r="AC162" i="1"/>
  <c r="AF162" i="1"/>
  <c r="AH162" i="1" s="1"/>
  <c r="AC218" i="1"/>
  <c r="AB218" i="1"/>
  <c r="AF218" i="1"/>
  <c r="AH218" i="1" s="1"/>
  <c r="AF209" i="1"/>
  <c r="AH209" i="1" s="1"/>
  <c r="AC209" i="1"/>
  <c r="AB209" i="1"/>
  <c r="AC329" i="1"/>
  <c r="AB329" i="1"/>
  <c r="AF329" i="1"/>
  <c r="AH329" i="1" s="1"/>
  <c r="AB238" i="1"/>
  <c r="AC238" i="1"/>
  <c r="AF238" i="1"/>
  <c r="AH238" i="1" s="1"/>
  <c r="AC247" i="1"/>
  <c r="AB247" i="1"/>
  <c r="AF247" i="1"/>
  <c r="AH247" i="1" s="1"/>
  <c r="AB65" i="1"/>
  <c r="AF65" i="1"/>
  <c r="AH65" i="1" s="1"/>
  <c r="AC65" i="1"/>
  <c r="AB93" i="1"/>
  <c r="AC93" i="1"/>
  <c r="AF93" i="1"/>
  <c r="AH93" i="1" s="1"/>
  <c r="AC205" i="1"/>
  <c r="AF205" i="1"/>
  <c r="AH205" i="1" s="1"/>
  <c r="AB205" i="1"/>
  <c r="AC193" i="1"/>
  <c r="AB193" i="1"/>
  <c r="AF193" i="1"/>
  <c r="AH193" i="1" s="1"/>
  <c r="AB251" i="1"/>
  <c r="AC251" i="1"/>
  <c r="AF251" i="1"/>
  <c r="AH251" i="1" s="1"/>
  <c r="AF317" i="1"/>
  <c r="AH317" i="1" s="1"/>
  <c r="AC317" i="1"/>
  <c r="AB317" i="1"/>
  <c r="AB232" i="1"/>
  <c r="AF232" i="1"/>
  <c r="AH232" i="1" s="1"/>
  <c r="AC232" i="1"/>
  <c r="AB81" i="1"/>
  <c r="AF81" i="1"/>
  <c r="AH81" i="1" s="1"/>
  <c r="AC81" i="1"/>
  <c r="AC72" i="1"/>
  <c r="AB72" i="1"/>
  <c r="AF72" i="1"/>
  <c r="AH72" i="1" s="1"/>
  <c r="AC336" i="1"/>
  <c r="AF336" i="1"/>
  <c r="AH336" i="1" s="1"/>
  <c r="AB336" i="1"/>
  <c r="AF260" i="1"/>
  <c r="AH260" i="1" s="1"/>
  <c r="AC260" i="1"/>
  <c r="AB260" i="1"/>
  <c r="AC233" i="1"/>
  <c r="AB233" i="1"/>
  <c r="AF233" i="1"/>
  <c r="AH233" i="1" s="1"/>
  <c r="AB17" i="1"/>
  <c r="AF17" i="1"/>
  <c r="AH17" i="1" s="1"/>
  <c r="AC17" i="1"/>
  <c r="AB239" i="1"/>
  <c r="AC239" i="1"/>
  <c r="AF239" i="1"/>
  <c r="AH239" i="1" s="1"/>
  <c r="AF207" i="1"/>
  <c r="AH207" i="1" s="1"/>
  <c r="AB207" i="1"/>
  <c r="AC207" i="1"/>
  <c r="AF49" i="1"/>
  <c r="AH49" i="1" s="1"/>
  <c r="AB49" i="1"/>
  <c r="AC49" i="1"/>
  <c r="AC48" i="1"/>
  <c r="AF48" i="1"/>
  <c r="AH48" i="1" s="1"/>
  <c r="AB48" i="1"/>
  <c r="AB184" i="1"/>
  <c r="AC184" i="1"/>
  <c r="AF184" i="1"/>
  <c r="AH184" i="1" s="1"/>
  <c r="AF318" i="1"/>
  <c r="AH318" i="1" s="1"/>
  <c r="AC318" i="1"/>
  <c r="AB318" i="1"/>
  <c r="AC234" i="1"/>
  <c r="AB234" i="1"/>
  <c r="AF234" i="1"/>
  <c r="AH234" i="1" s="1"/>
  <c r="AF94" i="1"/>
  <c r="AH94" i="1" s="1"/>
  <c r="AB94" i="1"/>
  <c r="AC94" i="1"/>
  <c r="AF283" i="1"/>
  <c r="AH283" i="1" s="1"/>
  <c r="AB283" i="1"/>
  <c r="AC283" i="1"/>
  <c r="AC33" i="1"/>
  <c r="AF33" i="1"/>
  <c r="AH33" i="1" s="1"/>
  <c r="AB33" i="1"/>
  <c r="AC332" i="1"/>
  <c r="AB332" i="1"/>
  <c r="AF332" i="1"/>
  <c r="AH332" i="1" s="1"/>
  <c r="AC5" i="1"/>
  <c r="AB5" i="1"/>
  <c r="AF5" i="1"/>
  <c r="AH5" i="1" s="1"/>
  <c r="AF221" i="1"/>
  <c r="AH221" i="1" s="1"/>
  <c r="AC221" i="1"/>
  <c r="AB221" i="1"/>
  <c r="AF19" i="1"/>
  <c r="AH19" i="1" s="1"/>
  <c r="AB19" i="1"/>
  <c r="AC19" i="1"/>
  <c r="AF340" i="1"/>
  <c r="AH340" i="1" s="1"/>
  <c r="AB340" i="1"/>
  <c r="AC340" i="1"/>
  <c r="AB121" i="1"/>
  <c r="AC121" i="1"/>
  <c r="AF121" i="1"/>
  <c r="AH121" i="1" s="1"/>
  <c r="AF263" i="1"/>
  <c r="AH263" i="1" s="1"/>
  <c r="AC263" i="1"/>
  <c r="AB263" i="1"/>
  <c r="AF313" i="1"/>
  <c r="AH313" i="1" s="1"/>
  <c r="AC313" i="1"/>
  <c r="AB313" i="1"/>
  <c r="AB145" i="1"/>
  <c r="AC145" i="1"/>
  <c r="AF145" i="1"/>
  <c r="AH145" i="1" s="1"/>
  <c r="AC190" i="1"/>
  <c r="AB190" i="1"/>
  <c r="AF190" i="1"/>
  <c r="AH190" i="1" s="1"/>
  <c r="AB257" i="1"/>
  <c r="AF257" i="1"/>
  <c r="AH257" i="1" s="1"/>
  <c r="AC257" i="1"/>
  <c r="AC23" i="1"/>
  <c r="AB23" i="1"/>
  <c r="AF23" i="1"/>
  <c r="AH23" i="1" s="1"/>
  <c r="AC4" i="1"/>
  <c r="AB4" i="1"/>
  <c r="AF4" i="1"/>
  <c r="AH4" i="1" s="1"/>
  <c r="AF160" i="1"/>
  <c r="AH160" i="1" s="1"/>
  <c r="AC160" i="1"/>
  <c r="AB160" i="1"/>
  <c r="AB309" i="1"/>
  <c r="AC309" i="1"/>
  <c r="AF309" i="1"/>
  <c r="AH309" i="1" s="1"/>
  <c r="AF242" i="1"/>
  <c r="AH242" i="1" s="1"/>
  <c r="AC242" i="1"/>
  <c r="AB242" i="1"/>
  <c r="AB202" i="1"/>
  <c r="AC202" i="1"/>
  <c r="AF202" i="1"/>
  <c r="AH202" i="1" s="1"/>
  <c r="AB14" i="1"/>
  <c r="AF14" i="1"/>
  <c r="AH14" i="1" s="1"/>
  <c r="AC14" i="1"/>
  <c r="AB30" i="1"/>
  <c r="AC30" i="1"/>
  <c r="AF30" i="1"/>
  <c r="AH30" i="1" s="1"/>
  <c r="AF212" i="1"/>
  <c r="AH212" i="1" s="1"/>
  <c r="AC212" i="1"/>
  <c r="AB212" i="1"/>
  <c r="AF347" i="1"/>
  <c r="AH347" i="1" s="1"/>
  <c r="AC347" i="1"/>
  <c r="AB347" i="1"/>
  <c r="AB343" i="1"/>
  <c r="AF343" i="1"/>
  <c r="AH343" i="1" s="1"/>
  <c r="AC343" i="1"/>
  <c r="AC38" i="1"/>
  <c r="AF38" i="1"/>
  <c r="AH38" i="1" s="1"/>
  <c r="AB38" i="1"/>
  <c r="AC266" i="1"/>
  <c r="AB266" i="1"/>
  <c r="AF266" i="1"/>
  <c r="AH266" i="1" s="1"/>
  <c r="AF291" i="1"/>
  <c r="AH291" i="1" s="1"/>
  <c r="AB291" i="1"/>
  <c r="AC291" i="1"/>
  <c r="AC101" i="1"/>
  <c r="AB101" i="1"/>
  <c r="AF101" i="1"/>
  <c r="AH101" i="1" s="1"/>
  <c r="AB213" i="1"/>
  <c r="AF213" i="1"/>
  <c r="AH213" i="1" s="1"/>
  <c r="AC213" i="1"/>
  <c r="AC240" i="1"/>
  <c r="AB240" i="1"/>
  <c r="AF240" i="1"/>
  <c r="AH240" i="1" s="1"/>
  <c r="AB187" i="1"/>
  <c r="AF187" i="1"/>
  <c r="AH187" i="1" s="1"/>
  <c r="AC187" i="1"/>
  <c r="AB322" i="1"/>
  <c r="AF322" i="1"/>
  <c r="AH322" i="1" s="1"/>
  <c r="AC322" i="1"/>
  <c r="AF229" i="1"/>
  <c r="AH229" i="1" s="1"/>
  <c r="AB229" i="1"/>
  <c r="AC229" i="1"/>
  <c r="AB326" i="1"/>
  <c r="AF326" i="1"/>
  <c r="AH326" i="1" s="1"/>
  <c r="AC326" i="1"/>
  <c r="AC136" i="1"/>
  <c r="AF136" i="1"/>
  <c r="AH136" i="1" s="1"/>
  <c r="AB136" i="1"/>
  <c r="AF230" i="1"/>
  <c r="AH230" i="1" s="1"/>
  <c r="AC230" i="1"/>
  <c r="AB230" i="1"/>
  <c r="AB279" i="1"/>
  <c r="AC279" i="1"/>
  <c r="AF279" i="1"/>
  <c r="AH279" i="1" s="1"/>
  <c r="AF241" i="1"/>
  <c r="AH241" i="1" s="1"/>
  <c r="AC241" i="1"/>
  <c r="AB241" i="1"/>
  <c r="AC259" i="1"/>
  <c r="AB259" i="1"/>
  <c r="AF259" i="1"/>
  <c r="AH259" i="1" s="1"/>
  <c r="AC342" i="1"/>
  <c r="AF342" i="1"/>
  <c r="AH342" i="1" s="1"/>
  <c r="AB342" i="1"/>
  <c r="AC85" i="1"/>
  <c r="AF85" i="1"/>
  <c r="AH85" i="1" s="1"/>
  <c r="AB85" i="1"/>
  <c r="AB333" i="1"/>
  <c r="AC333" i="1"/>
  <c r="AF333" i="1"/>
  <c r="AH333" i="1" s="1"/>
  <c r="AB99" i="1"/>
  <c r="AC99" i="1"/>
  <c r="AF99" i="1"/>
  <c r="AH99" i="1" s="1"/>
  <c r="AF203" i="1"/>
  <c r="AH203" i="1" s="1"/>
  <c r="AB203" i="1"/>
  <c r="AC203" i="1"/>
  <c r="AF177" i="1"/>
  <c r="AH177" i="1" s="1"/>
  <c r="AC177" i="1"/>
  <c r="AB177" i="1"/>
  <c r="AC267" i="1"/>
  <c r="AF267" i="1"/>
  <c r="AH267" i="1" s="1"/>
  <c r="AB267" i="1"/>
  <c r="AC201" i="1"/>
  <c r="AF201" i="1"/>
  <c r="AH201" i="1" s="1"/>
  <c r="AB201" i="1"/>
  <c r="AF315" i="1"/>
  <c r="AH315" i="1" s="1"/>
  <c r="AC315" i="1"/>
  <c r="AB315" i="1"/>
  <c r="AC292" i="1"/>
  <c r="AB292" i="1"/>
  <c r="AF292" i="1"/>
  <c r="AH292" i="1" s="1"/>
  <c r="AF138" i="1"/>
  <c r="AH138" i="1" s="1"/>
  <c r="AC138" i="1"/>
  <c r="AB138" i="1"/>
  <c r="AB130" i="1"/>
  <c r="AC130" i="1"/>
  <c r="AF130" i="1"/>
  <c r="AH130" i="1" s="1"/>
  <c r="AF107" i="1"/>
  <c r="AH107" i="1" s="1"/>
  <c r="AB107" i="1"/>
  <c r="AC107" i="1"/>
  <c r="AB314" i="1"/>
  <c r="AF314" i="1"/>
  <c r="AH314" i="1" s="1"/>
  <c r="AC314" i="1"/>
  <c r="AC194" i="1"/>
  <c r="AF194" i="1"/>
  <c r="AH194" i="1" s="1"/>
  <c r="AB194" i="1"/>
  <c r="AB70" i="1"/>
  <c r="AC70" i="1"/>
  <c r="AF70" i="1"/>
  <c r="AH70" i="1" s="1"/>
  <c r="AB345" i="1"/>
  <c r="AC345" i="1"/>
  <c r="AF345" i="1"/>
  <c r="AH345" i="1" s="1"/>
  <c r="AB254" i="1"/>
  <c r="AC254" i="1"/>
  <c r="AF254" i="1"/>
  <c r="AH254" i="1" s="1"/>
  <c r="AF206" i="1"/>
  <c r="AH206" i="1" s="1"/>
  <c r="AB206" i="1"/>
  <c r="AC206" i="1"/>
  <c r="AB208" i="1"/>
  <c r="AC208" i="1"/>
  <c r="AF208" i="1"/>
  <c r="AH208" i="1" s="1"/>
  <c r="AB62" i="1"/>
  <c r="AC62" i="1"/>
  <c r="AF62" i="1"/>
  <c r="AH62" i="1" s="1"/>
  <c r="AC216" i="1"/>
  <c r="AF216" i="1"/>
  <c r="AH216" i="1" s="1"/>
  <c r="AB216" i="1"/>
  <c r="AC346" i="1"/>
  <c r="AB346" i="1"/>
  <c r="AF346" i="1"/>
  <c r="AH346" i="1" s="1"/>
  <c r="AF183" i="1"/>
  <c r="AH183" i="1" s="1"/>
  <c r="AC183" i="1"/>
  <c r="AB183" i="1"/>
  <c r="AC307" i="1"/>
  <c r="AF307" i="1"/>
  <c r="AH307" i="1" s="1"/>
  <c r="AB307" i="1"/>
  <c r="AC235" i="1"/>
  <c r="AF235" i="1"/>
  <c r="AH235" i="1" s="1"/>
  <c r="AB235" i="1"/>
  <c r="AC300" i="1"/>
  <c r="AB300" i="1"/>
  <c r="AF300" i="1"/>
  <c r="AH300" i="1" s="1"/>
  <c r="AF74" i="1"/>
  <c r="AH74" i="1" s="1"/>
  <c r="AC74" i="1"/>
  <c r="AB74" i="1"/>
  <c r="AF170" i="1"/>
  <c r="AH170" i="1" s="1"/>
  <c r="AB170" i="1"/>
  <c r="AC170" i="1"/>
  <c r="AB196" i="1"/>
  <c r="AF196" i="1"/>
  <c r="AH196" i="1" s="1"/>
  <c r="AC196" i="1"/>
  <c r="AB296" i="1"/>
  <c r="AC296" i="1"/>
  <c r="AF296" i="1"/>
  <c r="AH296" i="1" s="1"/>
  <c r="AC330" i="1"/>
  <c r="AB330" i="1"/>
  <c r="AF330" i="1"/>
  <c r="AH330" i="1" s="1"/>
  <c r="AC41" i="1"/>
  <c r="AF41" i="1"/>
  <c r="AH41" i="1" s="1"/>
  <c r="AB41" i="1"/>
  <c r="AB185" i="1"/>
  <c r="AF185" i="1"/>
  <c r="AH185" i="1" s="1"/>
  <c r="AC185" i="1"/>
  <c r="AF299" i="1"/>
  <c r="AH299" i="1" s="1"/>
  <c r="AB299" i="1"/>
  <c r="AC299" i="1"/>
  <c r="AC71" i="1"/>
  <c r="AF71" i="1"/>
  <c r="AH71" i="1" s="1"/>
  <c r="AB71" i="1"/>
  <c r="AF281" i="1"/>
  <c r="AH281" i="1" s="1"/>
  <c r="AC281" i="1"/>
  <c r="AB281" i="1"/>
  <c r="AC348" i="1"/>
  <c r="AF348" i="1"/>
  <c r="AH348" i="1" s="1"/>
  <c r="AB348" i="1"/>
  <c r="AB83" i="1"/>
  <c r="AF83" i="1"/>
  <c r="AH83" i="1" s="1"/>
  <c r="AC83" i="1"/>
  <c r="AF246" i="1"/>
  <c r="AH246" i="1" s="1"/>
  <c r="AC246" i="1"/>
  <c r="AB246" i="1"/>
  <c r="AC337" i="1"/>
  <c r="AB337" i="1"/>
  <c r="AF337" i="1"/>
  <c r="AH337" i="1" s="1"/>
  <c r="AC175" i="1"/>
  <c r="AB175" i="1"/>
  <c r="AF175" i="1"/>
  <c r="AH175" i="1" s="1"/>
  <c r="AB349" i="1"/>
  <c r="AC349" i="1"/>
  <c r="AF349" i="1"/>
  <c r="AH349" i="1" s="1"/>
  <c r="AB320" i="1"/>
  <c r="AF320" i="1"/>
  <c r="AH320" i="1" s="1"/>
  <c r="AC320" i="1"/>
  <c r="AF323" i="1"/>
  <c r="AH323" i="1" s="1"/>
  <c r="AC323" i="1"/>
  <c r="AB323" i="1"/>
  <c r="AC13" i="1"/>
  <c r="AF13" i="1"/>
  <c r="AH13" i="1" s="1"/>
  <c r="AB13" i="1"/>
  <c r="AF293" i="1"/>
  <c r="AH293" i="1" s="1"/>
  <c r="AC293" i="1"/>
  <c r="AB293" i="1"/>
  <c r="AC95" i="1"/>
  <c r="AF95" i="1"/>
  <c r="AH95" i="1" s="1"/>
  <c r="AB95" i="1"/>
  <c r="AB25" i="1"/>
  <c r="AC25" i="1"/>
  <c r="AF25" i="1"/>
  <c r="AH25" i="1" s="1"/>
  <c r="AF122" i="1"/>
  <c r="AH122" i="1" s="1"/>
  <c r="AB122" i="1"/>
  <c r="AC122" i="1"/>
  <c r="AC282" i="1"/>
  <c r="AB282" i="1"/>
  <c r="AF282" i="1"/>
  <c r="AH282" i="1" s="1"/>
  <c r="AC344" i="1"/>
  <c r="AF344" i="1"/>
  <c r="AH344" i="1" s="1"/>
  <c r="AB344" i="1"/>
  <c r="AC351" i="1"/>
  <c r="AF351" i="1"/>
  <c r="AH351" i="1" s="1"/>
  <c r="AB351" i="1"/>
  <c r="AB84" i="1"/>
  <c r="AC84" i="1"/>
  <c r="AF84" i="1"/>
  <c r="AH84" i="1" s="1"/>
  <c r="AC335" i="1"/>
  <c r="AB335" i="1"/>
  <c r="AF335" i="1"/>
  <c r="AH335" i="1" s="1"/>
  <c r="V2" i="1"/>
  <c r="W2" i="1" s="1"/>
  <c r="AF78" i="1"/>
  <c r="AH78" i="1" s="1"/>
  <c r="AB78" i="1"/>
  <c r="AC78" i="1"/>
  <c r="AC249" i="1"/>
  <c r="AB249" i="1"/>
  <c r="AF249" i="1"/>
  <c r="AH249" i="1" s="1"/>
  <c r="AF306" i="1"/>
  <c r="AH306" i="1" s="1"/>
  <c r="AC306" i="1"/>
  <c r="AB306" i="1"/>
  <c r="AB308" i="1"/>
  <c r="AC308" i="1"/>
  <c r="AF308" i="1"/>
  <c r="AH308" i="1" s="1"/>
  <c r="AF32" i="1"/>
  <c r="AH32" i="1" s="1"/>
  <c r="AC32" i="1"/>
  <c r="AB32" i="1"/>
  <c r="AF250" i="1"/>
  <c r="AH250" i="1" s="1"/>
  <c r="AB250" i="1"/>
  <c r="AC250" i="1"/>
  <c r="AF204" i="1"/>
  <c r="AH204" i="1" s="1"/>
  <c r="AC204" i="1"/>
  <c r="AB204" i="1"/>
  <c r="AF269" i="1"/>
  <c r="AH269" i="1" s="1"/>
  <c r="AB269" i="1"/>
  <c r="AC269" i="1"/>
  <c r="AB132" i="1"/>
  <c r="AF132" i="1"/>
  <c r="AH132" i="1" s="1"/>
  <c r="AC132" i="1"/>
  <c r="AC324" i="1"/>
  <c r="AF324" i="1"/>
  <c r="AH324" i="1" s="1"/>
  <c r="AB324" i="1"/>
  <c r="AC3" i="1"/>
  <c r="AF3" i="1"/>
  <c r="AH3" i="1" s="1"/>
  <c r="AB3" i="1"/>
  <c r="AF7" i="1"/>
  <c r="AH7" i="1" s="1"/>
  <c r="AC7" i="1"/>
  <c r="AB7" i="1"/>
  <c r="AB66" i="1"/>
  <c r="AF66" i="1"/>
  <c r="AH66" i="1" s="1"/>
  <c r="AC66" i="1"/>
  <c r="AC261" i="1"/>
  <c r="AF261" i="1"/>
  <c r="AH261" i="1" s="1"/>
  <c r="AB261" i="1"/>
  <c r="AF182" i="1"/>
  <c r="AH182" i="1" s="1"/>
  <c r="AC182" i="1"/>
  <c r="AB182" i="1"/>
  <c r="AC210" i="1"/>
  <c r="AF210" i="1"/>
  <c r="AH210" i="1" s="1"/>
  <c r="AB210" i="1"/>
  <c r="AC228" i="1"/>
  <c r="AF228" i="1"/>
  <c r="AH228" i="1" s="1"/>
  <c r="AB228" i="1"/>
  <c r="AF316" i="1"/>
  <c r="AH316" i="1" s="1"/>
  <c r="AC316" i="1"/>
  <c r="AB316" i="1"/>
  <c r="AC310" i="1"/>
  <c r="AB310" i="1"/>
  <c r="AF310" i="1"/>
  <c r="AH310" i="1" s="1"/>
  <c r="AC303" i="1"/>
  <c r="AB303" i="1"/>
  <c r="AF303" i="1"/>
  <c r="AH303" i="1" s="1"/>
  <c r="AB272" i="1"/>
  <c r="AC272" i="1"/>
  <c r="AF272" i="1"/>
  <c r="AH272" i="1" s="1"/>
  <c r="AB258" i="1"/>
  <c r="AF258" i="1"/>
  <c r="AH258" i="1" s="1"/>
  <c r="AC258" i="1"/>
  <c r="AC174" i="1"/>
  <c r="AF174" i="1"/>
  <c r="AH174" i="1" s="1"/>
  <c r="AB174" i="1"/>
  <c r="AC244" i="1"/>
  <c r="AB244" i="1"/>
  <c r="AF244" i="1"/>
  <c r="AH244" i="1" s="1"/>
  <c r="AF55" i="1"/>
  <c r="AH55" i="1" s="1"/>
  <c r="AB55" i="1"/>
  <c r="AC55" i="1"/>
  <c r="T167" i="1"/>
  <c r="U167" i="1" s="1"/>
  <c r="V167" i="1" s="1"/>
  <c r="T275" i="1"/>
  <c r="U275" i="1" s="1"/>
  <c r="V275" i="1" s="1"/>
  <c r="AB252" i="1"/>
  <c r="AF252" i="1"/>
  <c r="AH252" i="1" s="1"/>
  <c r="AC252" i="1"/>
  <c r="AF131" i="1"/>
  <c r="AH131" i="1" s="1"/>
  <c r="AB131" i="1"/>
  <c r="AC131" i="1"/>
  <c r="AF199" i="1"/>
  <c r="AH199" i="1" s="1"/>
  <c r="AB199" i="1"/>
  <c r="AC199" i="1"/>
  <c r="AF274" i="1"/>
  <c r="AH274" i="1" s="1"/>
  <c r="AB274" i="1"/>
  <c r="AC274" i="1"/>
  <c r="AF112" i="1"/>
  <c r="AH112" i="1" s="1"/>
  <c r="AC112" i="1"/>
  <c r="AB112" i="1"/>
  <c r="AF147" i="1"/>
  <c r="AH147" i="1" s="1"/>
  <c r="AC147" i="1"/>
  <c r="AB147" i="1"/>
  <c r="AB171" i="1"/>
  <c r="AC171" i="1"/>
  <c r="AF171" i="1"/>
  <c r="AH171" i="1" s="1"/>
  <c r="AC152" i="1"/>
  <c r="AF152" i="1"/>
  <c r="AH152" i="1" s="1"/>
  <c r="AB152" i="1"/>
  <c r="AB100" i="1"/>
  <c r="AC100" i="1"/>
  <c r="AF100" i="1"/>
  <c r="AH100" i="1" s="1"/>
  <c r="AF140" i="1"/>
  <c r="AH140" i="1" s="1"/>
  <c r="AC140" i="1"/>
  <c r="AB140" i="1"/>
  <c r="AF237" i="1"/>
  <c r="AH237" i="1" s="1"/>
  <c r="AB237" i="1"/>
  <c r="AC237" i="1"/>
  <c r="AB285" i="1"/>
  <c r="AF285" i="1"/>
  <c r="AH285" i="1" s="1"/>
  <c r="AC285" i="1"/>
  <c r="AF327" i="1"/>
  <c r="AH327" i="1" s="1"/>
  <c r="AC327" i="1"/>
  <c r="AB327" i="1"/>
  <c r="AC154" i="1"/>
  <c r="AF154" i="1"/>
  <c r="AH154" i="1" s="1"/>
  <c r="AB154" i="1"/>
  <c r="AC227" i="1"/>
  <c r="AB227" i="1"/>
  <c r="AF227" i="1"/>
  <c r="AH227" i="1" s="1"/>
  <c r="AF189" i="1"/>
  <c r="AH189" i="1" s="1"/>
  <c r="AB189" i="1"/>
  <c r="AC189" i="1"/>
  <c r="AC195" i="1"/>
  <c r="AB195" i="1"/>
  <c r="AF195" i="1"/>
  <c r="AH195" i="1" s="1"/>
  <c r="AC226" i="1"/>
  <c r="AF226" i="1"/>
  <c r="AH226" i="1" s="1"/>
  <c r="AB226" i="1"/>
  <c r="AF186" i="1"/>
  <c r="AH186" i="1" s="1"/>
  <c r="AC186" i="1"/>
  <c r="AB186" i="1"/>
  <c r="AF268" i="1"/>
  <c r="AH268" i="1" s="1"/>
  <c r="AC268" i="1"/>
  <c r="AB268" i="1"/>
  <c r="AB217" i="1"/>
  <c r="AC217" i="1"/>
  <c r="AF217" i="1"/>
  <c r="AH217" i="1" s="1"/>
  <c r="AF168" i="1"/>
  <c r="AH168" i="1" s="1"/>
  <c r="AC168" i="1"/>
  <c r="AB168" i="1"/>
  <c r="AC248" i="1"/>
  <c r="AF248" i="1"/>
  <c r="AH248" i="1" s="1"/>
  <c r="AB248" i="1"/>
  <c r="AC339" i="1"/>
  <c r="AF339" i="1"/>
  <c r="AH339" i="1" s="1"/>
  <c r="AB339" i="1"/>
  <c r="AC133" i="1"/>
  <c r="AF133" i="1"/>
  <c r="AH133" i="1" s="1"/>
  <c r="AB133" i="1"/>
  <c r="AC200" i="1"/>
  <c r="AF200" i="1"/>
  <c r="AH200" i="1" s="1"/>
  <c r="AB200" i="1"/>
  <c r="AB298" i="1"/>
  <c r="AF298" i="1"/>
  <c r="AH298" i="1" s="1"/>
  <c r="AC298" i="1"/>
  <c r="AF35" i="1"/>
  <c r="AH35" i="1" s="1"/>
  <c r="AB35" i="1"/>
  <c r="AC35" i="1"/>
  <c r="AF264" i="1"/>
  <c r="AH264" i="1" s="1"/>
  <c r="AC264" i="1"/>
  <c r="AB264" i="1"/>
  <c r="AC341" i="1"/>
  <c r="AF341" i="1"/>
  <c r="AH341" i="1" s="1"/>
  <c r="AB341" i="1"/>
  <c r="AB224" i="1"/>
  <c r="AF224" i="1"/>
  <c r="AH224" i="1" s="1"/>
  <c r="AC224" i="1"/>
  <c r="AF286" i="1"/>
  <c r="AH286" i="1" s="1"/>
  <c r="AC286" i="1"/>
  <c r="AB286" i="1"/>
  <c r="AF164" i="1"/>
  <c r="AH164" i="1" s="1"/>
  <c r="AC164" i="1"/>
  <c r="AB164" i="1"/>
  <c r="AB273" i="1"/>
  <c r="AC273" i="1"/>
  <c r="AF273" i="1"/>
  <c r="AH273" i="1" s="1"/>
  <c r="AC294" i="1"/>
  <c r="AF294" i="1"/>
  <c r="AH294" i="1" s="1"/>
  <c r="AB294" i="1"/>
  <c r="AB305" i="1"/>
  <c r="AF305" i="1"/>
  <c r="AH305" i="1" s="1"/>
  <c r="AC305" i="1"/>
  <c r="S352" i="1" l="1"/>
  <c r="T352" i="1" s="1"/>
  <c r="U352" i="1" s="1"/>
  <c r="V352" i="1" s="1"/>
  <c r="W352" i="1" s="1"/>
  <c r="S328" i="1"/>
  <c r="T328" i="1" s="1"/>
  <c r="U328" i="1" s="1"/>
  <c r="V328" i="1" s="1"/>
  <c r="W328" i="1" s="1"/>
  <c r="S304" i="1"/>
  <c r="T304" i="1" s="1"/>
  <c r="U304" i="1" s="1"/>
  <c r="V304" i="1" s="1"/>
  <c r="W304" i="1" s="1"/>
  <c r="S288" i="1"/>
  <c r="T288" i="1" s="1"/>
  <c r="U288" i="1" s="1"/>
  <c r="V288" i="1" s="1"/>
  <c r="W288" i="1" s="1"/>
  <c r="S280" i="1"/>
  <c r="T280" i="1" s="1"/>
  <c r="U280" i="1" s="1"/>
  <c r="V280" i="1" s="1"/>
  <c r="W280" i="1" s="1"/>
  <c r="S256" i="1"/>
  <c r="T256" i="1" s="1"/>
  <c r="U256" i="1" s="1"/>
  <c r="V256" i="1" s="1"/>
  <c r="W256" i="1" s="1"/>
  <c r="S192" i="1"/>
  <c r="T192" i="1" s="1"/>
  <c r="U192" i="1" s="1"/>
  <c r="V192" i="1" s="1"/>
  <c r="W192" i="1" s="1"/>
  <c r="S128" i="1"/>
  <c r="T128" i="1" s="1"/>
  <c r="U128" i="1" s="1"/>
  <c r="V128" i="1" s="1"/>
  <c r="W128" i="1" s="1"/>
  <c r="S88" i="1"/>
  <c r="T88" i="1" s="1"/>
  <c r="U88" i="1" s="1"/>
  <c r="V88" i="1" s="1"/>
  <c r="W88" i="1" s="1"/>
  <c r="S56" i="1"/>
  <c r="T56" i="1" s="1"/>
  <c r="U56" i="1" s="1"/>
  <c r="V56" i="1" s="1"/>
  <c r="W56" i="1" s="1"/>
  <c r="S24" i="1"/>
  <c r="T24" i="1" s="1"/>
  <c r="U24" i="1" s="1"/>
  <c r="V24" i="1" s="1"/>
  <c r="W24" i="1" s="1"/>
  <c r="S15" i="1"/>
  <c r="S89" i="1"/>
  <c r="T89" i="1" s="1"/>
  <c r="U89" i="1" s="1"/>
  <c r="V89" i="1" s="1"/>
  <c r="W89" i="1" s="1"/>
  <c r="S319" i="1"/>
  <c r="T319" i="1" s="1"/>
  <c r="U319" i="1" s="1"/>
  <c r="V319" i="1" s="1"/>
  <c r="W319" i="1" s="1"/>
  <c r="S311" i="1"/>
  <c r="T311" i="1" s="1"/>
  <c r="U311" i="1" s="1"/>
  <c r="V311" i="1" s="1"/>
  <c r="W311" i="1" s="1"/>
  <c r="S295" i="1"/>
  <c r="T295" i="1" s="1"/>
  <c r="U295" i="1" s="1"/>
  <c r="V295" i="1" s="1"/>
  <c r="W295" i="1" s="1"/>
  <c r="S287" i="1"/>
  <c r="T287" i="1" s="1"/>
  <c r="U287" i="1" s="1"/>
  <c r="V287" i="1" s="1"/>
  <c r="W287" i="1" s="1"/>
  <c r="S255" i="1"/>
  <c r="T255" i="1" s="1"/>
  <c r="U255" i="1" s="1"/>
  <c r="V255" i="1" s="1"/>
  <c r="W255" i="1" s="1"/>
  <c r="S231" i="1"/>
  <c r="T231" i="1" s="1"/>
  <c r="U231" i="1" s="1"/>
  <c r="V231" i="1" s="1"/>
  <c r="W231" i="1" s="1"/>
  <c r="S215" i="1"/>
  <c r="T215" i="1" s="1"/>
  <c r="U215" i="1" s="1"/>
  <c r="V215" i="1" s="1"/>
  <c r="W215" i="1" s="1"/>
  <c r="S127" i="1"/>
  <c r="T127" i="1" s="1"/>
  <c r="U127" i="1" s="1"/>
  <c r="V127" i="1" s="1"/>
  <c r="W127" i="1" s="1"/>
  <c r="S87" i="1"/>
  <c r="T87" i="1" s="1"/>
  <c r="U87" i="1" s="1"/>
  <c r="V87" i="1" s="1"/>
  <c r="W87" i="1" s="1"/>
  <c r="S63" i="1"/>
  <c r="T63" i="1" s="1"/>
  <c r="U63" i="1" s="1"/>
  <c r="V63" i="1" s="1"/>
  <c r="W63" i="1" s="1"/>
  <c r="S39" i="1"/>
  <c r="T39" i="1" s="1"/>
  <c r="U39" i="1" s="1"/>
  <c r="V39" i="1" s="1"/>
  <c r="W39" i="1" s="1"/>
  <c r="S321" i="1"/>
  <c r="T321" i="1" s="1"/>
  <c r="U321" i="1" s="1"/>
  <c r="V321" i="1" s="1"/>
  <c r="W321" i="1" s="1"/>
  <c r="S105" i="1"/>
  <c r="T105" i="1" s="1"/>
  <c r="U105" i="1" s="1"/>
  <c r="V105" i="1" s="1"/>
  <c r="W105" i="1" s="1"/>
  <c r="S334" i="1"/>
  <c r="T334" i="1" s="1"/>
  <c r="U334" i="1" s="1"/>
  <c r="V334" i="1" s="1"/>
  <c r="W334" i="1" s="1"/>
  <c r="S302" i="1"/>
  <c r="T302" i="1" s="1"/>
  <c r="U302" i="1" s="1"/>
  <c r="V302" i="1" s="1"/>
  <c r="W302" i="1" s="1"/>
  <c r="S222" i="1"/>
  <c r="T222" i="1" s="1"/>
  <c r="U222" i="1" s="1"/>
  <c r="V222" i="1" s="1"/>
  <c r="W222" i="1" s="1"/>
  <c r="S198" i="1"/>
  <c r="T198" i="1" s="1"/>
  <c r="U198" i="1" s="1"/>
  <c r="V198" i="1" s="1"/>
  <c r="W198" i="1" s="1"/>
  <c r="S158" i="1"/>
  <c r="T158" i="1" s="1"/>
  <c r="U158" i="1" s="1"/>
  <c r="V158" i="1" s="1"/>
  <c r="W158" i="1" s="1"/>
  <c r="S118" i="1"/>
  <c r="T118" i="1" s="1"/>
  <c r="U118" i="1" s="1"/>
  <c r="V118" i="1" s="1"/>
  <c r="W118" i="1" s="1"/>
  <c r="S289" i="1"/>
  <c r="T289" i="1" s="1"/>
  <c r="U289" i="1" s="1"/>
  <c r="V289" i="1" s="1"/>
  <c r="W289" i="1" s="1"/>
  <c r="S153" i="1"/>
  <c r="T153" i="1" s="1"/>
  <c r="U153" i="1" s="1"/>
  <c r="V153" i="1" s="1"/>
  <c r="W153" i="1" s="1"/>
  <c r="S325" i="1"/>
  <c r="T325" i="1" s="1"/>
  <c r="U325" i="1" s="1"/>
  <c r="V325" i="1" s="1"/>
  <c r="W325" i="1" s="1"/>
  <c r="S301" i="1"/>
  <c r="T301" i="1" s="1"/>
  <c r="U301" i="1" s="1"/>
  <c r="V301" i="1" s="1"/>
  <c r="W301" i="1" s="1"/>
  <c r="S277" i="1"/>
  <c r="T277" i="1" s="1"/>
  <c r="U277" i="1" s="1"/>
  <c r="V277" i="1" s="1"/>
  <c r="W277" i="1" s="1"/>
  <c r="S253" i="1"/>
  <c r="T253" i="1" s="1"/>
  <c r="U253" i="1" s="1"/>
  <c r="V253" i="1" s="1"/>
  <c r="W253" i="1" s="1"/>
  <c r="S197" i="1"/>
  <c r="T197" i="1" s="1"/>
  <c r="U197" i="1" s="1"/>
  <c r="V197" i="1" s="1"/>
  <c r="W197" i="1" s="1"/>
  <c r="S117" i="1"/>
  <c r="T117" i="1" s="1"/>
  <c r="U117" i="1" s="1"/>
  <c r="V117" i="1" s="1"/>
  <c r="W117" i="1" s="1"/>
  <c r="S109" i="1"/>
  <c r="T109" i="1" s="1"/>
  <c r="U109" i="1" s="1"/>
  <c r="V109" i="1" s="1"/>
  <c r="W109" i="1" s="1"/>
  <c r="S69" i="1"/>
  <c r="T69" i="1" s="1"/>
  <c r="U69" i="1" s="1"/>
  <c r="V69" i="1" s="1"/>
  <c r="W69" i="1" s="1"/>
  <c r="S53" i="1"/>
  <c r="T53" i="1" s="1"/>
  <c r="U53" i="1" s="1"/>
  <c r="V53" i="1" s="1"/>
  <c r="W53" i="1" s="1"/>
  <c r="S37" i="1"/>
  <c r="T37" i="1" s="1"/>
  <c r="U37" i="1" s="1"/>
  <c r="V37" i="1" s="1"/>
  <c r="W37" i="1" s="1"/>
  <c r="S29" i="1"/>
  <c r="T29" i="1" s="1"/>
  <c r="U29" i="1" s="1"/>
  <c r="V29" i="1" s="1"/>
  <c r="W29" i="1" s="1"/>
  <c r="S21" i="1"/>
  <c r="T21" i="1" s="1"/>
  <c r="U21" i="1" s="1"/>
  <c r="V21" i="1" s="1"/>
  <c r="W21" i="1" s="1"/>
  <c r="S225" i="1"/>
  <c r="T225" i="1" s="1"/>
  <c r="U225" i="1" s="1"/>
  <c r="V225" i="1" s="1"/>
  <c r="W225" i="1" s="1"/>
  <c r="S9" i="1"/>
  <c r="S284" i="1"/>
  <c r="T284" i="1" s="1"/>
  <c r="U284" i="1" s="1"/>
  <c r="V284" i="1" s="1"/>
  <c r="W284" i="1" s="1"/>
  <c r="S236" i="1"/>
  <c r="T236" i="1" s="1"/>
  <c r="U236" i="1" s="1"/>
  <c r="V236" i="1" s="1"/>
  <c r="W236" i="1" s="1"/>
  <c r="S220" i="1"/>
  <c r="T220" i="1" s="1"/>
  <c r="U220" i="1" s="1"/>
  <c r="V220" i="1" s="1"/>
  <c r="W220" i="1" s="1"/>
  <c r="S180" i="1"/>
  <c r="T180" i="1" s="1"/>
  <c r="U180" i="1" s="1"/>
  <c r="V180" i="1" s="1"/>
  <c r="W180" i="1" s="1"/>
  <c r="S172" i="1"/>
  <c r="T172" i="1" s="1"/>
  <c r="U172" i="1" s="1"/>
  <c r="V172" i="1" s="1"/>
  <c r="W172" i="1" s="1"/>
  <c r="S156" i="1"/>
  <c r="T156" i="1" s="1"/>
  <c r="U156" i="1" s="1"/>
  <c r="V156" i="1" s="1"/>
  <c r="W156" i="1" s="1"/>
  <c r="S116" i="1"/>
  <c r="T116" i="1" s="1"/>
  <c r="U116" i="1" s="1"/>
  <c r="V116" i="1" s="1"/>
  <c r="W116" i="1" s="1"/>
  <c r="S76" i="1"/>
  <c r="T76" i="1" s="1"/>
  <c r="U76" i="1" s="1"/>
  <c r="V76" i="1" s="1"/>
  <c r="W76" i="1" s="1"/>
  <c r="S20" i="1"/>
  <c r="T20" i="1" s="1"/>
  <c r="U20" i="1" s="1"/>
  <c r="V20" i="1" s="1"/>
  <c r="W20" i="1" s="1"/>
  <c r="S331" i="1"/>
  <c r="T331" i="1" s="1"/>
  <c r="U331" i="1" s="1"/>
  <c r="V331" i="1" s="1"/>
  <c r="W331" i="1" s="1"/>
  <c r="S243" i="1"/>
  <c r="T243" i="1" s="1"/>
  <c r="U243" i="1" s="1"/>
  <c r="V243" i="1" s="1"/>
  <c r="W243" i="1" s="1"/>
  <c r="S211" i="1"/>
  <c r="T211" i="1" s="1"/>
  <c r="U211" i="1" s="1"/>
  <c r="V211" i="1" s="1"/>
  <c r="W211" i="1" s="1"/>
  <c r="S155" i="1"/>
  <c r="T155" i="1" s="1"/>
  <c r="U155" i="1" s="1"/>
  <c r="V155" i="1" s="1"/>
  <c r="W155" i="1" s="1"/>
  <c r="S123" i="1"/>
  <c r="T123" i="1" s="1"/>
  <c r="U123" i="1" s="1"/>
  <c r="V123" i="1" s="1"/>
  <c r="W123" i="1" s="1"/>
  <c r="S75" i="1"/>
  <c r="T75" i="1" s="1"/>
  <c r="U75" i="1" s="1"/>
  <c r="V75" i="1" s="1"/>
  <c r="W75" i="1" s="1"/>
  <c r="S297" i="1"/>
  <c r="T297" i="1" s="1"/>
  <c r="U297" i="1" s="1"/>
  <c r="V297" i="1" s="1"/>
  <c r="W297" i="1" s="1"/>
  <c r="S338" i="1"/>
  <c r="T338" i="1" s="1"/>
  <c r="U338" i="1" s="1"/>
  <c r="V338" i="1" s="1"/>
  <c r="W338" i="1" s="1"/>
  <c r="S290" i="1"/>
  <c r="T290" i="1" s="1"/>
  <c r="U290" i="1" s="1"/>
  <c r="V290" i="1" s="1"/>
  <c r="W290" i="1" s="1"/>
  <c r="S178" i="1"/>
  <c r="T178" i="1" s="1"/>
  <c r="U178" i="1" s="1"/>
  <c r="V178" i="1" s="1"/>
  <c r="W178" i="1" s="1"/>
  <c r="S114" i="1"/>
  <c r="T114" i="1" s="1"/>
  <c r="U114" i="1" s="1"/>
  <c r="V114" i="1" s="1"/>
  <c r="W114" i="1" s="1"/>
  <c r="S106" i="1"/>
  <c r="T106" i="1" s="1"/>
  <c r="U106" i="1" s="1"/>
  <c r="V106" i="1" s="1"/>
  <c r="W106" i="1" s="1"/>
  <c r="S90" i="1"/>
  <c r="T90" i="1" s="1"/>
  <c r="U90" i="1" s="1"/>
  <c r="V90" i="1" s="1"/>
  <c r="W90" i="1" s="1"/>
  <c r="S82" i="1"/>
  <c r="T82" i="1" s="1"/>
  <c r="U82" i="1" s="1"/>
  <c r="V82" i="1" s="1"/>
  <c r="W82" i="1" s="1"/>
  <c r="S50" i="1"/>
  <c r="T50" i="1" s="1"/>
  <c r="U50" i="1" s="1"/>
  <c r="V50" i="1" s="1"/>
  <c r="W50" i="1" s="1"/>
  <c r="S42" i="1"/>
  <c r="T42" i="1" s="1"/>
  <c r="U42" i="1" s="1"/>
  <c r="V42" i="1" s="1"/>
  <c r="W42" i="1" s="1"/>
  <c r="S265" i="1"/>
  <c r="T265" i="1" s="1"/>
  <c r="U265" i="1" s="1"/>
  <c r="V265" i="1" s="1"/>
  <c r="W265" i="1" s="1"/>
  <c r="S97" i="1"/>
  <c r="T97" i="1" s="1"/>
  <c r="U97" i="1" s="1"/>
  <c r="V97" i="1" s="1"/>
  <c r="W97" i="1" s="1"/>
  <c r="T15" i="1"/>
  <c r="U15" i="1" s="1"/>
  <c r="V15" i="1" s="1"/>
  <c r="W15" i="1" s="1"/>
  <c r="T262" i="1"/>
  <c r="U262" i="1" s="1"/>
  <c r="V262" i="1" s="1"/>
  <c r="W262" i="1" s="1"/>
  <c r="T173" i="1"/>
  <c r="U173" i="1" s="1"/>
  <c r="V173" i="1" s="1"/>
  <c r="W173" i="1" s="1"/>
  <c r="AD305" i="1"/>
  <c r="L305" i="1"/>
  <c r="L164" i="1"/>
  <c r="AD164" i="1"/>
  <c r="AD224" i="1"/>
  <c r="L224" i="1"/>
  <c r="L168" i="1"/>
  <c r="AD168" i="1"/>
  <c r="AD140" i="1"/>
  <c r="L140" i="1"/>
  <c r="W159" i="1"/>
  <c r="L183" i="1"/>
  <c r="AD183" i="1"/>
  <c r="AD254" i="1"/>
  <c r="L254" i="1"/>
  <c r="L99" i="1"/>
  <c r="AD99" i="1"/>
  <c r="L241" i="1"/>
  <c r="AD241" i="1"/>
  <c r="AD14" i="1"/>
  <c r="L14" i="1"/>
  <c r="L242" i="1"/>
  <c r="AD242" i="1"/>
  <c r="L239" i="1"/>
  <c r="AD239" i="1"/>
  <c r="L260" i="1"/>
  <c r="AD260" i="1"/>
  <c r="L93" i="1"/>
  <c r="AD93" i="1"/>
  <c r="L35" i="1"/>
  <c r="AD35" i="1"/>
  <c r="L189" i="1"/>
  <c r="AD189" i="1"/>
  <c r="L285" i="1"/>
  <c r="AD285" i="1"/>
  <c r="L237" i="1"/>
  <c r="AD237" i="1"/>
  <c r="L199" i="1"/>
  <c r="AD199" i="1"/>
  <c r="AD131" i="1"/>
  <c r="L131" i="1"/>
  <c r="AD252" i="1"/>
  <c r="L252" i="1"/>
  <c r="L244" i="1"/>
  <c r="AD244" i="1"/>
  <c r="L303" i="1"/>
  <c r="AD303" i="1"/>
  <c r="L316" i="1"/>
  <c r="AD316" i="1"/>
  <c r="AD228" i="1"/>
  <c r="L228" i="1"/>
  <c r="AD182" i="1"/>
  <c r="L182" i="1"/>
  <c r="L7" i="1"/>
  <c r="AD7" i="1"/>
  <c r="AD324" i="1"/>
  <c r="L324" i="1"/>
  <c r="L204" i="1"/>
  <c r="AD204" i="1"/>
  <c r="L32" i="1"/>
  <c r="AD32" i="1"/>
  <c r="AD306" i="1"/>
  <c r="L306" i="1"/>
  <c r="AD122" i="1"/>
  <c r="L122" i="1"/>
  <c r="AD83" i="1"/>
  <c r="L83" i="1"/>
  <c r="L299" i="1"/>
  <c r="AD299" i="1"/>
  <c r="L185" i="1"/>
  <c r="AD185" i="1"/>
  <c r="L196" i="1"/>
  <c r="AD196" i="1"/>
  <c r="AD170" i="1"/>
  <c r="L170" i="1"/>
  <c r="L206" i="1"/>
  <c r="AD206" i="1"/>
  <c r="L107" i="1"/>
  <c r="AD107" i="1"/>
  <c r="L326" i="1"/>
  <c r="AD326" i="1"/>
  <c r="AD229" i="1"/>
  <c r="L229" i="1"/>
  <c r="AD322" i="1"/>
  <c r="L322" i="1"/>
  <c r="L213" i="1"/>
  <c r="AD213" i="1"/>
  <c r="L291" i="1"/>
  <c r="AD291" i="1"/>
  <c r="AD343" i="1"/>
  <c r="L343" i="1"/>
  <c r="AD257" i="1"/>
  <c r="L257" i="1"/>
  <c r="AD340" i="1"/>
  <c r="L340" i="1"/>
  <c r="L19" i="1"/>
  <c r="AD19" i="1"/>
  <c r="AD283" i="1"/>
  <c r="L283" i="1"/>
  <c r="L94" i="1"/>
  <c r="AD94" i="1"/>
  <c r="L207" i="1"/>
  <c r="AD207" i="1"/>
  <c r="AD17" i="1"/>
  <c r="L17" i="1"/>
  <c r="AD81" i="1"/>
  <c r="L81" i="1"/>
  <c r="AD232" i="1"/>
  <c r="L232" i="1"/>
  <c r="L65" i="1"/>
  <c r="AD65" i="1"/>
  <c r="AD350" i="1"/>
  <c r="L350" i="1"/>
  <c r="AD214" i="1"/>
  <c r="L214" i="1"/>
  <c r="AD179" i="1"/>
  <c r="L179" i="1"/>
  <c r="L219" i="1"/>
  <c r="AD219" i="1"/>
  <c r="AD102" i="1"/>
  <c r="L102" i="1"/>
  <c r="AD16" i="1"/>
  <c r="L16" i="1"/>
  <c r="L278" i="1"/>
  <c r="AD278" i="1"/>
  <c r="AD270" i="1"/>
  <c r="L270" i="1"/>
  <c r="AD276" i="1"/>
  <c r="L276" i="1"/>
  <c r="AD327" i="1"/>
  <c r="L327" i="1"/>
  <c r="L174" i="1"/>
  <c r="AD174" i="1"/>
  <c r="L210" i="1"/>
  <c r="AD210" i="1"/>
  <c r="L3" i="1"/>
  <c r="AD3" i="1"/>
  <c r="L349" i="1"/>
  <c r="AD349" i="1"/>
  <c r="L296" i="1"/>
  <c r="AD296" i="1"/>
  <c r="AD279" i="1"/>
  <c r="L279" i="1"/>
  <c r="L187" i="1"/>
  <c r="AD187" i="1"/>
  <c r="AD309" i="1"/>
  <c r="L309" i="1"/>
  <c r="AD121" i="1"/>
  <c r="L121" i="1"/>
  <c r="AD162" i="1"/>
  <c r="L162" i="1"/>
  <c r="L57" i="1"/>
  <c r="AD57" i="1"/>
  <c r="AD120" i="1"/>
  <c r="L120" i="1"/>
  <c r="AD341" i="1"/>
  <c r="L341" i="1"/>
  <c r="AD268" i="1"/>
  <c r="L268" i="1"/>
  <c r="W275" i="1"/>
  <c r="L55" i="1"/>
  <c r="AD55" i="1"/>
  <c r="L258" i="1"/>
  <c r="AD258" i="1"/>
  <c r="AD66" i="1"/>
  <c r="L66" i="1"/>
  <c r="AD132" i="1"/>
  <c r="L132" i="1"/>
  <c r="L269" i="1"/>
  <c r="AD269" i="1"/>
  <c r="AD250" i="1"/>
  <c r="L250" i="1"/>
  <c r="AD78" i="1"/>
  <c r="L78" i="1"/>
  <c r="Y2" i="1"/>
  <c r="L335" i="1"/>
  <c r="AD335" i="1"/>
  <c r="AD84" i="1"/>
  <c r="L84" i="1"/>
  <c r="L351" i="1"/>
  <c r="AD351" i="1"/>
  <c r="AD25" i="1"/>
  <c r="L25" i="1"/>
  <c r="L293" i="1"/>
  <c r="AD293" i="1"/>
  <c r="AD337" i="1"/>
  <c r="L337" i="1"/>
  <c r="L246" i="1"/>
  <c r="AD246" i="1"/>
  <c r="L348" i="1"/>
  <c r="AD348" i="1"/>
  <c r="AD74" i="1"/>
  <c r="L74" i="1"/>
  <c r="L62" i="1"/>
  <c r="AD62" i="1"/>
  <c r="L208" i="1"/>
  <c r="AD208" i="1"/>
  <c r="L345" i="1"/>
  <c r="AD345" i="1"/>
  <c r="AD70" i="1"/>
  <c r="L70" i="1"/>
  <c r="L194" i="1"/>
  <c r="AD194" i="1"/>
  <c r="L130" i="1"/>
  <c r="AD130" i="1"/>
  <c r="AD267" i="1"/>
  <c r="L267" i="1"/>
  <c r="L177" i="1"/>
  <c r="AD177" i="1"/>
  <c r="L101" i="1"/>
  <c r="AD101" i="1"/>
  <c r="AD347" i="1"/>
  <c r="L347" i="1"/>
  <c r="L30" i="1"/>
  <c r="AD30" i="1"/>
  <c r="L202" i="1"/>
  <c r="AD202" i="1"/>
  <c r="AD23" i="1"/>
  <c r="L23" i="1"/>
  <c r="L190" i="1"/>
  <c r="AD190" i="1"/>
  <c r="AD145" i="1"/>
  <c r="L145" i="1"/>
  <c r="AD313" i="1"/>
  <c r="L313" i="1"/>
  <c r="AD221" i="1"/>
  <c r="L221" i="1"/>
  <c r="AD332" i="1"/>
  <c r="L332" i="1"/>
  <c r="AD318" i="1"/>
  <c r="L318" i="1"/>
  <c r="AD184" i="1"/>
  <c r="L184" i="1"/>
  <c r="AD233" i="1"/>
  <c r="L233" i="1"/>
  <c r="AD317" i="1"/>
  <c r="L317" i="1"/>
  <c r="L238" i="1"/>
  <c r="AD238" i="1"/>
  <c r="AD329" i="1"/>
  <c r="L329" i="1"/>
  <c r="AD188" i="1"/>
  <c r="L188" i="1"/>
  <c r="AD271" i="1"/>
  <c r="L271" i="1"/>
  <c r="L245" i="1"/>
  <c r="AD245" i="1"/>
  <c r="AD103" i="1"/>
  <c r="L103" i="1"/>
  <c r="AD73" i="1"/>
  <c r="L73" i="1"/>
  <c r="AD312" i="1"/>
  <c r="L312" i="1"/>
  <c r="L286" i="1"/>
  <c r="AD286" i="1"/>
  <c r="L264" i="1"/>
  <c r="AD264" i="1"/>
  <c r="L298" i="1"/>
  <c r="AD298" i="1"/>
  <c r="AD112" i="1"/>
  <c r="L112" i="1"/>
  <c r="L274" i="1"/>
  <c r="AD274" i="1"/>
  <c r="L310" i="1"/>
  <c r="AD310" i="1"/>
  <c r="AD261" i="1"/>
  <c r="L261" i="1"/>
  <c r="AD249" i="1"/>
  <c r="L249" i="1"/>
  <c r="L323" i="1"/>
  <c r="AD323" i="1"/>
  <c r="AD320" i="1"/>
  <c r="L320" i="1"/>
  <c r="AD281" i="1"/>
  <c r="L281" i="1"/>
  <c r="L314" i="1"/>
  <c r="AD314" i="1"/>
  <c r="AD138" i="1"/>
  <c r="L138" i="1"/>
  <c r="L315" i="1"/>
  <c r="AD315" i="1"/>
  <c r="AD203" i="1"/>
  <c r="L203" i="1"/>
  <c r="AD333" i="1"/>
  <c r="L333" i="1"/>
  <c r="L230" i="1"/>
  <c r="AD230" i="1"/>
  <c r="L212" i="1"/>
  <c r="AD212" i="1"/>
  <c r="AD160" i="1"/>
  <c r="L160" i="1"/>
  <c r="AD263" i="1"/>
  <c r="L263" i="1"/>
  <c r="L49" i="1"/>
  <c r="AD49" i="1"/>
  <c r="L251" i="1"/>
  <c r="AD251" i="1"/>
  <c r="AD209" i="1"/>
  <c r="L209" i="1"/>
  <c r="AD47" i="1"/>
  <c r="L47" i="1"/>
  <c r="AD273" i="1"/>
  <c r="L273" i="1"/>
  <c r="L133" i="1"/>
  <c r="AD133" i="1"/>
  <c r="L217" i="1"/>
  <c r="AD217" i="1"/>
  <c r="L186" i="1"/>
  <c r="AD186" i="1"/>
  <c r="L226" i="1"/>
  <c r="AD226" i="1"/>
  <c r="AD100" i="1"/>
  <c r="L100" i="1"/>
  <c r="L171" i="1"/>
  <c r="AD171" i="1"/>
  <c r="AD147" i="1"/>
  <c r="L147" i="1"/>
  <c r="L294" i="1"/>
  <c r="AD294" i="1"/>
  <c r="L200" i="1"/>
  <c r="AD200" i="1"/>
  <c r="L339" i="1"/>
  <c r="AD339" i="1"/>
  <c r="L248" i="1"/>
  <c r="AD248" i="1"/>
  <c r="L195" i="1"/>
  <c r="AD195" i="1"/>
  <c r="L227" i="1"/>
  <c r="AD227" i="1"/>
  <c r="AD154" i="1"/>
  <c r="L154" i="1"/>
  <c r="L152" i="1"/>
  <c r="AD152" i="1"/>
  <c r="W167" i="1"/>
  <c r="AD272" i="1"/>
  <c r="L272" i="1"/>
  <c r="AD308" i="1"/>
  <c r="L308" i="1"/>
  <c r="L344" i="1"/>
  <c r="AD344" i="1"/>
  <c r="L282" i="1"/>
  <c r="AD282" i="1"/>
  <c r="L95" i="1"/>
  <c r="AD95" i="1"/>
  <c r="L13" i="1"/>
  <c r="AD13" i="1"/>
  <c r="AD175" i="1"/>
  <c r="L175" i="1"/>
  <c r="AD71" i="1"/>
  <c r="L71" i="1"/>
  <c r="AD41" i="1"/>
  <c r="L41" i="1"/>
  <c r="AD330" i="1"/>
  <c r="L330" i="1"/>
  <c r="AD300" i="1"/>
  <c r="L300" i="1"/>
  <c r="L235" i="1"/>
  <c r="AD235" i="1"/>
  <c r="L307" i="1"/>
  <c r="AD307" i="1"/>
  <c r="L346" i="1"/>
  <c r="AD346" i="1"/>
  <c r="L216" i="1"/>
  <c r="AD216" i="1"/>
  <c r="AD292" i="1"/>
  <c r="L292" i="1"/>
  <c r="AD201" i="1"/>
  <c r="L201" i="1"/>
  <c r="L85" i="1"/>
  <c r="AD85" i="1"/>
  <c r="AD342" i="1"/>
  <c r="L342" i="1"/>
  <c r="AD259" i="1"/>
  <c r="L259" i="1"/>
  <c r="L136" i="1"/>
  <c r="AD136" i="1"/>
  <c r="L240" i="1"/>
  <c r="AD240" i="1"/>
  <c r="AD266" i="1"/>
  <c r="L266" i="1"/>
  <c r="L38" i="1"/>
  <c r="AD38" i="1"/>
  <c r="AD4" i="1"/>
  <c r="L4" i="1"/>
  <c r="L5" i="1"/>
  <c r="AD5" i="1"/>
  <c r="L33" i="1"/>
  <c r="AD33" i="1"/>
  <c r="L234" i="1"/>
  <c r="AD234" i="1"/>
  <c r="L48" i="1"/>
  <c r="AD48" i="1"/>
  <c r="L336" i="1"/>
  <c r="AD336" i="1"/>
  <c r="L72" i="1"/>
  <c r="AD72" i="1"/>
  <c r="AD193" i="1"/>
  <c r="L193" i="1"/>
  <c r="AD205" i="1"/>
  <c r="L205" i="1"/>
  <c r="L247" i="1"/>
  <c r="AD247" i="1"/>
  <c r="AD218" i="1"/>
  <c r="L218" i="1"/>
  <c r="L223" i="1"/>
  <c r="AD223" i="1"/>
  <c r="L191" i="1"/>
  <c r="AD191" i="1"/>
  <c r="L11" i="1"/>
  <c r="AD11" i="1"/>
  <c r="AD181" i="1"/>
  <c r="L181" i="1"/>
  <c r="AD26" i="1"/>
  <c r="L26" i="1"/>
  <c r="AD134" i="1"/>
  <c r="L134" i="1"/>
  <c r="L176" i="1"/>
  <c r="AD176" i="1"/>
  <c r="T9" i="1" l="1"/>
  <c r="U9" i="1" s="1"/>
  <c r="S355" i="1"/>
  <c r="S354" i="1"/>
  <c r="Z2" i="1"/>
  <c r="T354" i="1" l="1"/>
  <c r="AA2" i="1"/>
  <c r="V9" i="1"/>
  <c r="U354" i="1"/>
  <c r="AC2" i="1" l="1"/>
  <c r="W9" i="1"/>
  <c r="W355" i="1" s="1"/>
  <c r="V354" i="1"/>
  <c r="AF2" i="1"/>
  <c r="AH2" i="1" s="1"/>
  <c r="AB2" i="1"/>
  <c r="L2" i="1" l="1"/>
  <c r="AD2" i="1"/>
  <c r="I359" i="1"/>
  <c r="W354" i="1"/>
  <c r="I360" i="1" l="1"/>
  <c r="X173" i="1" s="1"/>
  <c r="Y135" i="1"/>
  <c r="Z135" i="1" s="1"/>
  <c r="AA135" i="1" s="1"/>
  <c r="Y165" i="1"/>
  <c r="Z165" i="1" s="1"/>
  <c r="AA165" i="1" s="1"/>
  <c r="Y77" i="1"/>
  <c r="Z77" i="1" s="1"/>
  <c r="AA77" i="1" s="1"/>
  <c r="Y163" i="1"/>
  <c r="Z163" i="1" s="1"/>
  <c r="AA163" i="1" s="1"/>
  <c r="Y34" i="1"/>
  <c r="Z34" i="1" s="1"/>
  <c r="AA34" i="1" s="1"/>
  <c r="Y144" i="1"/>
  <c r="Z144" i="1" s="1"/>
  <c r="AA144" i="1" s="1"/>
  <c r="Y124" i="1"/>
  <c r="Z124" i="1" s="1"/>
  <c r="AA124" i="1" s="1"/>
  <c r="Y98" i="1"/>
  <c r="Z98" i="1" s="1"/>
  <c r="AA98" i="1" s="1"/>
  <c r="Y64" i="1"/>
  <c r="Z64" i="1" s="1"/>
  <c r="AA64" i="1" s="1"/>
  <c r="Y43" i="1"/>
  <c r="Z43" i="1" s="1"/>
  <c r="AA43" i="1" s="1"/>
  <c r="Y104" i="1"/>
  <c r="Z104" i="1" s="1"/>
  <c r="AA104" i="1" s="1"/>
  <c r="Y52" i="1"/>
  <c r="Z52" i="1" s="1"/>
  <c r="AA52" i="1" s="1"/>
  <c r="Y96" i="1"/>
  <c r="Z96" i="1" s="1"/>
  <c r="AA96" i="1" s="1"/>
  <c r="Y58" i="1"/>
  <c r="Z58" i="1" s="1"/>
  <c r="AA58" i="1" s="1"/>
  <c r="Y86" i="1"/>
  <c r="Z86" i="1" s="1"/>
  <c r="AA86" i="1" s="1"/>
  <c r="Y54" i="1"/>
  <c r="Z54" i="1" s="1"/>
  <c r="AA54" i="1" s="1"/>
  <c r="Y10" i="1"/>
  <c r="Z10" i="1" s="1"/>
  <c r="AA10" i="1" s="1"/>
  <c r="Y61" i="1"/>
  <c r="Z61" i="1" s="1"/>
  <c r="AA61" i="1" s="1"/>
  <c r="Y115" i="1"/>
  <c r="Z115" i="1" s="1"/>
  <c r="AA115" i="1" s="1"/>
  <c r="Y111" i="1"/>
  <c r="Z111" i="1" s="1"/>
  <c r="AA111" i="1" s="1"/>
  <c r="Y12" i="1"/>
  <c r="Z12" i="1" s="1"/>
  <c r="AA12" i="1" s="1"/>
  <c r="Y45" i="1"/>
  <c r="Z45" i="1" s="1"/>
  <c r="AA45" i="1" s="1"/>
  <c r="Y143" i="1"/>
  <c r="Z143" i="1" s="1"/>
  <c r="AA143" i="1" s="1"/>
  <c r="Y68" i="1"/>
  <c r="Z68" i="1" s="1"/>
  <c r="AA68" i="1" s="1"/>
  <c r="Y150" i="1"/>
  <c r="Z150" i="1" s="1"/>
  <c r="AA150" i="1" s="1"/>
  <c r="Y137" i="1"/>
  <c r="Z137" i="1" s="1"/>
  <c r="AA137" i="1" s="1"/>
  <c r="Y46" i="1"/>
  <c r="Z46" i="1" s="1"/>
  <c r="AA46" i="1" s="1"/>
  <c r="Y146" i="1"/>
  <c r="Z146" i="1" s="1"/>
  <c r="AA146" i="1" s="1"/>
  <c r="Y161" i="1"/>
  <c r="Z161" i="1" s="1"/>
  <c r="AA161" i="1" s="1"/>
  <c r="Y141" i="1"/>
  <c r="Z141" i="1" s="1"/>
  <c r="AA141" i="1" s="1"/>
  <c r="Y129" i="1"/>
  <c r="Z129" i="1" s="1"/>
  <c r="AA129" i="1" s="1"/>
  <c r="Y59" i="1"/>
  <c r="Z59" i="1" s="1"/>
  <c r="AA59" i="1" s="1"/>
  <c r="Y151" i="1"/>
  <c r="Z151" i="1" s="1"/>
  <c r="AA151" i="1" s="1"/>
  <c r="Y139" i="1"/>
  <c r="Z139" i="1" s="1"/>
  <c r="AA139" i="1" s="1"/>
  <c r="Y149" i="1"/>
  <c r="Z149" i="1" s="1"/>
  <c r="AA149" i="1" s="1"/>
  <c r="Y79" i="1"/>
  <c r="Z79" i="1" s="1"/>
  <c r="AA79" i="1" s="1"/>
  <c r="Y148" i="1"/>
  <c r="Z148" i="1" s="1"/>
  <c r="AA148" i="1" s="1"/>
  <c r="Y80" i="1"/>
  <c r="Z80" i="1" s="1"/>
  <c r="AA80" i="1" s="1"/>
  <c r="Y67" i="1"/>
  <c r="Z67" i="1" s="1"/>
  <c r="AA67" i="1" s="1"/>
  <c r="Y44" i="1"/>
  <c r="Z44" i="1" s="1"/>
  <c r="AA44" i="1" s="1"/>
  <c r="Y28" i="1"/>
  <c r="Z28" i="1" s="1"/>
  <c r="AA28" i="1" s="1"/>
  <c r="Y119" i="1"/>
  <c r="Z119" i="1" s="1"/>
  <c r="AA119" i="1" s="1"/>
  <c r="Y166" i="1"/>
  <c r="Z166" i="1" s="1"/>
  <c r="AA166" i="1" s="1"/>
  <c r="Y22" i="1"/>
  <c r="Z22" i="1" s="1"/>
  <c r="AA22" i="1" s="1"/>
  <c r="Y142" i="1"/>
  <c r="Z142" i="1" s="1"/>
  <c r="AA142" i="1" s="1"/>
  <c r="Y113" i="1"/>
  <c r="Z113" i="1" s="1"/>
  <c r="AA113" i="1" s="1"/>
  <c r="Y169" i="1"/>
  <c r="Z169" i="1" s="1"/>
  <c r="AA169" i="1" s="1"/>
  <c r="Y91" i="1"/>
  <c r="Z91" i="1" s="1"/>
  <c r="AA91" i="1" s="1"/>
  <c r="Y51" i="1"/>
  <c r="Z51" i="1" s="1"/>
  <c r="AA51" i="1" s="1"/>
  <c r="Y31" i="1"/>
  <c r="Z31" i="1" s="1"/>
  <c r="AA31" i="1" s="1"/>
  <c r="Y110" i="1"/>
  <c r="Z110" i="1" s="1"/>
  <c r="AA110" i="1" s="1"/>
  <c r="Y92" i="1"/>
  <c r="Z92" i="1" s="1"/>
  <c r="AA92" i="1" s="1"/>
  <c r="Y60" i="1"/>
  <c r="Z60" i="1" s="1"/>
  <c r="AA60" i="1" s="1"/>
  <c r="Y40" i="1"/>
  <c r="Z40" i="1" s="1"/>
  <c r="AA40" i="1" s="1"/>
  <c r="Y36" i="1"/>
  <c r="Z36" i="1" s="1"/>
  <c r="AA36" i="1" s="1"/>
  <c r="Y108" i="1"/>
  <c r="Z108" i="1" s="1"/>
  <c r="AA108" i="1" s="1"/>
  <c r="Y27" i="1"/>
  <c r="Z27" i="1" s="1"/>
  <c r="AA27" i="1" s="1"/>
  <c r="Y18" i="1"/>
  <c r="Z18" i="1" s="1"/>
  <c r="AA18" i="1" s="1"/>
  <c r="Y157" i="1"/>
  <c r="Z157" i="1" s="1"/>
  <c r="AA157" i="1" s="1"/>
  <c r="Y125" i="1"/>
  <c r="Z125" i="1" s="1"/>
  <c r="AA125" i="1" s="1"/>
  <c r="Y6" i="1"/>
  <c r="Z6" i="1" s="1"/>
  <c r="AA6" i="1" s="1"/>
  <c r="Y8" i="1"/>
  <c r="Z8" i="1" s="1"/>
  <c r="AA8" i="1" s="1"/>
  <c r="Y126" i="1"/>
  <c r="Z126" i="1" s="1"/>
  <c r="AA126" i="1" s="1"/>
  <c r="Y159" i="1"/>
  <c r="Z159" i="1" s="1"/>
  <c r="AA159" i="1" s="1"/>
  <c r="Y167" i="1"/>
  <c r="Z167" i="1" s="1"/>
  <c r="AA167" i="1" s="1"/>
  <c r="Y262" i="1"/>
  <c r="Z262" i="1" s="1"/>
  <c r="AA262" i="1" s="1"/>
  <c r="Y275" i="1"/>
  <c r="Z275" i="1" s="1"/>
  <c r="AA275" i="1" s="1"/>
  <c r="X321" i="1" l="1"/>
  <c r="Y321" i="1" s="1"/>
  <c r="Z321" i="1" s="1"/>
  <c r="AA321" i="1" s="1"/>
  <c r="AB321" i="1" s="1"/>
  <c r="X297" i="1"/>
  <c r="Y297" i="1" s="1"/>
  <c r="Z297" i="1" s="1"/>
  <c r="AA297" i="1" s="1"/>
  <c r="X289" i="1"/>
  <c r="X265" i="1"/>
  <c r="Y265" i="1" s="1"/>
  <c r="Z265" i="1" s="1"/>
  <c r="AA265" i="1" s="1"/>
  <c r="AC265" i="1" s="1"/>
  <c r="X225" i="1"/>
  <c r="Y225" i="1" s="1"/>
  <c r="Z225" i="1" s="1"/>
  <c r="AA225" i="1" s="1"/>
  <c r="AF225" i="1" s="1"/>
  <c r="AH225" i="1" s="1"/>
  <c r="X153" i="1"/>
  <c r="Y153" i="1" s="1"/>
  <c r="Z153" i="1" s="1"/>
  <c r="AA153" i="1" s="1"/>
  <c r="AB153" i="1" s="1"/>
  <c r="X105" i="1"/>
  <c r="Y105" i="1" s="1"/>
  <c r="Z105" i="1" s="1"/>
  <c r="AA105" i="1" s="1"/>
  <c r="AF105" i="1" s="1"/>
  <c r="AH105" i="1" s="1"/>
  <c r="X97" i="1"/>
  <c r="Y97" i="1" s="1"/>
  <c r="Z97" i="1" s="1"/>
  <c r="AA97" i="1" s="1"/>
  <c r="AC97" i="1" s="1"/>
  <c r="X89" i="1"/>
  <c r="Y89" i="1" s="1"/>
  <c r="Z89" i="1" s="1"/>
  <c r="AA89" i="1" s="1"/>
  <c r="AB89" i="1" s="1"/>
  <c r="X9" i="1"/>
  <c r="Y9" i="1" s="1"/>
  <c r="X178" i="1"/>
  <c r="Y178" i="1" s="1"/>
  <c r="Z178" i="1" s="1"/>
  <c r="AA178" i="1" s="1"/>
  <c r="AC178" i="1" s="1"/>
  <c r="X82" i="1"/>
  <c r="X352" i="1"/>
  <c r="Y352" i="1" s="1"/>
  <c r="Z352" i="1" s="1"/>
  <c r="AA352" i="1" s="1"/>
  <c r="AF352" i="1" s="1"/>
  <c r="AH352" i="1" s="1"/>
  <c r="X328" i="1"/>
  <c r="Y328" i="1" s="1"/>
  <c r="Z328" i="1" s="1"/>
  <c r="AA328" i="1" s="1"/>
  <c r="X304" i="1"/>
  <c r="Y304" i="1" s="1"/>
  <c r="Z304" i="1" s="1"/>
  <c r="AA304" i="1" s="1"/>
  <c r="AC304" i="1" s="1"/>
  <c r="X288" i="1"/>
  <c r="Y288" i="1" s="1"/>
  <c r="Z288" i="1" s="1"/>
  <c r="AA288" i="1" s="1"/>
  <c r="AB288" i="1" s="1"/>
  <c r="X280" i="1"/>
  <c r="Y280" i="1" s="1"/>
  <c r="Z280" i="1" s="1"/>
  <c r="AA280" i="1" s="1"/>
  <c r="X256" i="1"/>
  <c r="Y256" i="1" s="1"/>
  <c r="Z256" i="1" s="1"/>
  <c r="AA256" i="1" s="1"/>
  <c r="AB256" i="1" s="1"/>
  <c r="X192" i="1"/>
  <c r="Y192" i="1" s="1"/>
  <c r="Z192" i="1" s="1"/>
  <c r="AA192" i="1" s="1"/>
  <c r="AB192" i="1" s="1"/>
  <c r="X128" i="1"/>
  <c r="Y128" i="1" s="1"/>
  <c r="Z128" i="1" s="1"/>
  <c r="AA128" i="1" s="1"/>
  <c r="AF128" i="1" s="1"/>
  <c r="AH128" i="1" s="1"/>
  <c r="X88" i="1"/>
  <c r="Y88" i="1" s="1"/>
  <c r="Z88" i="1" s="1"/>
  <c r="AA88" i="1" s="1"/>
  <c r="AC88" i="1" s="1"/>
  <c r="X56" i="1"/>
  <c r="Y56" i="1" s="1"/>
  <c r="Z56" i="1" s="1"/>
  <c r="AA56" i="1" s="1"/>
  <c r="AF56" i="1" s="1"/>
  <c r="AH56" i="1" s="1"/>
  <c r="X24" i="1"/>
  <c r="Y24" i="1" s="1"/>
  <c r="Z24" i="1" s="1"/>
  <c r="AA24" i="1" s="1"/>
  <c r="AB24" i="1" s="1"/>
  <c r="X50" i="1"/>
  <c r="Y50" i="1" s="1"/>
  <c r="Z50" i="1" s="1"/>
  <c r="AA50" i="1" s="1"/>
  <c r="AF50" i="1" s="1"/>
  <c r="AH50" i="1" s="1"/>
  <c r="X319" i="1"/>
  <c r="Y319" i="1" s="1"/>
  <c r="Z319" i="1" s="1"/>
  <c r="AA319" i="1" s="1"/>
  <c r="AF319" i="1" s="1"/>
  <c r="AH319" i="1" s="1"/>
  <c r="X311" i="1"/>
  <c r="Y311" i="1" s="1"/>
  <c r="Z311" i="1" s="1"/>
  <c r="AA311" i="1" s="1"/>
  <c r="X295" i="1"/>
  <c r="Y295" i="1" s="1"/>
  <c r="Z295" i="1" s="1"/>
  <c r="AA295" i="1" s="1"/>
  <c r="X287" i="1"/>
  <c r="Y287" i="1" s="1"/>
  <c r="Z287" i="1" s="1"/>
  <c r="AA287" i="1" s="1"/>
  <c r="AC287" i="1" s="1"/>
  <c r="X255" i="1"/>
  <c r="Y255" i="1" s="1"/>
  <c r="Z255" i="1" s="1"/>
  <c r="AA255" i="1" s="1"/>
  <c r="AF255" i="1" s="1"/>
  <c r="AH255" i="1" s="1"/>
  <c r="X231" i="1"/>
  <c r="Y231" i="1" s="1"/>
  <c r="Z231" i="1" s="1"/>
  <c r="AA231" i="1" s="1"/>
  <c r="AF231" i="1" s="1"/>
  <c r="AH231" i="1" s="1"/>
  <c r="X215" i="1"/>
  <c r="Y215" i="1" s="1"/>
  <c r="Z215" i="1" s="1"/>
  <c r="AA215" i="1" s="1"/>
  <c r="AB215" i="1" s="1"/>
  <c r="X127" i="1"/>
  <c r="Y127" i="1" s="1"/>
  <c r="Z127" i="1" s="1"/>
  <c r="AA127" i="1" s="1"/>
  <c r="AC127" i="1" s="1"/>
  <c r="X87" i="1"/>
  <c r="Y87" i="1" s="1"/>
  <c r="Z87" i="1" s="1"/>
  <c r="AA87" i="1" s="1"/>
  <c r="AF87" i="1" s="1"/>
  <c r="AH87" i="1" s="1"/>
  <c r="X63" i="1"/>
  <c r="Y63" i="1" s="1"/>
  <c r="Z63" i="1" s="1"/>
  <c r="AA63" i="1" s="1"/>
  <c r="AB63" i="1" s="1"/>
  <c r="X39" i="1"/>
  <c r="Y39" i="1" s="1"/>
  <c r="Z39" i="1" s="1"/>
  <c r="AA39" i="1" s="1"/>
  <c r="AF39" i="1" s="1"/>
  <c r="AH39" i="1" s="1"/>
  <c r="X15" i="1"/>
  <c r="Y15" i="1" s="1"/>
  <c r="Z15" i="1" s="1"/>
  <c r="AA15" i="1" s="1"/>
  <c r="AF15" i="1" s="1"/>
  <c r="AH15" i="1" s="1"/>
  <c r="X90" i="1"/>
  <c r="Y90" i="1" s="1"/>
  <c r="Z90" i="1" s="1"/>
  <c r="AA90" i="1" s="1"/>
  <c r="AB90" i="1" s="1"/>
  <c r="X42" i="1"/>
  <c r="Y42" i="1" s="1"/>
  <c r="Z42" i="1" s="1"/>
  <c r="AA42" i="1" s="1"/>
  <c r="AB42" i="1" s="1"/>
  <c r="X334" i="1"/>
  <c r="Y334" i="1" s="1"/>
  <c r="Z334" i="1" s="1"/>
  <c r="AA334" i="1" s="1"/>
  <c r="AC334" i="1" s="1"/>
  <c r="X302" i="1"/>
  <c r="Y302" i="1" s="1"/>
  <c r="Z302" i="1" s="1"/>
  <c r="AA302" i="1" s="1"/>
  <c r="AC302" i="1" s="1"/>
  <c r="X222" i="1"/>
  <c r="Y222" i="1" s="1"/>
  <c r="Z222" i="1" s="1"/>
  <c r="AA222" i="1" s="1"/>
  <c r="AF222" i="1" s="1"/>
  <c r="AH222" i="1" s="1"/>
  <c r="X198" i="1"/>
  <c r="Y198" i="1" s="1"/>
  <c r="Z198" i="1" s="1"/>
  <c r="AA198" i="1" s="1"/>
  <c r="AF198" i="1" s="1"/>
  <c r="AH198" i="1" s="1"/>
  <c r="X158" i="1"/>
  <c r="Y158" i="1" s="1"/>
  <c r="Z158" i="1" s="1"/>
  <c r="AA158" i="1" s="1"/>
  <c r="AB158" i="1" s="1"/>
  <c r="X118" i="1"/>
  <c r="Y118" i="1" s="1"/>
  <c r="Z118" i="1" s="1"/>
  <c r="AA118" i="1" s="1"/>
  <c r="AB118" i="1" s="1"/>
  <c r="X325" i="1"/>
  <c r="Y325" i="1" s="1"/>
  <c r="Z325" i="1" s="1"/>
  <c r="AA325" i="1" s="1"/>
  <c r="AB325" i="1" s="1"/>
  <c r="X301" i="1"/>
  <c r="Y301" i="1" s="1"/>
  <c r="Z301" i="1" s="1"/>
  <c r="AA301" i="1" s="1"/>
  <c r="AF301" i="1" s="1"/>
  <c r="AH301" i="1" s="1"/>
  <c r="X277" i="1"/>
  <c r="Y277" i="1" s="1"/>
  <c r="Z277" i="1" s="1"/>
  <c r="AA277" i="1" s="1"/>
  <c r="AF277" i="1" s="1"/>
  <c r="AH277" i="1" s="1"/>
  <c r="X253" i="1"/>
  <c r="Y253" i="1" s="1"/>
  <c r="Z253" i="1" s="1"/>
  <c r="AA253" i="1" s="1"/>
  <c r="AB253" i="1" s="1"/>
  <c r="X197" i="1"/>
  <c r="Y197" i="1" s="1"/>
  <c r="Z197" i="1" s="1"/>
  <c r="AA197" i="1" s="1"/>
  <c r="AB197" i="1" s="1"/>
  <c r="X117" i="1"/>
  <c r="Y117" i="1" s="1"/>
  <c r="Z117" i="1" s="1"/>
  <c r="AA117" i="1" s="1"/>
  <c r="AC117" i="1" s="1"/>
  <c r="X109" i="1"/>
  <c r="Y109" i="1" s="1"/>
  <c r="Z109" i="1" s="1"/>
  <c r="AA109" i="1" s="1"/>
  <c r="AF109" i="1" s="1"/>
  <c r="AH109" i="1" s="1"/>
  <c r="X69" i="1"/>
  <c r="X53" i="1"/>
  <c r="Y53" i="1" s="1"/>
  <c r="Z53" i="1" s="1"/>
  <c r="AA53" i="1" s="1"/>
  <c r="AF53" i="1" s="1"/>
  <c r="AH53" i="1" s="1"/>
  <c r="X37" i="1"/>
  <c r="Y37" i="1" s="1"/>
  <c r="Z37" i="1" s="1"/>
  <c r="AA37" i="1" s="1"/>
  <c r="AC37" i="1" s="1"/>
  <c r="X29" i="1"/>
  <c r="Y29" i="1" s="1"/>
  <c r="Z29" i="1" s="1"/>
  <c r="AA29" i="1" s="1"/>
  <c r="X21" i="1"/>
  <c r="Y21" i="1" s="1"/>
  <c r="Z21" i="1" s="1"/>
  <c r="AA21" i="1" s="1"/>
  <c r="AC21" i="1" s="1"/>
  <c r="X284" i="1"/>
  <c r="Y284" i="1" s="1"/>
  <c r="Z284" i="1" s="1"/>
  <c r="AA284" i="1" s="1"/>
  <c r="AC284" i="1" s="1"/>
  <c r="X236" i="1"/>
  <c r="Y236" i="1" s="1"/>
  <c r="Z236" i="1" s="1"/>
  <c r="AA236" i="1" s="1"/>
  <c r="AB236" i="1" s="1"/>
  <c r="X220" i="1"/>
  <c r="Y220" i="1" s="1"/>
  <c r="Z220" i="1" s="1"/>
  <c r="AA220" i="1" s="1"/>
  <c r="AC220" i="1" s="1"/>
  <c r="X180" i="1"/>
  <c r="Y180" i="1" s="1"/>
  <c r="Z180" i="1" s="1"/>
  <c r="AA180" i="1" s="1"/>
  <c r="AC180" i="1" s="1"/>
  <c r="X172" i="1"/>
  <c r="Y172" i="1" s="1"/>
  <c r="Z172" i="1" s="1"/>
  <c r="AA172" i="1" s="1"/>
  <c r="AC172" i="1" s="1"/>
  <c r="X156" i="1"/>
  <c r="Y156" i="1" s="1"/>
  <c r="Z156" i="1" s="1"/>
  <c r="AA156" i="1" s="1"/>
  <c r="AF156" i="1" s="1"/>
  <c r="AH156" i="1" s="1"/>
  <c r="X116" i="1"/>
  <c r="Y116" i="1" s="1"/>
  <c r="Z116" i="1" s="1"/>
  <c r="AA116" i="1" s="1"/>
  <c r="AB116" i="1" s="1"/>
  <c r="X76" i="1"/>
  <c r="Y76" i="1" s="1"/>
  <c r="Z76" i="1" s="1"/>
  <c r="AA76" i="1" s="1"/>
  <c r="AF76" i="1" s="1"/>
  <c r="AH76" i="1" s="1"/>
  <c r="X20" i="1"/>
  <c r="Y20" i="1" s="1"/>
  <c r="Z20" i="1" s="1"/>
  <c r="AA20" i="1" s="1"/>
  <c r="AF20" i="1" s="1"/>
  <c r="AH20" i="1" s="1"/>
  <c r="X290" i="1"/>
  <c r="Y290" i="1" s="1"/>
  <c r="Z290" i="1" s="1"/>
  <c r="AA290" i="1" s="1"/>
  <c r="AB290" i="1" s="1"/>
  <c r="X106" i="1"/>
  <c r="Y106" i="1" s="1"/>
  <c r="Z106" i="1" s="1"/>
  <c r="AA106" i="1" s="1"/>
  <c r="AF106" i="1" s="1"/>
  <c r="AH106" i="1" s="1"/>
  <c r="X331" i="1"/>
  <c r="Y331" i="1" s="1"/>
  <c r="Z331" i="1" s="1"/>
  <c r="AA331" i="1" s="1"/>
  <c r="AB331" i="1" s="1"/>
  <c r="X243" i="1"/>
  <c r="Y243" i="1" s="1"/>
  <c r="Z243" i="1" s="1"/>
  <c r="AA243" i="1" s="1"/>
  <c r="AB243" i="1" s="1"/>
  <c r="X211" i="1"/>
  <c r="Y211" i="1" s="1"/>
  <c r="Z211" i="1" s="1"/>
  <c r="AA211" i="1" s="1"/>
  <c r="AB211" i="1" s="1"/>
  <c r="X155" i="1"/>
  <c r="Y155" i="1" s="1"/>
  <c r="Z155" i="1" s="1"/>
  <c r="AA155" i="1" s="1"/>
  <c r="AC155" i="1" s="1"/>
  <c r="X123" i="1"/>
  <c r="Y123" i="1" s="1"/>
  <c r="Z123" i="1" s="1"/>
  <c r="AA123" i="1" s="1"/>
  <c r="AC123" i="1" s="1"/>
  <c r="X75" i="1"/>
  <c r="Y75" i="1" s="1"/>
  <c r="Z75" i="1" s="1"/>
  <c r="AA75" i="1" s="1"/>
  <c r="AF75" i="1" s="1"/>
  <c r="AH75" i="1" s="1"/>
  <c r="X338" i="1"/>
  <c r="Y338" i="1" s="1"/>
  <c r="Z338" i="1" s="1"/>
  <c r="AA338" i="1" s="1"/>
  <c r="X114" i="1"/>
  <c r="Y114" i="1" s="1"/>
  <c r="Z114" i="1" s="1"/>
  <c r="AA114" i="1" s="1"/>
  <c r="AB114" i="1" s="1"/>
  <c r="Y82" i="1"/>
  <c r="Z82" i="1" s="1"/>
  <c r="AA82" i="1" s="1"/>
  <c r="AC82" i="1" s="1"/>
  <c r="Y69" i="1"/>
  <c r="Z69" i="1" s="1"/>
  <c r="AA69" i="1" s="1"/>
  <c r="AF69" i="1" s="1"/>
  <c r="AH69" i="1" s="1"/>
  <c r="Y289" i="1"/>
  <c r="Z289" i="1" s="1"/>
  <c r="AA289" i="1" s="1"/>
  <c r="AF289" i="1" s="1"/>
  <c r="AH289" i="1" s="1"/>
  <c r="Y173" i="1"/>
  <c r="Z173" i="1" s="1"/>
  <c r="AA173" i="1" s="1"/>
  <c r="AB173" i="1" s="1"/>
  <c r="AF159" i="1"/>
  <c r="AH159" i="1" s="1"/>
  <c r="AB18" i="1"/>
  <c r="AF18" i="1"/>
  <c r="AH18" i="1" s="1"/>
  <c r="AC18" i="1"/>
  <c r="AF31" i="1"/>
  <c r="AH31" i="1" s="1"/>
  <c r="AB31" i="1"/>
  <c r="AC31" i="1"/>
  <c r="AF80" i="1"/>
  <c r="AH80" i="1" s="1"/>
  <c r="AC80" i="1"/>
  <c r="AB80" i="1"/>
  <c r="AB141" i="1"/>
  <c r="AF141" i="1"/>
  <c r="AH141" i="1" s="1"/>
  <c r="AC141" i="1"/>
  <c r="AF143" i="1"/>
  <c r="AH143" i="1" s="1"/>
  <c r="AC143" i="1"/>
  <c r="AB143" i="1"/>
  <c r="AC86" i="1"/>
  <c r="AF86" i="1"/>
  <c r="AH86" i="1" s="1"/>
  <c r="AB86" i="1"/>
  <c r="AC124" i="1"/>
  <c r="AF124" i="1"/>
  <c r="AH124" i="1" s="1"/>
  <c r="AB124" i="1"/>
  <c r="AF27" i="1"/>
  <c r="AH27" i="1" s="1"/>
  <c r="AB27" i="1"/>
  <c r="AC27" i="1"/>
  <c r="AB51" i="1"/>
  <c r="AF51" i="1"/>
  <c r="AH51" i="1" s="1"/>
  <c r="AC51" i="1"/>
  <c r="AC28" i="1"/>
  <c r="AB28" i="1"/>
  <c r="AF28" i="1"/>
  <c r="AH28" i="1" s="1"/>
  <c r="AB161" i="1"/>
  <c r="AC161" i="1"/>
  <c r="AF161" i="1"/>
  <c r="AH161" i="1" s="1"/>
  <c r="AB150" i="1"/>
  <c r="AF150" i="1"/>
  <c r="AH150" i="1" s="1"/>
  <c r="AC150" i="1"/>
  <c r="AC61" i="1"/>
  <c r="AF61" i="1"/>
  <c r="AH61" i="1" s="1"/>
  <c r="AB61" i="1"/>
  <c r="AB144" i="1"/>
  <c r="AC144" i="1"/>
  <c r="AF144" i="1"/>
  <c r="AH144" i="1" s="1"/>
  <c r="AC126" i="1"/>
  <c r="AF126" i="1"/>
  <c r="AH126" i="1" s="1"/>
  <c r="AB126" i="1"/>
  <c r="AC157" i="1"/>
  <c r="AF157" i="1"/>
  <c r="AH157" i="1" s="1"/>
  <c r="AB157" i="1"/>
  <c r="AB36" i="1"/>
  <c r="AF36" i="1"/>
  <c r="AH36" i="1" s="1"/>
  <c r="AC36" i="1"/>
  <c r="AB110" i="1"/>
  <c r="AF110" i="1"/>
  <c r="AH110" i="1" s="1"/>
  <c r="AC110" i="1"/>
  <c r="AF169" i="1"/>
  <c r="AH169" i="1" s="1"/>
  <c r="AC169" i="1"/>
  <c r="AB169" i="1"/>
  <c r="AB166" i="1"/>
  <c r="AF166" i="1"/>
  <c r="AH166" i="1" s="1"/>
  <c r="AC166" i="1"/>
  <c r="AF67" i="1"/>
  <c r="AH67" i="1" s="1"/>
  <c r="AC67" i="1"/>
  <c r="AB67" i="1"/>
  <c r="AB149" i="1"/>
  <c r="AC149" i="1"/>
  <c r="AF149" i="1"/>
  <c r="AH149" i="1" s="1"/>
  <c r="AB129" i="1"/>
  <c r="AC129" i="1"/>
  <c r="AF129" i="1"/>
  <c r="AH129" i="1" s="1"/>
  <c r="AB46" i="1"/>
  <c r="AC46" i="1"/>
  <c r="AF46" i="1"/>
  <c r="AH46" i="1" s="1"/>
  <c r="AF68" i="1"/>
  <c r="AH68" i="1" s="1"/>
  <c r="AC68" i="1"/>
  <c r="AB68" i="1"/>
  <c r="AB111" i="1"/>
  <c r="AF111" i="1"/>
  <c r="AH111" i="1" s="1"/>
  <c r="AC111" i="1"/>
  <c r="AC54" i="1"/>
  <c r="AB54" i="1"/>
  <c r="AF54" i="1"/>
  <c r="AH54" i="1" s="1"/>
  <c r="AC52" i="1"/>
  <c r="AF52" i="1"/>
  <c r="AH52" i="1" s="1"/>
  <c r="AB52" i="1"/>
  <c r="AC98" i="1"/>
  <c r="AF98" i="1"/>
  <c r="AH98" i="1" s="1"/>
  <c r="AB98" i="1"/>
  <c r="AC163" i="1"/>
  <c r="AB163" i="1"/>
  <c r="AF163" i="1"/>
  <c r="AH163" i="1" s="1"/>
  <c r="AC8" i="1"/>
  <c r="AB8" i="1"/>
  <c r="AF8" i="1"/>
  <c r="AH8" i="1" s="1"/>
  <c r="AC40" i="1"/>
  <c r="AB40" i="1"/>
  <c r="AF40" i="1"/>
  <c r="AH40" i="1" s="1"/>
  <c r="AB113" i="1"/>
  <c r="AF113" i="1"/>
  <c r="AH113" i="1" s="1"/>
  <c r="AC113" i="1"/>
  <c r="AF119" i="1"/>
  <c r="AH119" i="1" s="1"/>
  <c r="AB119" i="1"/>
  <c r="AC119" i="1"/>
  <c r="AF139" i="1"/>
  <c r="AH139" i="1" s="1"/>
  <c r="AB139" i="1"/>
  <c r="AC139" i="1"/>
  <c r="AB137" i="1"/>
  <c r="AC137" i="1"/>
  <c r="AF137" i="1"/>
  <c r="AH137" i="1" s="1"/>
  <c r="AB115" i="1"/>
  <c r="AC115" i="1"/>
  <c r="AF115" i="1"/>
  <c r="AH115" i="1" s="1"/>
  <c r="AF104" i="1"/>
  <c r="AH104" i="1" s="1"/>
  <c r="AC104" i="1"/>
  <c r="AB104" i="1"/>
  <c r="AF77" i="1"/>
  <c r="AH77" i="1" s="1"/>
  <c r="AC77" i="1"/>
  <c r="AB77" i="1"/>
  <c r="AF6" i="1"/>
  <c r="AH6" i="1" s="1"/>
  <c r="AC6" i="1"/>
  <c r="AB6" i="1"/>
  <c r="AB60" i="1"/>
  <c r="AC60" i="1"/>
  <c r="AF60" i="1"/>
  <c r="AH60" i="1" s="1"/>
  <c r="AF142" i="1"/>
  <c r="AH142" i="1" s="1"/>
  <c r="AB142" i="1"/>
  <c r="AC142" i="1"/>
  <c r="AF148" i="1"/>
  <c r="AH148" i="1" s="1"/>
  <c r="AB148" i="1"/>
  <c r="AC148" i="1"/>
  <c r="AB151" i="1"/>
  <c r="AF151" i="1"/>
  <c r="AH151" i="1" s="1"/>
  <c r="AC151" i="1"/>
  <c r="AC45" i="1"/>
  <c r="AB45" i="1"/>
  <c r="AF45" i="1"/>
  <c r="AH45" i="1" s="1"/>
  <c r="AB58" i="1"/>
  <c r="AF58" i="1"/>
  <c r="AH58" i="1" s="1"/>
  <c r="AC58" i="1"/>
  <c r="AF43" i="1"/>
  <c r="AH43" i="1" s="1"/>
  <c r="AC43" i="1"/>
  <c r="AB43" i="1"/>
  <c r="AB165" i="1"/>
  <c r="AC165" i="1"/>
  <c r="AF165" i="1"/>
  <c r="AH165" i="1" s="1"/>
  <c r="AB125" i="1"/>
  <c r="AF125" i="1"/>
  <c r="AH125" i="1" s="1"/>
  <c r="AC125" i="1"/>
  <c r="AC108" i="1"/>
  <c r="AF108" i="1"/>
  <c r="AH108" i="1" s="1"/>
  <c r="AB108" i="1"/>
  <c r="AF92" i="1"/>
  <c r="AH92" i="1" s="1"/>
  <c r="AB92" i="1"/>
  <c r="AC92" i="1"/>
  <c r="AB91" i="1"/>
  <c r="AC91" i="1"/>
  <c r="AF91" i="1"/>
  <c r="AH91" i="1" s="1"/>
  <c r="AC22" i="1"/>
  <c r="AB22" i="1"/>
  <c r="AF22" i="1"/>
  <c r="AH22" i="1" s="1"/>
  <c r="AC44" i="1"/>
  <c r="AF44" i="1"/>
  <c r="AH44" i="1" s="1"/>
  <c r="AB44" i="1"/>
  <c r="AF79" i="1"/>
  <c r="AH79" i="1" s="1"/>
  <c r="AC79" i="1"/>
  <c r="AB79" i="1"/>
  <c r="AB59" i="1"/>
  <c r="AF59" i="1"/>
  <c r="AH59" i="1" s="1"/>
  <c r="AC59" i="1"/>
  <c r="AB146" i="1"/>
  <c r="AC146" i="1"/>
  <c r="AF146" i="1"/>
  <c r="AH146" i="1" s="1"/>
  <c r="AF12" i="1"/>
  <c r="AH12" i="1" s="1"/>
  <c r="AC12" i="1"/>
  <c r="AB12" i="1"/>
  <c r="AF10" i="1"/>
  <c r="AH10" i="1" s="1"/>
  <c r="AB10" i="1"/>
  <c r="AC10" i="1"/>
  <c r="AF96" i="1"/>
  <c r="AH96" i="1" s="1"/>
  <c r="AC96" i="1"/>
  <c r="AB96" i="1"/>
  <c r="AB64" i="1"/>
  <c r="AC64" i="1"/>
  <c r="AF64" i="1"/>
  <c r="AH64" i="1" s="1"/>
  <c r="AC34" i="1"/>
  <c r="AB34" i="1"/>
  <c r="AF34" i="1"/>
  <c r="AH34" i="1" s="1"/>
  <c r="AC135" i="1"/>
  <c r="AB135" i="1"/>
  <c r="AF135" i="1"/>
  <c r="AH135" i="1" s="1"/>
  <c r="AB262" i="1"/>
  <c r="AF262" i="1"/>
  <c r="AH262" i="1" s="1"/>
  <c r="AC262" i="1"/>
  <c r="AC159" i="1"/>
  <c r="AB159" i="1"/>
  <c r="AF275" i="1"/>
  <c r="AH275" i="1" s="1"/>
  <c r="AC275" i="1"/>
  <c r="AB275" i="1"/>
  <c r="AB167" i="1"/>
  <c r="AF167" i="1"/>
  <c r="AH167" i="1" s="1"/>
  <c r="AC167" i="1"/>
  <c r="AF321" i="1" l="1"/>
  <c r="AH321" i="1" s="1"/>
  <c r="AF328" i="1"/>
  <c r="AH328" i="1" s="1"/>
  <c r="AB328" i="1"/>
  <c r="AC321" i="1"/>
  <c r="AC331" i="1"/>
  <c r="L331" i="1" s="1"/>
  <c r="AF331" i="1"/>
  <c r="AH331" i="1" s="1"/>
  <c r="AC197" i="1"/>
  <c r="L197" i="1" s="1"/>
  <c r="AB295" i="1"/>
  <c r="AF295" i="1"/>
  <c r="AH295" i="1" s="1"/>
  <c r="AC338" i="1"/>
  <c r="L338" i="1" s="1"/>
  <c r="AB338" i="1"/>
  <c r="AF338" i="1"/>
  <c r="AH338" i="1" s="1"/>
  <c r="AB289" i="1"/>
  <c r="AF334" i="1"/>
  <c r="AH334" i="1" s="1"/>
  <c r="AC29" i="1"/>
  <c r="AD29" i="1" s="1"/>
  <c r="AB29" i="1"/>
  <c r="AB302" i="1"/>
  <c r="AF197" i="1"/>
  <c r="AH197" i="1" s="1"/>
  <c r="AC328" i="1"/>
  <c r="AD328" i="1" s="1"/>
  <c r="AF288" i="1"/>
  <c r="AH288" i="1" s="1"/>
  <c r="AB319" i="1"/>
  <c r="AB304" i="1"/>
  <c r="AC319" i="1"/>
  <c r="AD319" i="1" s="1"/>
  <c r="AF304" i="1"/>
  <c r="AH304" i="1" s="1"/>
  <c r="AC288" i="1"/>
  <c r="AD288" i="1" s="1"/>
  <c r="AC280" i="1"/>
  <c r="L280" i="1" s="1"/>
  <c r="AB280" i="1"/>
  <c r="AF311" i="1"/>
  <c r="AH311" i="1" s="1"/>
  <c r="AC311" i="1"/>
  <c r="L311" i="1" s="1"/>
  <c r="AC297" i="1"/>
  <c r="AD297" i="1" s="1"/>
  <c r="AB297" i="1"/>
  <c r="AC118" i="1"/>
  <c r="AD118" i="1" s="1"/>
  <c r="AF29" i="1"/>
  <c r="AH29" i="1" s="1"/>
  <c r="AC256" i="1"/>
  <c r="L256" i="1" s="1"/>
  <c r="AF302" i="1"/>
  <c r="AH302" i="1" s="1"/>
  <c r="AF118" i="1"/>
  <c r="AH118" i="1" s="1"/>
  <c r="AB334" i="1"/>
  <c r="AC289" i="1"/>
  <c r="L289" i="1" s="1"/>
  <c r="AC295" i="1"/>
  <c r="AD295" i="1" s="1"/>
  <c r="AF280" i="1"/>
  <c r="AH280" i="1" s="1"/>
  <c r="AC114" i="1"/>
  <c r="L114" i="1" s="1"/>
  <c r="AB287" i="1"/>
  <c r="AF287" i="1"/>
  <c r="AH287" i="1" s="1"/>
  <c r="AC325" i="1"/>
  <c r="AD325" i="1" s="1"/>
  <c r="AF290" i="1"/>
  <c r="AH290" i="1" s="1"/>
  <c r="AC277" i="1"/>
  <c r="AD277" i="1" s="1"/>
  <c r="AB311" i="1"/>
  <c r="AF297" i="1"/>
  <c r="AH297" i="1" s="1"/>
  <c r="AC290" i="1"/>
  <c r="AD290" i="1" s="1"/>
  <c r="AB284" i="1"/>
  <c r="AF284" i="1"/>
  <c r="AH284" i="1" s="1"/>
  <c r="AB109" i="1"/>
  <c r="AF325" i="1"/>
  <c r="AH325" i="1" s="1"/>
  <c r="AF192" i="1"/>
  <c r="AH192" i="1" s="1"/>
  <c r="AB127" i="1"/>
  <c r="AF256" i="1"/>
  <c r="AH256" i="1" s="1"/>
  <c r="AF24" i="1"/>
  <c r="AH24" i="1" s="1"/>
  <c r="AB225" i="1"/>
  <c r="AC109" i="1"/>
  <c r="L109" i="1" s="1"/>
  <c r="AB76" i="1"/>
  <c r="AC225" i="1"/>
  <c r="AD225" i="1" s="1"/>
  <c r="AF127" i="1"/>
  <c r="AH127" i="1" s="1"/>
  <c r="AB231" i="1"/>
  <c r="AB128" i="1"/>
  <c r="AB222" i="1"/>
  <c r="AC24" i="1"/>
  <c r="L24" i="1" s="1"/>
  <c r="AC231" i="1"/>
  <c r="L231" i="1" s="1"/>
  <c r="AC253" i="1"/>
  <c r="L253" i="1" s="1"/>
  <c r="AB277" i="1"/>
  <c r="AC128" i="1"/>
  <c r="L128" i="1" s="1"/>
  <c r="AB20" i="1"/>
  <c r="AC20" i="1"/>
  <c r="AD20" i="1" s="1"/>
  <c r="AF97" i="1"/>
  <c r="AH97" i="1" s="1"/>
  <c r="AC50" i="1"/>
  <c r="AD50" i="1" s="1"/>
  <c r="AC153" i="1"/>
  <c r="L153" i="1" s="1"/>
  <c r="AB50" i="1"/>
  <c r="AC69" i="1"/>
  <c r="L69" i="1" s="1"/>
  <c r="AB69" i="1"/>
  <c r="AC53" i="1"/>
  <c r="AD53" i="1" s="1"/>
  <c r="AB37" i="1"/>
  <c r="AB106" i="1"/>
  <c r="AF88" i="1"/>
  <c r="AH88" i="1" s="1"/>
  <c r="AC106" i="1"/>
  <c r="AD106" i="1" s="1"/>
  <c r="AB97" i="1"/>
  <c r="AB117" i="1"/>
  <c r="AC116" i="1"/>
  <c r="L116" i="1" s="1"/>
  <c r="AC75" i="1"/>
  <c r="L75" i="1" s="1"/>
  <c r="AF117" i="1"/>
  <c r="AH117" i="1" s="1"/>
  <c r="AF116" i="1"/>
  <c r="AH116" i="1" s="1"/>
  <c r="AB75" i="1"/>
  <c r="AB88" i="1"/>
  <c r="AF215" i="1"/>
  <c r="AH215" i="1" s="1"/>
  <c r="AB156" i="1"/>
  <c r="AC215" i="1"/>
  <c r="AD215" i="1" s="1"/>
  <c r="AC39" i="1"/>
  <c r="AD39" i="1" s="1"/>
  <c r="AF42" i="1"/>
  <c r="AH42" i="1" s="1"/>
  <c r="AC156" i="1"/>
  <c r="L156" i="1" s="1"/>
  <c r="AC42" i="1"/>
  <c r="AD42" i="1" s="1"/>
  <c r="AF220" i="1"/>
  <c r="AH220" i="1" s="1"/>
  <c r="AB21" i="1"/>
  <c r="AF21" i="1"/>
  <c r="AH21" i="1" s="1"/>
  <c r="AC211" i="1"/>
  <c r="AD211" i="1" s="1"/>
  <c r="AC76" i="1"/>
  <c r="AD76" i="1" s="1"/>
  <c r="AC56" i="1"/>
  <c r="L56" i="1" s="1"/>
  <c r="AC87" i="1"/>
  <c r="L87" i="1" s="1"/>
  <c r="AC15" i="1"/>
  <c r="L15" i="1" s="1"/>
  <c r="AF172" i="1"/>
  <c r="AH172" i="1" s="1"/>
  <c r="AF123" i="1"/>
  <c r="AH123" i="1" s="1"/>
  <c r="AB56" i="1"/>
  <c r="AF243" i="1"/>
  <c r="AH243" i="1" s="1"/>
  <c r="AF158" i="1"/>
  <c r="AH158" i="1" s="1"/>
  <c r="AF178" i="1"/>
  <c r="AH178" i="1" s="1"/>
  <c r="AB172" i="1"/>
  <c r="AB123" i="1"/>
  <c r="AC243" i="1"/>
  <c r="L243" i="1" s="1"/>
  <c r="AC158" i="1"/>
  <c r="AD158" i="1" s="1"/>
  <c r="AB178" i="1"/>
  <c r="AC255" i="1"/>
  <c r="AD255" i="1" s="1"/>
  <c r="AB301" i="1"/>
  <c r="AC192" i="1"/>
  <c r="AD192" i="1" s="1"/>
  <c r="AC222" i="1"/>
  <c r="L222" i="1" s="1"/>
  <c r="AF253" i="1"/>
  <c r="AH253" i="1" s="1"/>
  <c r="AF180" i="1"/>
  <c r="AH180" i="1" s="1"/>
  <c r="AF63" i="1"/>
  <c r="AH63" i="1" s="1"/>
  <c r="AC352" i="1"/>
  <c r="AD352" i="1" s="1"/>
  <c r="AB105" i="1"/>
  <c r="AF236" i="1"/>
  <c r="AH236" i="1" s="1"/>
  <c r="AB352" i="1"/>
  <c r="AF89" i="1"/>
  <c r="AH89" i="1" s="1"/>
  <c r="AC105" i="1"/>
  <c r="AD105" i="1" s="1"/>
  <c r="AC236" i="1"/>
  <c r="AD236" i="1" s="1"/>
  <c r="AC63" i="1"/>
  <c r="L63" i="1" s="1"/>
  <c r="AF114" i="1"/>
  <c r="AH114" i="1" s="1"/>
  <c r="AC89" i="1"/>
  <c r="AD89" i="1" s="1"/>
  <c r="AB255" i="1"/>
  <c r="AC301" i="1"/>
  <c r="L301" i="1" s="1"/>
  <c r="AB15" i="1"/>
  <c r="AB198" i="1"/>
  <c r="AB180" i="1"/>
  <c r="AF37" i="1"/>
  <c r="AH37" i="1" s="1"/>
  <c r="AB87" i="1"/>
  <c r="AF211" i="1"/>
  <c r="AH211" i="1" s="1"/>
  <c r="AB39" i="1"/>
  <c r="AB82" i="1"/>
  <c r="X354" i="1"/>
  <c r="AF153" i="1"/>
  <c r="AH153" i="1" s="1"/>
  <c r="AC198" i="1"/>
  <c r="L198" i="1" s="1"/>
  <c r="AB53" i="1"/>
  <c r="AC173" i="1"/>
  <c r="AD173" i="1" s="1"/>
  <c r="AF173" i="1"/>
  <c r="AH173" i="1" s="1"/>
  <c r="AB265" i="1"/>
  <c r="AF82" i="1"/>
  <c r="AH82" i="1" s="1"/>
  <c r="AF265" i="1"/>
  <c r="AH265" i="1" s="1"/>
  <c r="AF90" i="1"/>
  <c r="AH90" i="1" s="1"/>
  <c r="AC90" i="1"/>
  <c r="L90" i="1" s="1"/>
  <c r="AB220" i="1"/>
  <c r="AF155" i="1"/>
  <c r="AH155" i="1" s="1"/>
  <c r="AB155" i="1"/>
  <c r="L10" i="1"/>
  <c r="AD10" i="1"/>
  <c r="L12" i="1"/>
  <c r="AD12" i="1"/>
  <c r="L59" i="1"/>
  <c r="AD59" i="1"/>
  <c r="AD79" i="1"/>
  <c r="L79" i="1"/>
  <c r="L44" i="1"/>
  <c r="AD44" i="1"/>
  <c r="AD108" i="1"/>
  <c r="L108" i="1"/>
  <c r="AD43" i="1"/>
  <c r="L43" i="1"/>
  <c r="AD151" i="1"/>
  <c r="L151" i="1"/>
  <c r="AD77" i="1"/>
  <c r="L77" i="1"/>
  <c r="L163" i="1"/>
  <c r="AD163" i="1"/>
  <c r="AD129" i="1"/>
  <c r="L129" i="1"/>
  <c r="L166" i="1"/>
  <c r="AD166" i="1"/>
  <c r="L169" i="1"/>
  <c r="AD169" i="1"/>
  <c r="AD150" i="1"/>
  <c r="L150" i="1"/>
  <c r="AD161" i="1"/>
  <c r="L161" i="1"/>
  <c r="AD28" i="1"/>
  <c r="L28" i="1"/>
  <c r="AD27" i="1"/>
  <c r="L27" i="1"/>
  <c r="L86" i="1"/>
  <c r="AD86" i="1"/>
  <c r="L141" i="1"/>
  <c r="AD141" i="1"/>
  <c r="L80" i="1"/>
  <c r="AD80" i="1"/>
  <c r="AD34" i="1"/>
  <c r="L34" i="1"/>
  <c r="L91" i="1"/>
  <c r="AD91" i="1"/>
  <c r="L125" i="1"/>
  <c r="AD125" i="1"/>
  <c r="AD165" i="1"/>
  <c r="L165" i="1"/>
  <c r="AD6" i="1"/>
  <c r="L6" i="1"/>
  <c r="AD137" i="1"/>
  <c r="L137" i="1"/>
  <c r="AD113" i="1"/>
  <c r="L113" i="1"/>
  <c r="L8" i="1"/>
  <c r="AD8" i="1"/>
  <c r="AD54" i="1"/>
  <c r="L54" i="1"/>
  <c r="AD46" i="1"/>
  <c r="L46" i="1"/>
  <c r="AD36" i="1"/>
  <c r="L36" i="1"/>
  <c r="L126" i="1"/>
  <c r="AD126" i="1"/>
  <c r="L51" i="1"/>
  <c r="AD51" i="1"/>
  <c r="L124" i="1"/>
  <c r="AD124" i="1"/>
  <c r="AD18" i="1"/>
  <c r="L18" i="1"/>
  <c r="AD135" i="1"/>
  <c r="L135" i="1"/>
  <c r="AD96" i="1"/>
  <c r="L96" i="1"/>
  <c r="L146" i="1"/>
  <c r="AD146" i="1"/>
  <c r="AD58" i="1"/>
  <c r="L58" i="1"/>
  <c r="AD142" i="1"/>
  <c r="L142" i="1"/>
  <c r="AD60" i="1"/>
  <c r="L60" i="1"/>
  <c r="AD115" i="1"/>
  <c r="L115" i="1"/>
  <c r="AD119" i="1"/>
  <c r="L119" i="1"/>
  <c r="L40" i="1"/>
  <c r="AD40" i="1"/>
  <c r="L52" i="1"/>
  <c r="AD52" i="1"/>
  <c r="L111" i="1"/>
  <c r="AD111" i="1"/>
  <c r="L68" i="1"/>
  <c r="AD68" i="1"/>
  <c r="L67" i="1"/>
  <c r="AD67" i="1"/>
  <c r="L110" i="1"/>
  <c r="AD110" i="1"/>
  <c r="L157" i="1"/>
  <c r="AD157" i="1"/>
  <c r="AD143" i="1"/>
  <c r="L143" i="1"/>
  <c r="L31" i="1"/>
  <c r="AD31" i="1"/>
  <c r="AD64" i="1"/>
  <c r="L64" i="1"/>
  <c r="AD22" i="1"/>
  <c r="L22" i="1"/>
  <c r="AD92" i="1"/>
  <c r="L92" i="1"/>
  <c r="AD45" i="1"/>
  <c r="L45" i="1"/>
  <c r="AD148" i="1"/>
  <c r="L148" i="1"/>
  <c r="L104" i="1"/>
  <c r="AD104" i="1"/>
  <c r="L139" i="1"/>
  <c r="AD139" i="1"/>
  <c r="AD98" i="1"/>
  <c r="L98" i="1"/>
  <c r="L149" i="1"/>
  <c r="AD149" i="1"/>
  <c r="AD144" i="1"/>
  <c r="L144" i="1"/>
  <c r="L61" i="1"/>
  <c r="AD61" i="1"/>
  <c r="L167" i="1"/>
  <c r="AD167" i="1"/>
  <c r="L284" i="1"/>
  <c r="AD284" i="1"/>
  <c r="L328" i="1"/>
  <c r="AD304" i="1"/>
  <c r="L304" i="1"/>
  <c r="L334" i="1"/>
  <c r="AD334" i="1"/>
  <c r="AD21" i="1"/>
  <c r="L21" i="1"/>
  <c r="L88" i="1"/>
  <c r="AD88" i="1"/>
  <c r="AD256" i="1"/>
  <c r="AD172" i="1"/>
  <c r="L172" i="1"/>
  <c r="L287" i="1"/>
  <c r="AD287" i="1"/>
  <c r="L123" i="1"/>
  <c r="AD123" i="1"/>
  <c r="AD97" i="1"/>
  <c r="L97" i="1"/>
  <c r="L127" i="1"/>
  <c r="AD127" i="1"/>
  <c r="AD262" i="1"/>
  <c r="L262" i="1"/>
  <c r="L321" i="1"/>
  <c r="AD321" i="1"/>
  <c r="L180" i="1"/>
  <c r="AD180" i="1"/>
  <c r="L275" i="1"/>
  <c r="AD275" i="1"/>
  <c r="AD331" i="1"/>
  <c r="L117" i="1"/>
  <c r="AD117" i="1"/>
  <c r="L82" i="1"/>
  <c r="AD82" i="1"/>
  <c r="L220" i="1"/>
  <c r="AD220" i="1"/>
  <c r="AD155" i="1"/>
  <c r="L155" i="1"/>
  <c r="Z9" i="1"/>
  <c r="Y354" i="1"/>
  <c r="L302" i="1"/>
  <c r="AD302" i="1"/>
  <c r="L37" i="1"/>
  <c r="AD37" i="1"/>
  <c r="AD159" i="1"/>
  <c r="L159" i="1"/>
  <c r="AD265" i="1"/>
  <c r="L265" i="1"/>
  <c r="AD178" i="1"/>
  <c r="L178" i="1"/>
  <c r="L288" i="1" l="1"/>
  <c r="AD280" i="1"/>
  <c r="AD338" i="1"/>
  <c r="L118" i="1"/>
  <c r="AD197" i="1"/>
  <c r="L319" i="1"/>
  <c r="L325" i="1"/>
  <c r="AD109" i="1"/>
  <c r="L297" i="1"/>
  <c r="AD311" i="1"/>
  <c r="AD289" i="1"/>
  <c r="L29" i="1"/>
  <c r="L277" i="1"/>
  <c r="AD114" i="1"/>
  <c r="L295" i="1"/>
  <c r="L290" i="1"/>
  <c r="L225" i="1"/>
  <c r="AD128" i="1"/>
  <c r="AD24" i="1"/>
  <c r="AD153" i="1"/>
  <c r="AD231" i="1"/>
  <c r="AD253" i="1"/>
  <c r="AD69" i="1"/>
  <c r="L20" i="1"/>
  <c r="AD156" i="1"/>
  <c r="L50" i="1"/>
  <c r="L53" i="1"/>
  <c r="L211" i="1"/>
  <c r="AD222" i="1"/>
  <c r="L106" i="1"/>
  <c r="AD15" i="1"/>
  <c r="L39" i="1"/>
  <c r="L89" i="1"/>
  <c r="L76" i="1"/>
  <c r="AD75" i="1"/>
  <c r="L42" i="1"/>
  <c r="L215" i="1"/>
  <c r="L192" i="1"/>
  <c r="AD56" i="1"/>
  <c r="L105" i="1"/>
  <c r="AD116" i="1"/>
  <c r="L158" i="1"/>
  <c r="AD87" i="1"/>
  <c r="AD243" i="1"/>
  <c r="AD301" i="1"/>
  <c r="L236" i="1"/>
  <c r="L255" i="1"/>
  <c r="L352" i="1"/>
  <c r="AD63" i="1"/>
  <c r="AD90" i="1"/>
  <c r="AD198" i="1"/>
  <c r="L173" i="1"/>
  <c r="Z354" i="1"/>
  <c r="AA9" i="1"/>
  <c r="AB9" i="1" l="1"/>
  <c r="AB354" i="1" s="1"/>
  <c r="AF9" i="1"/>
  <c r="AC9" i="1"/>
  <c r="AC355" i="1" s="1"/>
  <c r="AA354" i="1"/>
  <c r="AF355" i="1" l="1"/>
  <c r="AH355" i="1" s="1"/>
  <c r="AH9" i="1"/>
  <c r="AF354" i="1"/>
  <c r="AH354" i="1" s="1"/>
  <c r="AD9" i="1"/>
  <c r="AD354" i="1" s="1"/>
  <c r="L9" i="1"/>
  <c r="L355" i="1" s="1"/>
  <c r="AC354" i="1"/>
  <c r="I361" i="1"/>
</calcChain>
</file>

<file path=xl/sharedStrings.xml><?xml version="1.0" encoding="utf-8"?>
<sst xmlns="http://schemas.openxmlformats.org/spreadsheetml/2006/main" count="1462" uniqueCount="1097">
  <si>
    <t>DOR Code</t>
  </si>
  <si>
    <t>Vendor Code</t>
  </si>
  <si>
    <t>Vendor Address</t>
  </si>
  <si>
    <t>Vendor Name</t>
  </si>
  <si>
    <t>Net Surcharge Raised</t>
  </si>
  <si>
    <t>Rounded</t>
  </si>
  <si>
    <t>Surcharge Percent Adopted (3% Max)</t>
  </si>
  <si>
    <t>VC6000191689</t>
  </si>
  <si>
    <t>AD001</t>
  </si>
  <si>
    <t xml:space="preserve">ACTON          </t>
  </si>
  <si>
    <t>VC6000191690</t>
  </si>
  <si>
    <t xml:space="preserve">ACUSHNET       </t>
  </si>
  <si>
    <t>VC6000191692</t>
  </si>
  <si>
    <t xml:space="preserve">AGAWAM         </t>
  </si>
  <si>
    <t>VC6000191695</t>
  </si>
  <si>
    <t xml:space="preserve">AMHERST        </t>
  </si>
  <si>
    <t>VC6000191703</t>
  </si>
  <si>
    <t xml:space="preserve">ASHLAND        </t>
  </si>
  <si>
    <t>VC6000191709</t>
  </si>
  <si>
    <t xml:space="preserve">AYER           </t>
  </si>
  <si>
    <t>VC6000191713</t>
  </si>
  <si>
    <t xml:space="preserve">BEDFORD        </t>
  </si>
  <si>
    <t>VC6000191730</t>
  </si>
  <si>
    <t xml:space="preserve">BOXFORD        </t>
  </si>
  <si>
    <t>VC6000191733</t>
  </si>
  <si>
    <t xml:space="preserve">BRAINTREE      </t>
  </si>
  <si>
    <t>VC6000192080</t>
  </si>
  <si>
    <t xml:space="preserve">CAMBRIDGE      </t>
  </si>
  <si>
    <t>VC6000191743</t>
  </si>
  <si>
    <t xml:space="preserve">CARLISLE       </t>
  </si>
  <si>
    <t>VC6000191747</t>
  </si>
  <si>
    <t xml:space="preserve">CHATHAM        </t>
  </si>
  <si>
    <t>VC6000191748</t>
  </si>
  <si>
    <t xml:space="preserve">CHELMSFORD     </t>
  </si>
  <si>
    <t>VC6000191752</t>
  </si>
  <si>
    <t xml:space="preserve">CHILMARK       </t>
  </si>
  <si>
    <t>VC6000191755</t>
  </si>
  <si>
    <t xml:space="preserve">COHASSET       </t>
  </si>
  <si>
    <t>VC6000191765</t>
  </si>
  <si>
    <t xml:space="preserve">DARTMOUTH      </t>
  </si>
  <si>
    <t>VC6000191772</t>
  </si>
  <si>
    <t xml:space="preserve">DRACUT         </t>
  </si>
  <si>
    <t>VC6000191775</t>
  </si>
  <si>
    <t xml:space="preserve">DUXBURY        </t>
  </si>
  <si>
    <t>VC6000191782</t>
  </si>
  <si>
    <t xml:space="preserve">EASTHAMPTON    </t>
  </si>
  <si>
    <t>VC6000191783</t>
  </si>
  <si>
    <t xml:space="preserve">EASTON         </t>
  </si>
  <si>
    <t>VC6000191796</t>
  </si>
  <si>
    <t>AQUINNAH</t>
  </si>
  <si>
    <t>VC6000191797</t>
  </si>
  <si>
    <t xml:space="preserve">GEORGETOWN     </t>
  </si>
  <si>
    <t>VC6000191802</t>
  </si>
  <si>
    <t xml:space="preserve">GRAFTON        </t>
  </si>
  <si>
    <t>VC6000191815</t>
  </si>
  <si>
    <t xml:space="preserve">HAMPDEN        </t>
  </si>
  <si>
    <t>VC6000191821</t>
  </si>
  <si>
    <t xml:space="preserve">HARVARD        </t>
  </si>
  <si>
    <t>VC6000191826</t>
  </si>
  <si>
    <t xml:space="preserve">HINGHAM        </t>
  </si>
  <si>
    <t>VC6000191834</t>
  </si>
  <si>
    <t xml:space="preserve">HOLLISTON      </t>
  </si>
  <si>
    <t>VC6000191836</t>
  </si>
  <si>
    <t xml:space="preserve">HOPKINTON      </t>
  </si>
  <si>
    <t>VC6000191854</t>
  </si>
  <si>
    <t xml:space="preserve">LEVERETT       </t>
  </si>
  <si>
    <t>VC6000191858</t>
  </si>
  <si>
    <t xml:space="preserve">LINCOLN        </t>
  </si>
  <si>
    <t>VC6000191870</t>
  </si>
  <si>
    <t xml:space="preserve">MARSHFIELD     </t>
  </si>
  <si>
    <t>VC6000191877</t>
  </si>
  <si>
    <t xml:space="preserve">MEDWAY         </t>
  </si>
  <si>
    <t>VC6000191878</t>
  </si>
  <si>
    <t xml:space="preserve">MENDON         </t>
  </si>
  <si>
    <t>VC6000191899</t>
  </si>
  <si>
    <t xml:space="preserve">NANTUCKET      </t>
  </si>
  <si>
    <t>VC6000192119</t>
  </si>
  <si>
    <t xml:space="preserve">NEWBURYPORT    </t>
  </si>
  <si>
    <t>VC6000192120</t>
  </si>
  <si>
    <t xml:space="preserve">NEWTON         </t>
  </si>
  <si>
    <t>VC6000191909</t>
  </si>
  <si>
    <t xml:space="preserve">NORFOLK        </t>
  </si>
  <si>
    <t>VC6000191910</t>
  </si>
  <si>
    <t xml:space="preserve">NORTH ANDOVER  </t>
  </si>
  <si>
    <t>VC6000191923</t>
  </si>
  <si>
    <t xml:space="preserve">NORWELL        </t>
  </si>
  <si>
    <t>VC6000192125</t>
  </si>
  <si>
    <t xml:space="preserve">PEABODY        </t>
  </si>
  <si>
    <t>VC6000191945</t>
  </si>
  <si>
    <t xml:space="preserve">PLYMOUTH       </t>
  </si>
  <si>
    <t>VC6000191960</t>
  </si>
  <si>
    <t xml:space="preserve">ROCKPORT       </t>
  </si>
  <si>
    <t>VC6000191962</t>
  </si>
  <si>
    <t xml:space="preserve">ROWLEY         </t>
  </si>
  <si>
    <t>VC6000191971</t>
  </si>
  <si>
    <t xml:space="preserve">SCITUATE       </t>
  </si>
  <si>
    <t>VC6000191985</t>
  </si>
  <si>
    <t xml:space="preserve">SOUTHAMPTON    </t>
  </si>
  <si>
    <t>VC6000191986</t>
  </si>
  <si>
    <t xml:space="preserve">SOUTHBOROUGH   </t>
  </si>
  <si>
    <t>VC6000191988</t>
  </si>
  <si>
    <t xml:space="preserve">SOUTHWICK      </t>
  </si>
  <si>
    <t>VC6000191991</t>
  </si>
  <si>
    <t xml:space="preserve">STOCKBRIDGE    </t>
  </si>
  <si>
    <t>VC6000191994</t>
  </si>
  <si>
    <t xml:space="preserve">STOW           </t>
  </si>
  <si>
    <t>VC6000191995</t>
  </si>
  <si>
    <t xml:space="preserve">STURBRIDGE     </t>
  </si>
  <si>
    <t>VC6000191996</t>
  </si>
  <si>
    <t xml:space="preserve">SUDBURY        </t>
  </si>
  <si>
    <t>VC6000192011</t>
  </si>
  <si>
    <t xml:space="preserve">TYNGSBOROUGH   </t>
  </si>
  <si>
    <t>VC6000192013</t>
  </si>
  <si>
    <t xml:space="preserve">UPTON          </t>
  </si>
  <si>
    <t>VC6000192021</t>
  </si>
  <si>
    <t xml:space="preserve">WAREHAM        </t>
  </si>
  <si>
    <t>VC6000192027</t>
  </si>
  <si>
    <t xml:space="preserve">WAYLAND        </t>
  </si>
  <si>
    <t>VC6000192029</t>
  </si>
  <si>
    <t xml:space="preserve">WELLESLEY      </t>
  </si>
  <si>
    <t>VC6000192044</t>
  </si>
  <si>
    <t xml:space="preserve">WESTFIELD      </t>
  </si>
  <si>
    <t>VC6000192045</t>
  </si>
  <si>
    <t xml:space="preserve">WESTFORD       </t>
  </si>
  <si>
    <t>VC6000192049</t>
  </si>
  <si>
    <t xml:space="preserve">WESTON         </t>
  </si>
  <si>
    <t>VC6000192050</t>
  </si>
  <si>
    <t xml:space="preserve">WESTPORT       </t>
  </si>
  <si>
    <t>VC6000192060</t>
  </si>
  <si>
    <t xml:space="preserve">WILLIAMSTOWN   </t>
  </si>
  <si>
    <t>VC6000191688</t>
  </si>
  <si>
    <t>ABINGTON</t>
  </si>
  <si>
    <t>VC6000191691</t>
  </si>
  <si>
    <t xml:space="preserve">ADAMS          </t>
  </si>
  <si>
    <t>VC6000191687</t>
  </si>
  <si>
    <t xml:space="preserve">ALFORD         </t>
  </si>
  <si>
    <t>VC6000191693</t>
  </si>
  <si>
    <t xml:space="preserve">AMESBURY       </t>
  </si>
  <si>
    <t>VC6000191696</t>
  </si>
  <si>
    <t xml:space="preserve">ANDOVER        </t>
  </si>
  <si>
    <t>VC6000191698</t>
  </si>
  <si>
    <t xml:space="preserve">ARLINGTON      </t>
  </si>
  <si>
    <t>VC6000191699</t>
  </si>
  <si>
    <t xml:space="preserve">ASHBURNHAM     </t>
  </si>
  <si>
    <t>VC6000191700</t>
  </si>
  <si>
    <t xml:space="preserve">ASHBY          </t>
  </si>
  <si>
    <t>VC6000191701</t>
  </si>
  <si>
    <t xml:space="preserve">ASHFIELD       </t>
  </si>
  <si>
    <t>VC6000191704</t>
  </si>
  <si>
    <t xml:space="preserve">ATHOL          </t>
  </si>
  <si>
    <t>VC6000192072</t>
  </si>
  <si>
    <t xml:space="preserve">ATTLEBORO      </t>
  </si>
  <si>
    <t>VC6000191706</t>
  </si>
  <si>
    <t xml:space="preserve">AUBURN         </t>
  </si>
  <si>
    <t>VC6000191708</t>
  </si>
  <si>
    <t xml:space="preserve">AVON           </t>
  </si>
  <si>
    <t>VC6000191710</t>
  </si>
  <si>
    <t xml:space="preserve">BARNSTABLE     </t>
  </si>
  <si>
    <t>VC6000191711</t>
  </si>
  <si>
    <t xml:space="preserve">BARRE          </t>
  </si>
  <si>
    <t>VC6000191712</t>
  </si>
  <si>
    <t xml:space="preserve">BECKET         </t>
  </si>
  <si>
    <t>VC6000191714</t>
  </si>
  <si>
    <t xml:space="preserve">BELCHERTOWN    </t>
  </si>
  <si>
    <t>VC6000191715</t>
  </si>
  <si>
    <t xml:space="preserve">BELLINGHAM     </t>
  </si>
  <si>
    <t>VC6000191717</t>
  </si>
  <si>
    <t xml:space="preserve">BELMONT        </t>
  </si>
  <si>
    <t>VC6000191718</t>
  </si>
  <si>
    <t xml:space="preserve">BERKLEY        </t>
  </si>
  <si>
    <t>VC6000191720</t>
  </si>
  <si>
    <t xml:space="preserve">BERLIN         </t>
  </si>
  <si>
    <t>VC6000191722</t>
  </si>
  <si>
    <t xml:space="preserve">BERNARDSTON    </t>
  </si>
  <si>
    <t>VC6000192074</t>
  </si>
  <si>
    <t xml:space="preserve">BEVERLY        </t>
  </si>
  <si>
    <t>VC6000191723</t>
  </si>
  <si>
    <t xml:space="preserve">BILLERICA      </t>
  </si>
  <si>
    <t>VC6000191724</t>
  </si>
  <si>
    <t>AD002</t>
  </si>
  <si>
    <t xml:space="preserve">BLACKSTONE     </t>
  </si>
  <si>
    <t>VC6000191725</t>
  </si>
  <si>
    <t xml:space="preserve">BLANDFORD      </t>
  </si>
  <si>
    <t>VC6000191726</t>
  </si>
  <si>
    <t xml:space="preserve">BOLTON         </t>
  </si>
  <si>
    <t>VC6000192075</t>
  </si>
  <si>
    <t xml:space="preserve">BOSTON         </t>
  </si>
  <si>
    <t>VC6000191727</t>
  </si>
  <si>
    <t xml:space="preserve">BOURNE         </t>
  </si>
  <si>
    <t>VC6000191728</t>
  </si>
  <si>
    <t xml:space="preserve">BOXBOROUGH     </t>
  </si>
  <si>
    <t>VC6000191731</t>
  </si>
  <si>
    <t xml:space="preserve">BOYLSTON       </t>
  </si>
  <si>
    <t>VC6000191734</t>
  </si>
  <si>
    <t xml:space="preserve">BREWSTER       </t>
  </si>
  <si>
    <t>VC6000191735</t>
  </si>
  <si>
    <t xml:space="preserve">BRIDGEWATER    </t>
  </si>
  <si>
    <t>VC6000191736</t>
  </si>
  <si>
    <t xml:space="preserve">BRIMFIELD      </t>
  </si>
  <si>
    <t>VC6000192077</t>
  </si>
  <si>
    <t xml:space="preserve">BROCKTON       </t>
  </si>
  <si>
    <t>VC6000191737</t>
  </si>
  <si>
    <t xml:space="preserve">BROOKFIELD     </t>
  </si>
  <si>
    <t>VC6000191738</t>
  </si>
  <si>
    <t xml:space="preserve">BROOKLINE      </t>
  </si>
  <si>
    <t>VC6000191739</t>
  </si>
  <si>
    <t xml:space="preserve">BUCKLAND       </t>
  </si>
  <si>
    <t>VC6000191741</t>
  </si>
  <si>
    <t xml:space="preserve">BURLINGTON     </t>
  </si>
  <si>
    <t>VC6000191742</t>
  </si>
  <si>
    <t xml:space="preserve">CANTON         </t>
  </si>
  <si>
    <t>VC6000191744</t>
  </si>
  <si>
    <t xml:space="preserve">CARVER         </t>
  </si>
  <si>
    <t>VC6000191745</t>
  </si>
  <si>
    <t xml:space="preserve">CHARLEMONT     </t>
  </si>
  <si>
    <t>VC6000191746</t>
  </si>
  <si>
    <t xml:space="preserve">CHARLTON       </t>
  </si>
  <si>
    <t>VC6000192083</t>
  </si>
  <si>
    <t xml:space="preserve">CHELSEA        </t>
  </si>
  <si>
    <t>VC6000191749</t>
  </si>
  <si>
    <t xml:space="preserve">CHESHIRE       </t>
  </si>
  <si>
    <t>VC6000191750</t>
  </si>
  <si>
    <t xml:space="preserve">CHESTER        </t>
  </si>
  <si>
    <t>VC6000191751</t>
  </si>
  <si>
    <t xml:space="preserve">CHESTERFIELD   </t>
  </si>
  <si>
    <t>VC6000192086</t>
  </si>
  <si>
    <t xml:space="preserve">CHICOPEE       </t>
  </si>
  <si>
    <t>VC6000191753</t>
  </si>
  <si>
    <t xml:space="preserve">CLARKSBURG     </t>
  </si>
  <si>
    <t>VC6000191754</t>
  </si>
  <si>
    <t xml:space="preserve">CLINTON        </t>
  </si>
  <si>
    <t>VC6000191756</t>
  </si>
  <si>
    <t xml:space="preserve">COLRAIN        </t>
  </si>
  <si>
    <t>VC6000191757</t>
  </si>
  <si>
    <t xml:space="preserve">CONCORD        </t>
  </si>
  <si>
    <t>VC6000191759</t>
  </si>
  <si>
    <t xml:space="preserve">CONWAY         </t>
  </si>
  <si>
    <t>VC6000191760</t>
  </si>
  <si>
    <t xml:space="preserve">CUMMINGTON     </t>
  </si>
  <si>
    <t>VC6000191761</t>
  </si>
  <si>
    <t xml:space="preserve">DALTON         </t>
  </si>
  <si>
    <t>VC6000191762</t>
  </si>
  <si>
    <t xml:space="preserve">DANVERS        </t>
  </si>
  <si>
    <t>VC6000191767</t>
  </si>
  <si>
    <t xml:space="preserve">DEDHAM         </t>
  </si>
  <si>
    <t>VC6000191764</t>
  </si>
  <si>
    <t xml:space="preserve">DEERFIELD      </t>
  </si>
  <si>
    <t>VC6000191768</t>
  </si>
  <si>
    <t xml:space="preserve">DENNIS         </t>
  </si>
  <si>
    <t>VC6000191769</t>
  </si>
  <si>
    <t xml:space="preserve">DIGHTON        </t>
  </si>
  <si>
    <t>VC6000191770</t>
  </si>
  <si>
    <t xml:space="preserve">DOUGLAS        </t>
  </si>
  <si>
    <t>VC6000191771</t>
  </si>
  <si>
    <t xml:space="preserve">DOVER          </t>
  </si>
  <si>
    <t>VC6000191773</t>
  </si>
  <si>
    <t xml:space="preserve">DUDLEY         </t>
  </si>
  <si>
    <t>VC6000191774</t>
  </si>
  <si>
    <t xml:space="preserve">DUNSTABLE      </t>
  </si>
  <si>
    <t>VC6000191776</t>
  </si>
  <si>
    <t>EAST BRIDGEWATER</t>
  </si>
  <si>
    <t>VC6000191777</t>
  </si>
  <si>
    <t>EAST BROOKFIELD</t>
  </si>
  <si>
    <t>VC6000191778</t>
  </si>
  <si>
    <t>EAST LONGMEADOW</t>
  </si>
  <si>
    <t>VC6000191779</t>
  </si>
  <si>
    <t xml:space="preserve">EASTHAM        </t>
  </si>
  <si>
    <t>VC6000191784</t>
  </si>
  <si>
    <t xml:space="preserve">EDGARTOWN      </t>
  </si>
  <si>
    <t>VC6000191785</t>
  </si>
  <si>
    <t xml:space="preserve">EGREMONT       </t>
  </si>
  <si>
    <t>VC6000191786</t>
  </si>
  <si>
    <t xml:space="preserve">ERVING         </t>
  </si>
  <si>
    <t>VC6000191787</t>
  </si>
  <si>
    <t xml:space="preserve">ESSEX          </t>
  </si>
  <si>
    <t>VC6000192088</t>
  </si>
  <si>
    <t xml:space="preserve">EVERETT        </t>
  </si>
  <si>
    <t>VC6000191789</t>
  </si>
  <si>
    <t xml:space="preserve">FAIRHAVEN      </t>
  </si>
  <si>
    <t>VC6000192090</t>
  </si>
  <si>
    <t xml:space="preserve">FALL RIVER     </t>
  </si>
  <si>
    <t>VC6000191790</t>
  </si>
  <si>
    <t xml:space="preserve">FALMOUTH       </t>
  </si>
  <si>
    <t>VC6000192093</t>
  </si>
  <si>
    <t xml:space="preserve">FITCHBURG      </t>
  </si>
  <si>
    <t>VC6000191791</t>
  </si>
  <si>
    <t xml:space="preserve">FLORIDA        </t>
  </si>
  <si>
    <t>VC6000191792</t>
  </si>
  <si>
    <t xml:space="preserve">FOXBOROUGH     </t>
  </si>
  <si>
    <t>VC6000191793</t>
  </si>
  <si>
    <t xml:space="preserve">FRAMINGHAM     </t>
  </si>
  <si>
    <t>VC6000191794</t>
  </si>
  <si>
    <t xml:space="preserve">FRANKLIN       </t>
  </si>
  <si>
    <t>VC6000191795</t>
  </si>
  <si>
    <t xml:space="preserve">FREETOWN       </t>
  </si>
  <si>
    <t>VC6000192095</t>
  </si>
  <si>
    <t xml:space="preserve">GARDNER        </t>
  </si>
  <si>
    <t>VC6000191798</t>
  </si>
  <si>
    <t xml:space="preserve">GILL           </t>
  </si>
  <si>
    <t>VC6000192096</t>
  </si>
  <si>
    <t xml:space="preserve">GLOUCESTER     </t>
  </si>
  <si>
    <t>VC6000191799</t>
  </si>
  <si>
    <t xml:space="preserve">GOSHEN         </t>
  </si>
  <si>
    <t>VC6000191800</t>
  </si>
  <si>
    <t xml:space="preserve">GOSNOLD        </t>
  </si>
  <si>
    <t>VC6000191803</t>
  </si>
  <si>
    <t xml:space="preserve">GRANBY         </t>
  </si>
  <si>
    <t>VC6000191805</t>
  </si>
  <si>
    <t xml:space="preserve">GRANVILLE      </t>
  </si>
  <si>
    <t>VC6000191806</t>
  </si>
  <si>
    <t>GREAT BARRINGTON</t>
  </si>
  <si>
    <t>VC6000191807</t>
  </si>
  <si>
    <t xml:space="preserve">GREENFIELD     </t>
  </si>
  <si>
    <t>VC6000191809</t>
  </si>
  <si>
    <t xml:space="preserve">GROTON         </t>
  </si>
  <si>
    <t>VC6000191810</t>
  </si>
  <si>
    <t xml:space="preserve">GROVELAND      </t>
  </si>
  <si>
    <t>VC6000191811</t>
  </si>
  <si>
    <t xml:space="preserve">HADLEY         </t>
  </si>
  <si>
    <t>VC6000191812</t>
  </si>
  <si>
    <t xml:space="preserve">HALIFAX        </t>
  </si>
  <si>
    <t>VC6000191814</t>
  </si>
  <si>
    <t xml:space="preserve">HAMILTON       </t>
  </si>
  <si>
    <t>VC6000191816</t>
  </si>
  <si>
    <t xml:space="preserve">HANCOCK        </t>
  </si>
  <si>
    <t>VC6000191817</t>
  </si>
  <si>
    <t xml:space="preserve">HANOVER        </t>
  </si>
  <si>
    <t>VC6000191818</t>
  </si>
  <si>
    <t xml:space="preserve">HANSON         </t>
  </si>
  <si>
    <t>VC6000191819</t>
  </si>
  <si>
    <t xml:space="preserve">HARDWICK       </t>
  </si>
  <si>
    <t>VC6000191822</t>
  </si>
  <si>
    <t xml:space="preserve">HARWICH        </t>
  </si>
  <si>
    <t>VC6000191823</t>
  </si>
  <si>
    <t xml:space="preserve">HATFIELD       </t>
  </si>
  <si>
    <t>VC6000192101</t>
  </si>
  <si>
    <t xml:space="preserve">HAVERHILL      </t>
  </si>
  <si>
    <t>VC6000191824</t>
  </si>
  <si>
    <t xml:space="preserve">HAWLEY         </t>
  </si>
  <si>
    <t>VC6000191825</t>
  </si>
  <si>
    <t xml:space="preserve">HEATH          </t>
  </si>
  <si>
    <t>VC6000191828</t>
  </si>
  <si>
    <t xml:space="preserve">HINSDALE       </t>
  </si>
  <si>
    <t>VC6000191830</t>
  </si>
  <si>
    <t xml:space="preserve">HOLBROOK       </t>
  </si>
  <si>
    <t>VC6000191831</t>
  </si>
  <si>
    <t xml:space="preserve">HOLDEN         </t>
  </si>
  <si>
    <t>VC6000191833</t>
  </si>
  <si>
    <t xml:space="preserve">HOLLAND        </t>
  </si>
  <si>
    <t>VC6000192102</t>
  </si>
  <si>
    <t xml:space="preserve">HOLYOKE        </t>
  </si>
  <si>
    <t>VC6000191835</t>
  </si>
  <si>
    <t xml:space="preserve">HOPEDALE       </t>
  </si>
  <si>
    <t>VC6000191837</t>
  </si>
  <si>
    <t xml:space="preserve">HUBBARDSTON    </t>
  </si>
  <si>
    <t>VC6000191839</t>
  </si>
  <si>
    <t xml:space="preserve">HUDSON         </t>
  </si>
  <si>
    <t>VC6000191840</t>
  </si>
  <si>
    <t xml:space="preserve">HULL           </t>
  </si>
  <si>
    <t>VC6000191841</t>
  </si>
  <si>
    <t xml:space="preserve">HUNTINGTON     </t>
  </si>
  <si>
    <t>VC6000191843</t>
  </si>
  <si>
    <t xml:space="preserve">IPSWICH        </t>
  </si>
  <si>
    <t>VC6000191844</t>
  </si>
  <si>
    <t xml:space="preserve">KINGSTON       </t>
  </si>
  <si>
    <t>VC6000191846</t>
  </si>
  <si>
    <t xml:space="preserve">LAKEVILLE      </t>
  </si>
  <si>
    <t>VC6000191847</t>
  </si>
  <si>
    <t xml:space="preserve">LANCASTER      </t>
  </si>
  <si>
    <t>VC6000191848</t>
  </si>
  <si>
    <t xml:space="preserve">LANESBOROUGH   </t>
  </si>
  <si>
    <t>VC6000192104</t>
  </si>
  <si>
    <t xml:space="preserve">LAWRENCE       </t>
  </si>
  <si>
    <t>VC6000191850</t>
  </si>
  <si>
    <t xml:space="preserve">LEE            </t>
  </si>
  <si>
    <t>VC6000191851</t>
  </si>
  <si>
    <t xml:space="preserve">LEICESTER      </t>
  </si>
  <si>
    <t>VC6000191853</t>
  </si>
  <si>
    <t xml:space="preserve">LENOX          </t>
  </si>
  <si>
    <t>VC6000192105</t>
  </si>
  <si>
    <t xml:space="preserve">LEOMINSTER     </t>
  </si>
  <si>
    <t>VC6000191855</t>
  </si>
  <si>
    <t xml:space="preserve">LEXINGTON      </t>
  </si>
  <si>
    <t>VC6000191857</t>
  </si>
  <si>
    <t xml:space="preserve">LEYDEN         </t>
  </si>
  <si>
    <t>VC6000191859</t>
  </si>
  <si>
    <t xml:space="preserve">LITTLETON      </t>
  </si>
  <si>
    <t>VC6000191861</t>
  </si>
  <si>
    <t xml:space="preserve">LONGMEADOW     </t>
  </si>
  <si>
    <t>VC6000192108</t>
  </si>
  <si>
    <t xml:space="preserve">LOWELL         </t>
  </si>
  <si>
    <t>VC6000191862</t>
  </si>
  <si>
    <t xml:space="preserve">LUDLOW         </t>
  </si>
  <si>
    <t>VC6000191863</t>
  </si>
  <si>
    <t xml:space="preserve">LUNENBURG      </t>
  </si>
  <si>
    <t>VC6000192109</t>
  </si>
  <si>
    <t xml:space="preserve">LYNN           </t>
  </si>
  <si>
    <t>VC6000191865</t>
  </si>
  <si>
    <t xml:space="preserve">LYNNFIELD      </t>
  </si>
  <si>
    <t>VC6000192110</t>
  </si>
  <si>
    <t xml:space="preserve">MALDEN         </t>
  </si>
  <si>
    <t>VC6000191866</t>
  </si>
  <si>
    <t xml:space="preserve">MANCHESTER     </t>
  </si>
  <si>
    <t>VC6000191867</t>
  </si>
  <si>
    <t xml:space="preserve">MANSFIELD      </t>
  </si>
  <si>
    <t>VC6000191868</t>
  </si>
  <si>
    <t xml:space="preserve">MARBLEHEAD     </t>
  </si>
  <si>
    <t>VC6000191869</t>
  </si>
  <si>
    <t xml:space="preserve">MARION         </t>
  </si>
  <si>
    <t>VC6000192112</t>
  </si>
  <si>
    <t xml:space="preserve">MARLBOROUGH    </t>
  </si>
  <si>
    <t>VC6000191871</t>
  </si>
  <si>
    <t xml:space="preserve">MASHPEE        </t>
  </si>
  <si>
    <t>VC6000191872</t>
  </si>
  <si>
    <t xml:space="preserve">MATTAPOISETT   </t>
  </si>
  <si>
    <t>VC6000191874</t>
  </si>
  <si>
    <t xml:space="preserve">MAYNARD        </t>
  </si>
  <si>
    <t>VC6000191875</t>
  </si>
  <si>
    <t xml:space="preserve">MEDFIELD       </t>
  </si>
  <si>
    <t>VC6000192114</t>
  </si>
  <si>
    <t xml:space="preserve">MEDFORD        </t>
  </si>
  <si>
    <t>VC6000192115</t>
  </si>
  <si>
    <t xml:space="preserve">MELROSE        </t>
  </si>
  <si>
    <t>VC6000191879</t>
  </si>
  <si>
    <t xml:space="preserve">MERRIMAC       </t>
  </si>
  <si>
    <t>VC6000191881</t>
  </si>
  <si>
    <t xml:space="preserve">METHUEN        </t>
  </si>
  <si>
    <t>VC6000191882</t>
  </si>
  <si>
    <t xml:space="preserve">MIDDLEBOROUGH  </t>
  </si>
  <si>
    <t>VC6000191883</t>
  </si>
  <si>
    <t xml:space="preserve">MIDDLEFIELD    </t>
  </si>
  <si>
    <t>VC6000191884</t>
  </si>
  <si>
    <t xml:space="preserve">MIDDLETON      </t>
  </si>
  <si>
    <t>VC6000191885</t>
  </si>
  <si>
    <t xml:space="preserve">MILFORD        </t>
  </si>
  <si>
    <t>VC6000191886</t>
  </si>
  <si>
    <t xml:space="preserve">MILLBURY       </t>
  </si>
  <si>
    <t>VC6000191887</t>
  </si>
  <si>
    <t xml:space="preserve">MILLIS         </t>
  </si>
  <si>
    <t>VC6000191888</t>
  </si>
  <si>
    <t xml:space="preserve">MILLVILLE      </t>
  </si>
  <si>
    <t>VC6000191889</t>
  </si>
  <si>
    <t xml:space="preserve">MILTON         </t>
  </si>
  <si>
    <t>VC6000191890</t>
  </si>
  <si>
    <t xml:space="preserve">MONROE         </t>
  </si>
  <si>
    <t>VC6000191892</t>
  </si>
  <si>
    <t xml:space="preserve">MONSON         </t>
  </si>
  <si>
    <t>VC6000191893</t>
  </si>
  <si>
    <t xml:space="preserve">MONTAGUE       </t>
  </si>
  <si>
    <t>VC6000191894</t>
  </si>
  <si>
    <t xml:space="preserve">MONTEREY       </t>
  </si>
  <si>
    <t>VC6000191895</t>
  </si>
  <si>
    <t xml:space="preserve">MONTGOMERY     </t>
  </si>
  <si>
    <t>VC6000191897</t>
  </si>
  <si>
    <t>MOUNT WASHINGTON</t>
  </si>
  <si>
    <t>VC6000191898</t>
  </si>
  <si>
    <t xml:space="preserve">NAHANT         </t>
  </si>
  <si>
    <t>VC6000191900</t>
  </si>
  <si>
    <t xml:space="preserve">NATICK         </t>
  </si>
  <si>
    <t>VC6000191901</t>
  </si>
  <si>
    <t xml:space="preserve">NEEDHAM        </t>
  </si>
  <si>
    <t>VC6000191902</t>
  </si>
  <si>
    <t xml:space="preserve">NEW ASHFORD    </t>
  </si>
  <si>
    <t>VC6000192118</t>
  </si>
  <si>
    <t xml:space="preserve">NEW BEDFORD    </t>
  </si>
  <si>
    <t>VC6000191904</t>
  </si>
  <si>
    <t xml:space="preserve">NEW BRAINTREE  </t>
  </si>
  <si>
    <t>VC6000191905</t>
  </si>
  <si>
    <t>NEW MARLBOROUGH</t>
  </si>
  <si>
    <t>VC6000191907</t>
  </si>
  <si>
    <t xml:space="preserve">NEW SALEM      </t>
  </si>
  <si>
    <t>VC6000191908</t>
  </si>
  <si>
    <t xml:space="preserve">NEWBURY        </t>
  </si>
  <si>
    <t>VC6000192121</t>
  </si>
  <si>
    <t xml:space="preserve">NORTH ADAMS    </t>
  </si>
  <si>
    <t>VC6000191912</t>
  </si>
  <si>
    <t>NORTH ATTLEBOROUGH</t>
  </si>
  <si>
    <t>VC6000191913</t>
  </si>
  <si>
    <t>NORTH BROOKFIELD</t>
  </si>
  <si>
    <t>VC6000191915</t>
  </si>
  <si>
    <t xml:space="preserve">NORTH READING  </t>
  </si>
  <si>
    <t>VC6000192123</t>
  </si>
  <si>
    <t xml:space="preserve">NORTHAMPTON    </t>
  </si>
  <si>
    <t>VC6000191917</t>
  </si>
  <si>
    <t xml:space="preserve">NORTHBOROUGH   </t>
  </si>
  <si>
    <t>VC6000191918</t>
  </si>
  <si>
    <t xml:space="preserve">NORTHBRIDGE    </t>
  </si>
  <si>
    <t>VC6000191921</t>
  </si>
  <si>
    <t xml:space="preserve">NORTHFIELD     </t>
  </si>
  <si>
    <t>VC6000191922</t>
  </si>
  <si>
    <t xml:space="preserve">NORTON         </t>
  </si>
  <si>
    <t>VC6000191924</t>
  </si>
  <si>
    <t xml:space="preserve">NORWOOD        </t>
  </si>
  <si>
    <t>VC6000191926</t>
  </si>
  <si>
    <t xml:space="preserve">OAK BLUFFS     </t>
  </si>
  <si>
    <t>VC6000191927</t>
  </si>
  <si>
    <t xml:space="preserve">OAKHAM         </t>
  </si>
  <si>
    <t>VC6000191929</t>
  </si>
  <si>
    <t xml:space="preserve">ORANGE         </t>
  </si>
  <si>
    <t>VC6000191930</t>
  </si>
  <si>
    <t xml:space="preserve">ORLEANS        </t>
  </si>
  <si>
    <t>VC6000191931</t>
  </si>
  <si>
    <t xml:space="preserve">OTIS           </t>
  </si>
  <si>
    <t>VC6000191932</t>
  </si>
  <si>
    <t xml:space="preserve">OXFORD         </t>
  </si>
  <si>
    <t>VC6000191933</t>
  </si>
  <si>
    <t xml:space="preserve">PALMER         </t>
  </si>
  <si>
    <t>VC6000191935</t>
  </si>
  <si>
    <t xml:space="preserve">PAXTON         </t>
  </si>
  <si>
    <t>VC6000191937</t>
  </si>
  <si>
    <t xml:space="preserve">PELHAM         </t>
  </si>
  <si>
    <t>VC6000191938</t>
  </si>
  <si>
    <t xml:space="preserve">PEMBROKE       </t>
  </si>
  <si>
    <t>VC6000191939</t>
  </si>
  <si>
    <t xml:space="preserve">PEPPERELL      </t>
  </si>
  <si>
    <t>VC6000191940</t>
  </si>
  <si>
    <t xml:space="preserve">PERU           </t>
  </si>
  <si>
    <t>VC6000191941</t>
  </si>
  <si>
    <t xml:space="preserve">PETERSHAM      </t>
  </si>
  <si>
    <t>VC6000191942</t>
  </si>
  <si>
    <t xml:space="preserve">PHILLIPSTON    </t>
  </si>
  <si>
    <t>VC6000192129</t>
  </si>
  <si>
    <t xml:space="preserve">PITTSFIELD     </t>
  </si>
  <si>
    <t>VC6000191943</t>
  </si>
  <si>
    <t xml:space="preserve">PLAINFIELD     </t>
  </si>
  <si>
    <t>VC6000191944</t>
  </si>
  <si>
    <t xml:space="preserve">PLAINVILLE     </t>
  </si>
  <si>
    <t>VC6000191947</t>
  </si>
  <si>
    <t xml:space="preserve">PLYMPTON       </t>
  </si>
  <si>
    <t>VC6000191948</t>
  </si>
  <si>
    <t xml:space="preserve">PRINCETON      </t>
  </si>
  <si>
    <t>VC6000191950</t>
  </si>
  <si>
    <t xml:space="preserve">PROVINCETOWN   </t>
  </si>
  <si>
    <t>VC6000192134</t>
  </si>
  <si>
    <t xml:space="preserve">QUINCY         </t>
  </si>
  <si>
    <t>VC6000191951</t>
  </si>
  <si>
    <t xml:space="preserve">RANDOLPH       </t>
  </si>
  <si>
    <t>VC6000191952</t>
  </si>
  <si>
    <t xml:space="preserve">RAYNHAM        </t>
  </si>
  <si>
    <t>VC6000191953</t>
  </si>
  <si>
    <t xml:space="preserve">READING        </t>
  </si>
  <si>
    <t>VC6000191955</t>
  </si>
  <si>
    <t xml:space="preserve">REHOBOTH       </t>
  </si>
  <si>
    <t>VC6000192136</t>
  </si>
  <si>
    <t xml:space="preserve">REVERE         </t>
  </si>
  <si>
    <t>VC6000191957</t>
  </si>
  <si>
    <t xml:space="preserve">RICHMOND       </t>
  </si>
  <si>
    <t>VC6000191958</t>
  </si>
  <si>
    <t xml:space="preserve">ROCHESTER      </t>
  </si>
  <si>
    <t>VC6000191959</t>
  </si>
  <si>
    <t xml:space="preserve">ROCKLAND       </t>
  </si>
  <si>
    <t>VC6000191961</t>
  </si>
  <si>
    <t xml:space="preserve">ROWE           </t>
  </si>
  <si>
    <t>VC6000191963</t>
  </si>
  <si>
    <t xml:space="preserve">ROYALSTON      </t>
  </si>
  <si>
    <t>VC6000191964</t>
  </si>
  <si>
    <t xml:space="preserve">RUSSELL        </t>
  </si>
  <si>
    <t>VC6000191965</t>
  </si>
  <si>
    <t xml:space="preserve">RUTLAND        </t>
  </si>
  <si>
    <t>VC6000192137</t>
  </si>
  <si>
    <t xml:space="preserve">SALEM          </t>
  </si>
  <si>
    <t>VC6000191966</t>
  </si>
  <si>
    <t xml:space="preserve">SALISBURY      </t>
  </si>
  <si>
    <t>VC6000191967</t>
  </si>
  <si>
    <t xml:space="preserve">SANDISFIELD    </t>
  </si>
  <si>
    <t>VC6000191968</t>
  </si>
  <si>
    <t xml:space="preserve">SANDWICH       </t>
  </si>
  <si>
    <t>VC6000191969</t>
  </si>
  <si>
    <t xml:space="preserve">SAUGUS         </t>
  </si>
  <si>
    <t>VC6000191970</t>
  </si>
  <si>
    <t xml:space="preserve">SAVOY          </t>
  </si>
  <si>
    <t>VC6000191972</t>
  </si>
  <si>
    <t xml:space="preserve">SEEKONK        </t>
  </si>
  <si>
    <t>VC6000191973</t>
  </si>
  <si>
    <t xml:space="preserve">SHARON         </t>
  </si>
  <si>
    <t>VC6000191974</t>
  </si>
  <si>
    <t xml:space="preserve">SHEFFIELD      </t>
  </si>
  <si>
    <t>VC6000191975</t>
  </si>
  <si>
    <t xml:space="preserve">SHELBURNE      </t>
  </si>
  <si>
    <t>VC6000191976</t>
  </si>
  <si>
    <t xml:space="preserve">SHERBORN       </t>
  </si>
  <si>
    <t>VC6000191977</t>
  </si>
  <si>
    <t xml:space="preserve">SHIRLEY        </t>
  </si>
  <si>
    <t>VC6000191980</t>
  </si>
  <si>
    <t xml:space="preserve">SHREWSBURY     </t>
  </si>
  <si>
    <t>VC6000191981</t>
  </si>
  <si>
    <t xml:space="preserve">SHUTESBURY     </t>
  </si>
  <si>
    <t>VC6000191982</t>
  </si>
  <si>
    <t xml:space="preserve">SOMERSET       </t>
  </si>
  <si>
    <t>VC6000192138</t>
  </si>
  <si>
    <t xml:space="preserve">SOMERVILLE     </t>
  </si>
  <si>
    <t>VC6000191983</t>
  </si>
  <si>
    <t xml:space="preserve">SOUTH HADLEY   </t>
  </si>
  <si>
    <t>VC6000191987</t>
  </si>
  <si>
    <t xml:space="preserve">SOUTHBRIDGE    </t>
  </si>
  <si>
    <t>VC6000191989</t>
  </si>
  <si>
    <t xml:space="preserve">SPENCER        </t>
  </si>
  <si>
    <t>VC6000192140</t>
  </si>
  <si>
    <t xml:space="preserve">SPRINGFIELD    </t>
  </si>
  <si>
    <t>VC6000191990</t>
  </si>
  <si>
    <t xml:space="preserve">STERLING       </t>
  </si>
  <si>
    <t>VC6000191992</t>
  </si>
  <si>
    <t xml:space="preserve">STONEHAM       </t>
  </si>
  <si>
    <t>VC6000191993</t>
  </si>
  <si>
    <t xml:space="preserve">STOUGHTON      </t>
  </si>
  <si>
    <t>VC6000191997</t>
  </si>
  <si>
    <t xml:space="preserve">SUNDERLAND     </t>
  </si>
  <si>
    <t>VC6000191998</t>
  </si>
  <si>
    <t xml:space="preserve">SUTTON         </t>
  </si>
  <si>
    <t>VC6000191999</t>
  </si>
  <si>
    <t xml:space="preserve">SWAMPSCOTT     </t>
  </si>
  <si>
    <t>VC6000192002</t>
  </si>
  <si>
    <t xml:space="preserve">SWANSEA        </t>
  </si>
  <si>
    <t>VC6000192003</t>
  </si>
  <si>
    <t xml:space="preserve">TAUNTON        </t>
  </si>
  <si>
    <t>VC6000192004</t>
  </si>
  <si>
    <t xml:space="preserve">TEMPLETON      </t>
  </si>
  <si>
    <t>VC6000192005</t>
  </si>
  <si>
    <t xml:space="preserve">TEWKSBURY      </t>
  </si>
  <si>
    <t>VC6000192006</t>
  </si>
  <si>
    <t xml:space="preserve">TISBURY        </t>
  </si>
  <si>
    <t>VC6000192007</t>
  </si>
  <si>
    <t xml:space="preserve">TOLLAND        </t>
  </si>
  <si>
    <t>VC6000192008</t>
  </si>
  <si>
    <t xml:space="preserve">TOPSFIELD      </t>
  </si>
  <si>
    <t>VC6000192009</t>
  </si>
  <si>
    <t xml:space="preserve">TOWNSEND       </t>
  </si>
  <si>
    <t>VC6000192010</t>
  </si>
  <si>
    <t xml:space="preserve">TRURO          </t>
  </si>
  <si>
    <t>VC6000192012</t>
  </si>
  <si>
    <t xml:space="preserve">TYRINGHAM      </t>
  </si>
  <si>
    <t>VC6000192015</t>
  </si>
  <si>
    <t xml:space="preserve">UXBRIDGE       </t>
  </si>
  <si>
    <t>VC6000192016</t>
  </si>
  <si>
    <t xml:space="preserve">WAKEFIELD      </t>
  </si>
  <si>
    <t>VC6000192017</t>
  </si>
  <si>
    <t xml:space="preserve">WALES          </t>
  </si>
  <si>
    <t>VC6000192018</t>
  </si>
  <si>
    <t xml:space="preserve">WALPOLE        </t>
  </si>
  <si>
    <t>VC6000192141</t>
  </si>
  <si>
    <t xml:space="preserve">WALTHAM        </t>
  </si>
  <si>
    <t>VC6000192019</t>
  </si>
  <si>
    <t xml:space="preserve">WARE           </t>
  </si>
  <si>
    <t>VC6000192022</t>
  </si>
  <si>
    <t xml:space="preserve">WARREN         </t>
  </si>
  <si>
    <t>VC6000192023</t>
  </si>
  <si>
    <t xml:space="preserve">WARWICK        </t>
  </si>
  <si>
    <t>VC6000192025</t>
  </si>
  <si>
    <t xml:space="preserve">WASHINGTON     </t>
  </si>
  <si>
    <t>VC6000192026</t>
  </si>
  <si>
    <t xml:space="preserve">WATERTOWN      </t>
  </si>
  <si>
    <t>VC6000192028</t>
  </si>
  <si>
    <t xml:space="preserve">WEBSTER        </t>
  </si>
  <si>
    <t>VC6000192030</t>
  </si>
  <si>
    <t xml:space="preserve">WELLFLEET      </t>
  </si>
  <si>
    <t>VC6000192032</t>
  </si>
  <si>
    <t xml:space="preserve">WENDELL        </t>
  </si>
  <si>
    <t>VC6000192033</t>
  </si>
  <si>
    <t xml:space="preserve">WENHAM         </t>
  </si>
  <si>
    <t>VC6000192034</t>
  </si>
  <si>
    <t xml:space="preserve">WEST BOYLSTON  </t>
  </si>
  <si>
    <t>VC6000192035</t>
  </si>
  <si>
    <t>WEST BRIDGEWATER</t>
  </si>
  <si>
    <t>VC6000192036</t>
  </si>
  <si>
    <t>WEST BROOKFIELD</t>
  </si>
  <si>
    <t>VC6000192037</t>
  </si>
  <si>
    <t xml:space="preserve">WEST NEWBURY   </t>
  </si>
  <si>
    <t>VC6000192038</t>
  </si>
  <si>
    <t>WEST SPRINGFIELD</t>
  </si>
  <si>
    <t>VC6000192039</t>
  </si>
  <si>
    <t>WEST STOCKBRIDGE</t>
  </si>
  <si>
    <t>VC6000192040</t>
  </si>
  <si>
    <t xml:space="preserve">WEST TISBURY   </t>
  </si>
  <si>
    <t>VC6000192041</t>
  </si>
  <si>
    <t xml:space="preserve">WESTBOROUGH    </t>
  </si>
  <si>
    <t>VC6000192046</t>
  </si>
  <si>
    <t xml:space="preserve">WESTHAMPTON    </t>
  </si>
  <si>
    <t>VC6000192048</t>
  </si>
  <si>
    <t xml:space="preserve">WESTMINSTER    </t>
  </si>
  <si>
    <t>VC6000192051</t>
  </si>
  <si>
    <t xml:space="preserve">WESTWOOD       </t>
  </si>
  <si>
    <t>VC6000192053</t>
  </si>
  <si>
    <t xml:space="preserve">WEYMOUTH       </t>
  </si>
  <si>
    <t>VC6000192055</t>
  </si>
  <si>
    <t xml:space="preserve">WHATELY        </t>
  </si>
  <si>
    <t>VC6000192057</t>
  </si>
  <si>
    <t xml:space="preserve">WHITMAN        </t>
  </si>
  <si>
    <t>VC6000192058</t>
  </si>
  <si>
    <t xml:space="preserve">WILBRAHAM      </t>
  </si>
  <si>
    <t>VC6000192059</t>
  </si>
  <si>
    <t xml:space="preserve">WILLIAMSBURG   </t>
  </si>
  <si>
    <t>VC6000192061</t>
  </si>
  <si>
    <t xml:space="preserve">WILMINGTON     </t>
  </si>
  <si>
    <t>VC6000192062</t>
  </si>
  <si>
    <t xml:space="preserve">WINCHENDON     </t>
  </si>
  <si>
    <t>VC6000192063</t>
  </si>
  <si>
    <t xml:space="preserve">WINCHESTER     </t>
  </si>
  <si>
    <t>VC6000192066</t>
  </si>
  <si>
    <t xml:space="preserve">WINDSOR        </t>
  </si>
  <si>
    <t>VC6000192065</t>
  </si>
  <si>
    <t xml:space="preserve">WINTHROP       </t>
  </si>
  <si>
    <t>VC6000192142</t>
  </si>
  <si>
    <t xml:space="preserve">WOBURN         </t>
  </si>
  <si>
    <t>VC6000192146</t>
  </si>
  <si>
    <t xml:space="preserve">WORCESTER      </t>
  </si>
  <si>
    <t>VC6000192067</t>
  </si>
  <si>
    <t xml:space="preserve">WORTHINGTON    </t>
  </si>
  <si>
    <t>VC6000192068</t>
  </si>
  <si>
    <t xml:space="preserve">WRENTHAM       </t>
  </si>
  <si>
    <t>VC6000192069</t>
  </si>
  <si>
    <t xml:space="preserve">YARMOUTH       </t>
  </si>
  <si>
    <t>Number Adopted</t>
  </si>
  <si>
    <t>Round 1 Distribution</t>
  </si>
  <si>
    <t>Total Net</t>
  </si>
  <si>
    <t>CPA Rank, Decile &amp; Percent of Base Figure Calculation</t>
  </si>
  <si>
    <t>Municipality</t>
  </si>
  <si>
    <t>EQV Per Capita</t>
  </si>
  <si>
    <t>EQV Per Capita Rank</t>
  </si>
  <si>
    <t>Pop Rank</t>
  </si>
  <si>
    <t>CPA Raw Score</t>
  </si>
  <si>
    <t>CPA Rank</t>
  </si>
  <si>
    <t>Decile</t>
  </si>
  <si>
    <t>Percent of Base Figure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</si>
  <si>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</si>
  <si>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</si>
  <si>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</si>
  <si>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</si>
  <si>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</si>
  <si>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</si>
  <si>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</si>
  <si>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</si>
  <si>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</si>
  <si>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</si>
  <si>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</si>
  <si>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</si>
  <si>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</si>
  <si>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</si>
  <si>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</si>
  <si>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</si>
  <si>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</si>
  <si>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</si>
  <si>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</si>
  <si>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</si>
  <si>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</si>
  <si>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</si>
  <si>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</si>
  <si>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</si>
  <si>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</si>
  <si>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</si>
  <si>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</si>
  <si>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</si>
  <si>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</si>
  <si>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</si>
  <si>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</si>
  <si>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</si>
  <si>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</si>
  <si>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</si>
  <si>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</si>
  <si>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</si>
  <si>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</si>
  <si>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</si>
  <si>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</si>
  <si>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</si>
  <si>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</si>
  <si>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</si>
  <si>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</si>
  <si>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</si>
  <si>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</si>
  <si>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</si>
  <si>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</si>
  <si>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</si>
  <si>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</si>
  <si>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</si>
  <si>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</si>
  <si>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</si>
  <si>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</si>
  <si>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</si>
  <si>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</si>
  <si>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</si>
  <si>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</si>
  <si>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</si>
  <si>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</si>
  <si>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</si>
  <si>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</si>
  <si>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</si>
  <si>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</si>
  <si>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</si>
  <si>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</si>
  <si>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</si>
  <si>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</si>
  <si>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</si>
  <si>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</si>
  <si>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</si>
  <si>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</si>
  <si>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</si>
  <si>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</si>
  <si>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</si>
  <si>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</si>
  <si>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</si>
  <si>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</si>
  <si>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</si>
  <si>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</si>
  <si>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</si>
  <si>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</si>
  <si>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</si>
  <si>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</si>
  <si>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</si>
  <si>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</si>
  <si>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</si>
  <si>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</si>
  <si>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</si>
  <si>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</si>
  <si>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</si>
  <si>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</si>
  <si>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</si>
  <si>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</si>
  <si>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</si>
  <si>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</si>
  <si>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</si>
  <si>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</si>
  <si>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</si>
  <si>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</si>
  <si>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</si>
  <si>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</si>
  <si>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</si>
  <si>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</si>
  <si>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</si>
  <si>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</si>
  <si>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</si>
  <si>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</si>
  <si>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</si>
  <si>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</si>
  <si>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</si>
  <si>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</si>
  <si>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</si>
  <si>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</si>
  <si>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</si>
  <si>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</si>
  <si>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</si>
  <si>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</si>
  <si>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</si>
  <si>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</si>
  <si>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</si>
  <si>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</si>
  <si>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</si>
  <si>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</si>
  <si>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</si>
  <si>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</si>
  <si>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</si>
  <si>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</si>
  <si>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</si>
  <si>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</si>
  <si>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</si>
  <si>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</si>
  <si>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</si>
  <si>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</si>
  <si>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</si>
  <si>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</si>
  <si>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</si>
  <si>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</si>
  <si>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</si>
  <si>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</si>
  <si>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</si>
  <si>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</si>
  <si>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</si>
  <si>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</si>
  <si>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</si>
  <si>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</si>
  <si>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</si>
  <si>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</si>
  <si>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</si>
  <si>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</si>
  <si>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</si>
  <si>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</si>
  <si>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</si>
  <si>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</si>
  <si>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</si>
  <si>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</si>
  <si>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</si>
  <si>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</si>
  <si>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</si>
  <si>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</si>
  <si>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</si>
  <si>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</si>
  <si>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</si>
  <si>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</si>
  <si>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</si>
  <si>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</si>
  <si>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</si>
  <si>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</si>
  <si>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</si>
  <si>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</si>
  <si>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</si>
  <si>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</si>
  <si>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</si>
  <si>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</si>
  <si>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</si>
  <si>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</si>
  <si>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</si>
  <si>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</si>
  <si>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</si>
  <si>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</si>
  <si>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</si>
  <si>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</si>
  <si>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</si>
  <si>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</si>
  <si>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</si>
  <si>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</si>
  <si>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</si>
  <si>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</si>
  <si>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</si>
  <si>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</si>
  <si>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</si>
  <si>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</si>
  <si>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</si>
  <si>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</si>
  <si>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</si>
  <si>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</si>
  <si>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</si>
  <si>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</si>
  <si>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</si>
  <si>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</si>
  <si>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</si>
  <si>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</si>
  <si>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</si>
  <si>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</si>
  <si>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</si>
  <si>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</si>
  <si>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</si>
  <si>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</si>
  <si>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</si>
  <si>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</si>
  <si>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</si>
  <si>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</si>
  <si>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</si>
  <si>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</si>
  <si>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</si>
  <si>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</si>
  <si>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</si>
  <si>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</si>
  <si>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</si>
  <si>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</si>
  <si>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</si>
  <si>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</si>
  <si>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</si>
  <si>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</si>
  <si>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</si>
  <si>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</si>
  <si>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</si>
  <si>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</si>
  <si>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</si>
  <si>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</si>
  <si>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</si>
  <si>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</si>
  <si>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</si>
  <si>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</si>
  <si>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</si>
  <si>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</si>
  <si>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</si>
  <si>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</si>
  <si>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</si>
  <si>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</si>
  <si>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</si>
  <si>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</si>
  <si>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</si>
  <si>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</si>
  <si>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</si>
  <si>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</si>
  <si>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</si>
  <si>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</si>
  <si>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</si>
  <si>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</si>
  <si>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</si>
  <si>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</si>
  <si>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</si>
  <si>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</si>
  <si>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</si>
  <si>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</si>
  <si>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</si>
  <si>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</si>
  <si>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</si>
  <si>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</si>
  <si>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</si>
  <si>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</si>
  <si>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</si>
  <si>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</si>
  <si>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</si>
  <si>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</si>
  <si>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</si>
  <si>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</si>
  <si>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</si>
  <si>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</si>
  <si>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</si>
  <si>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</si>
  <si>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</si>
  <si>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</si>
  <si>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</si>
  <si>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</si>
  <si>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</si>
  <si>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</si>
  <si>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</si>
  <si>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</si>
  <si>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</si>
  <si>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</si>
  <si>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</si>
  <si>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</si>
  <si>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</si>
  <si>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</si>
  <si>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</si>
  <si>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</si>
  <si>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</si>
  <si>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</si>
  <si>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</si>
  <si>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</si>
  <si>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</si>
  <si>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</si>
  <si>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</si>
  <si>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</si>
  <si>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</si>
  <si>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</si>
  <si>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</si>
  <si>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</si>
  <si>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</si>
  <si>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</si>
  <si>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</si>
  <si>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</si>
  <si>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</si>
  <si>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</si>
  <si>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</si>
  <si>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</si>
  <si>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</si>
  <si>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</si>
  <si>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</si>
  <si>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</si>
  <si>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NEWBURY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</si>
  <si>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</si>
  <si>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</si>
  <si>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</si>
  <si>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</si>
  <si>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</si>
  <si>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</si>
  <si>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</si>
  <si>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</si>
  <si>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</si>
  <si>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</si>
  <si>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</si>
  <si>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</si>
  <si>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</si>
  <si>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</si>
  <si>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</si>
  <si>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</si>
  <si>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</si>
  <si>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</si>
  <si>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</si>
  <si>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</si>
  <si>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</si>
  <si>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</si>
  <si>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</si>
  <si>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</si>
  <si>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</si>
  <si>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Round 2 Equity Distribution</t>
  </si>
  <si>
    <t>Round 1+ 2 Distribution</t>
  </si>
  <si>
    <t>Final CPA Reimbursement</t>
  </si>
  <si>
    <t>Reimbursement % of Net Surcharge</t>
  </si>
  <si>
    <t>% Reimbursed</t>
  </si>
  <si>
    <t>Round 3 Surplus Distribution</t>
  </si>
  <si>
    <t>Round 1 &amp; 2 Prior to Adjustment</t>
  </si>
  <si>
    <t>Round 1+2+3 Prior to Adjustment</t>
  </si>
  <si>
    <t>MMARS</t>
  </si>
  <si>
    <t>Equity Round After Check</t>
  </si>
  <si>
    <t>Surplus Dist After Check</t>
  </si>
  <si>
    <t>First Rnd % Match</t>
  </si>
  <si>
    <t>Final % Match</t>
  </si>
  <si>
    <t>Check None Exceed 100% Match</t>
  </si>
  <si>
    <t>Unrounded First Rnd Distribution</t>
  </si>
  <si>
    <t>GAY HEAD</t>
  </si>
  <si>
    <t>Rounded Out</t>
  </si>
  <si>
    <t>Difference</t>
  </si>
  <si>
    <t>100% State Match</t>
  </si>
  <si>
    <t>PY Adjustment</t>
  </si>
  <si>
    <t>Final State Match</t>
  </si>
  <si>
    <t>Year Adopted</t>
  </si>
  <si>
    <t>Total Surcharge Committed</t>
  </si>
  <si>
    <t>Abatements/Exemptions</t>
  </si>
  <si>
    <t>Trust Fund Balance:</t>
  </si>
  <si>
    <t>80% of Trust Balance:</t>
  </si>
  <si>
    <t>Rnd1 Distribution</t>
  </si>
  <si>
    <t>Remaining Balance:</t>
  </si>
  <si>
    <t>Base Figure for Rnd 2:</t>
  </si>
  <si>
    <t>Rnd 2 Distribution</t>
  </si>
  <si>
    <t>Base Figure for Rnd 3:</t>
  </si>
  <si>
    <t>Rnd 3 Distribution</t>
  </si>
  <si>
    <t>Final 2020 EQV</t>
  </si>
  <si>
    <t>2019 Population</t>
  </si>
  <si>
    <t>Carry forward to FY2023:</t>
  </si>
  <si>
    <t>November Match</t>
  </si>
  <si>
    <t>January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</si>
</sst>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.00000"/>
    <numFmt numFmtId="166" formatCode="0.0"/>
    <numFmt numFmtId="167" formatCode="_(* #,##0_);_(* \(#,##0\);_(* &quot;-&quot;??_);_(@_)"/>
  </numFmts>
  <fonts count="5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4C4C4C"/>
      <name val="'segoe ui'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64" fontId="3" fillId="0" borderId="0" xfId="0" applyNumberFormat="1" applyFont="1" applyAlignment="1" applyProtection="1">
      <alignment horizontal="left"/>
    </xf>
    <xf numFmtId="4" fontId="3" fillId="0" borderId="0" xfId="0" applyNumberFormat="1" applyFont="1" applyAlignment="1" applyProtection="1"/>
    <xf numFmtId="3" fontId="3" fillId="0" borderId="0" xfId="0" applyNumberFormat="1" applyFont="1" applyAlignment="1" applyProtection="1"/>
    <xf numFmtId="10" fontId="0" fillId="0" borderId="0" xfId="0" applyNumberFormat="1"/>
    <xf numFmtId="0" fontId="2" fillId="0" borderId="2" xfId="0" applyFont="1" applyFill="1" applyBorder="1" applyAlignment="1">
      <alignment horizontal="left" wrapText="1"/>
    </xf>
    <xf numFmtId="3" fontId="0" fillId="0" borderId="0" xfId="0" applyNumberFormat="1"/>
    <xf numFmtId="164" fontId="3" fillId="0" borderId="0" xfId="0" applyNumberFormat="1" applyFont="1" applyFill="1" applyBorder="1" applyAlignment="1" applyProtection="1">
      <alignment horizontal="left"/>
    </xf>
    <xf numFmtId="9" fontId="0" fillId="0" borderId="0" xfId="0" applyNumberFormat="1"/>
    <xf numFmtId="165" fontId="0" fillId="0" borderId="0" xfId="0" applyNumberFormat="1"/>
    <xf numFmtId="38" fontId="0" fillId="0" borderId="0" xfId="0" applyNumberFormat="1"/>
    <xf numFmtId="0" fontId="1" fillId="0" borderId="0" xfId="0" applyFont="1" applyFill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166" fontId="0" fillId="0" borderId="0" xfId="0" applyNumberFormat="1"/>
    <xf numFmtId="10" fontId="0" fillId="0" borderId="0" xfId="0" applyNumberFormat="1" applyFill="1"/>
    <xf numFmtId="3" fontId="3" fillId="2" borderId="0" xfId="0" applyNumberFormat="1" applyFont="1" applyFill="1"/>
    <xf numFmtId="14" fontId="0" fillId="0" borderId="0" xfId="0" applyNumberFormat="1"/>
    <xf numFmtId="0" fontId="1" fillId="0" borderId="0" xfId="1" applyFont="1"/>
    <xf numFmtId="0" fontId="3" fillId="0" borderId="0" xfId="1"/>
    <xf numFmtId="9" fontId="3" fillId="0" borderId="0" xfId="1" applyNumberFormat="1"/>
    <xf numFmtId="0" fontId="3" fillId="0" borderId="0" xfId="1" applyAlignment="1">
      <alignment wrapText="1"/>
    </xf>
    <xf numFmtId="0" fontId="1" fillId="0" borderId="0" xfId="1" applyFont="1" applyAlignment="1">
      <alignment horizontal="center" wrapText="1"/>
    </xf>
    <xf numFmtId="0" fontId="1" fillId="0" borderId="0" xfId="1" applyFont="1" applyAlignment="1" applyProtection="1">
      <alignment horizontal="center" wrapText="1"/>
      <protection locked="0"/>
    </xf>
    <xf numFmtId="0" fontId="1" fillId="0" borderId="0" xfId="1" applyFont="1" applyAlignment="1">
      <alignment horizontal="center"/>
    </xf>
    <xf numFmtId="9" fontId="1" fillId="0" borderId="0" xfId="1" applyNumberFormat="1" applyFont="1" applyAlignment="1">
      <alignment horizontal="center" wrapText="1"/>
    </xf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7" fontId="3" fillId="0" borderId="0" xfId="1" applyNumberFormat="1"/>
    <xf numFmtId="3" fontId="4" fillId="3" borderId="3" xfId="1" applyNumberFormat="1" applyFont="1" applyFill="1" applyBorder="1" applyAlignment="1">
      <alignment horizontal="right" wrapText="1" shrinkToFit="1"/>
    </xf>
    <xf numFmtId="3" fontId="3" fillId="0" borderId="0" xfId="1" applyNumberFormat="1"/>
    <xf numFmtId="1" fontId="3" fillId="0" borderId="0" xfId="1" quotePrefix="1" applyNumberFormat="1" applyAlignment="1">
      <alignment horizontal="right"/>
    </xf>
    <xf numFmtId="0" fontId="3" fillId="0" borderId="0" xfId="1" quotePrefix="1" applyAlignment="1">
      <alignment horizontal="right"/>
    </xf>
    <xf numFmtId="166" fontId="3" fillId="0" borderId="0" xfId="1" applyNumberFormat="1"/>
    <xf numFmtId="164" fontId="3" fillId="0" borderId="0" xfId="1" applyNumberFormat="1"/>
    <xf numFmtId="0" fontId="3" fillId="0" borderId="0" xfId="0" applyFont="1"/>
    <xf numFmtId="2" fontId="0" fillId="0" borderId="0" xfId="0" applyNumberFormat="1"/>
  </cellXfs>
  <cellStyles count="2">
    <cellStyle name="Normal" xfId="0" builtinId="0"/>
    <cellStyle name="Normal 2" xfId="1" xr:uid="{85DED926-A181-4653-A8E0-EAF099883D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4"/>
  <sheetViews>
    <sheetView tabSelected="1" zoomScale="115" zoomScaleNormal="115" workbookViewId="0">
      <pane xSplit="4" ySplit="1" topLeftCell="E2" activePane="bottomRight" state="frozen"/>
      <selection pane="topRight" activeCell="F1" sqref="F1"/>
      <selection pane="bottomLeft" activeCell="A5" sqref="A5"/>
      <selection pane="bottomRight" activeCell="E2" sqref="E2"/>
    </sheetView>
  </sheetViews>
  <sheetFormatPr defaultRowHeight="13.2"/>
  <cols>
    <col min="1" max="1" width="5.6640625" customWidth="1"/>
    <col min="2" max="2" width="13.6640625" bestFit="1" customWidth="1"/>
    <col min="3" max="3" width="7.88671875" bestFit="1" customWidth="1"/>
    <col min="4" max="4" width="23.33203125" bestFit="1" customWidth="1"/>
    <col min="5" max="5" width="10.6640625" customWidth="1"/>
    <col min="6" max="6" width="15" bestFit="1" customWidth="1"/>
    <col min="7" max="7" width="10.6640625" customWidth="1"/>
    <col min="8" max="8" width="13.88671875" customWidth="1"/>
    <col min="9" max="9" width="12.6640625" customWidth="1"/>
    <col min="10" max="10" width="10.44140625" customWidth="1"/>
    <col min="11" max="12" width="12.5546875" style="15" customWidth="1"/>
    <col min="13" max="13" width="15.6640625" hidden="1" customWidth="1"/>
    <col min="14" max="14" width="14.88671875" hidden="1" customWidth="1"/>
    <col min="15" max="15" width="8.109375" hidden="1" customWidth="1"/>
    <col min="16" max="16" width="14.88671875" customWidth="1"/>
    <col min="17" max="17" width="15.6640625" hidden="1" customWidth="1"/>
    <col min="18" max="18" width="12.5546875" customWidth="1"/>
    <col min="19" max="19" width="13" customWidth="1"/>
    <col min="20" max="20" width="11.6640625" customWidth="1"/>
    <col min="21" max="21" width="10.109375" customWidth="1"/>
    <col min="22" max="22" width="11.33203125" customWidth="1"/>
    <col min="23" max="23" width="12.5546875" style="15" customWidth="1"/>
    <col min="24" max="24" width="12.109375" customWidth="1"/>
    <col min="25" max="25" width="11.5546875" customWidth="1"/>
    <col min="26" max="26" width="10.109375" customWidth="1"/>
    <col min="27" max="27" width="15.44140625" customWidth="1"/>
    <col min="28" max="28" width="9.88671875" customWidth="1"/>
    <col min="29" max="29" width="12.5546875" style="15" customWidth="1"/>
    <col min="30" max="30" width="9.109375" customWidth="1"/>
    <col min="31" max="31" width="15.44140625" customWidth="1"/>
    <col min="32" max="33" width="10.109375" bestFit="1" customWidth="1"/>
    <col min="34" max="34" width="12.5546875" customWidth="1"/>
  </cols>
  <sheetData>
    <row r="1" spans="1:35" ht="66">
      <c r="A1" s="1" t="s">
        <v>0</v>
      </c>
      <c r="B1" s="1" t="s">
        <v>1</v>
      </c>
      <c r="C1" s="1" t="s">
        <v>2</v>
      </c>
      <c r="D1" s="1" t="s">
        <v>3</v>
      </c>
      <c r="E1" s="1" t="s">
        <v>1081</v>
      </c>
      <c r="F1" s="1" t="s">
        <v>1082</v>
      </c>
      <c r="G1" s="1" t="s">
        <v>1083</v>
      </c>
      <c r="H1" s="1" t="s">
        <v>4</v>
      </c>
      <c r="I1" s="1" t="s">
        <v>5</v>
      </c>
      <c r="J1" s="1" t="s">
        <v>6</v>
      </c>
      <c r="K1" s="14" t="s">
        <v>1071</v>
      </c>
      <c r="L1" s="14" t="s">
        <v>1072</v>
      </c>
      <c r="M1" s="1" t="s">
        <v>1076</v>
      </c>
      <c r="N1" s="1" t="s">
        <v>1074</v>
      </c>
      <c r="O1" s="1"/>
      <c r="P1" s="1" t="s">
        <v>712</v>
      </c>
      <c r="Q1" s="1" t="s">
        <v>1077</v>
      </c>
      <c r="R1" s="1" t="s">
        <v>1064</v>
      </c>
      <c r="S1" s="1" t="s">
        <v>1060</v>
      </c>
      <c r="T1" s="1" t="s">
        <v>1066</v>
      </c>
      <c r="U1" s="1" t="s">
        <v>1069</v>
      </c>
      <c r="V1" s="13" t="s">
        <v>1061</v>
      </c>
      <c r="W1" s="14" t="s">
        <v>1064</v>
      </c>
      <c r="X1" s="1" t="s">
        <v>1065</v>
      </c>
      <c r="Y1" s="1" t="s">
        <v>1067</v>
      </c>
      <c r="Z1" s="1" t="s">
        <v>1070</v>
      </c>
      <c r="AA1" s="13" t="s">
        <v>1062</v>
      </c>
      <c r="AB1" s="1" t="s">
        <v>1073</v>
      </c>
      <c r="AC1" s="14" t="s">
        <v>1063</v>
      </c>
      <c r="AD1" s="1" t="s">
        <v>1078</v>
      </c>
      <c r="AE1" s="13" t="s">
        <v>1079</v>
      </c>
      <c r="AF1" s="13" t="s">
        <v>1080</v>
      </c>
      <c r="AG1" s="13" t="s">
        <v>1095</v>
      </c>
      <c r="AH1" s="13" t="s">
        <v>1096</v>
      </c>
    </row>
    <row r="2" spans="1:35">
      <c r="A2">
        <v>1</v>
      </c>
      <c r="B2" s="2" t="s">
        <v>130</v>
      </c>
      <c r="C2" s="2" t="s">
        <v>8</v>
      </c>
      <c r="D2" s="3" t="s">
        <v>131</v>
      </c>
      <c r="E2">
        <v>2017</v>
      </c>
      <c r="F2" s="4">
        <v>434308.23</v>
      </c>
      <c r="G2" s="4">
        <v>4996.76</v>
      </c>
      <c r="H2" s="4">
        <f>F2-G2</f>
        <v>429311.47</v>
      </c>
      <c r="I2" s="5">
        <f t="shared" ref="I2:I65" si="0">ROUND(H2,0)</f>
        <v>429311</v>
      </c>
      <c r="J2" s="6">
        <v>1.4999999999999999E-2</v>
      </c>
      <c r="K2" s="37">
        <f t="shared" ref="K2:K65" si="1">R2</f>
        <v>43.84</v>
      </c>
      <c r="L2" s="37">
        <f t="shared" ref="L2:L65" si="2">AC2</f>
        <v>43.84</v>
      </c>
      <c r="M2" s="11">
        <f t="shared" ref="M2:M65" si="3">ROUND(($I$356/$I$354)*I2,5)</f>
        <v>188208.39835</v>
      </c>
      <c r="N2" s="11">
        <f t="shared" ref="N2:N65" si="4">ROUND(($I$356/$I$354)*I2,5)</f>
        <v>188208.39835</v>
      </c>
      <c r="O2" s="11">
        <f>N2-P2</f>
        <v>0.39835000000311993</v>
      </c>
      <c r="P2" s="8">
        <f t="shared" ref="P2:P65" si="5">ROUND(M2,0)</f>
        <v>188208</v>
      </c>
      <c r="Q2" s="11">
        <f t="shared" ref="Q2:Q65" si="6">P2-M2</f>
        <v>-0.39835000000311993</v>
      </c>
      <c r="R2">
        <f t="shared" ref="R2:R65" si="7">IF(P2&gt;0,ROUND((P2/I2)*100,2),0)</f>
        <v>43.84</v>
      </c>
      <c r="S2" s="8">
        <f>ROUND(IF(J2=3%,$I$358*Ranking!K3,0),0)</f>
        <v>0</v>
      </c>
      <c r="T2" s="8">
        <f t="shared" ref="T2:T65" si="8">S2+P2</f>
        <v>188208</v>
      </c>
      <c r="U2" s="8">
        <f t="shared" ref="U2:U65" si="9">IF(T2&gt;I2,I2-P2,S2)</f>
        <v>0</v>
      </c>
      <c r="V2" s="8">
        <f t="shared" ref="V2:V65" si="10">P2+U2</f>
        <v>188208</v>
      </c>
      <c r="W2" s="37">
        <f t="shared" ref="W2:W65" si="11">IF(I2&gt;0,ROUND(V2/I2*100,2),0)</f>
        <v>43.84</v>
      </c>
      <c r="X2" s="8">
        <f>IF(J2=3%,ROUND($I$360*Ranking!K3,0),0)</f>
        <v>0</v>
      </c>
      <c r="Y2" s="12">
        <f t="shared" ref="Y2:Y65" si="12">V2+X2</f>
        <v>188208</v>
      </c>
      <c r="Z2" s="12">
        <f t="shared" ref="Z2:Z65" si="13">IF(Y2&gt;I2,I2-V2,X2)</f>
        <v>0</v>
      </c>
      <c r="AA2" s="8">
        <f t="shared" ref="AA2:AA65" si="14">V2+Z2</f>
        <v>188208</v>
      </c>
      <c r="AB2" s="12">
        <f t="shared" ref="AB2:AB65" si="15">IF(AA2&gt;I2,1,0)</f>
        <v>0</v>
      </c>
      <c r="AC2" s="37">
        <f t="shared" ref="AC2:AC65" si="16">IF(AA2&gt;0,ROUND(AA2/I2*100,2),0)</f>
        <v>43.84</v>
      </c>
      <c r="AD2" t="str">
        <f t="shared" ref="AD2:AD65" si="17">IF(AC2=100,1,"")</f>
        <v/>
      </c>
      <c r="AE2" s="12">
        <v>0</v>
      </c>
      <c r="AF2" s="8">
        <f>AA2+AE2</f>
        <v>188208</v>
      </c>
      <c r="AG2">
        <v>169020</v>
      </c>
      <c r="AH2" s="12">
        <f>AF2-AG2</f>
        <v>19188</v>
      </c>
      <c r="AI2">
        <v>169020</v>
      </c>
    </row>
    <row r="3" spans="1:35">
      <c r="A3">
        <v>2</v>
      </c>
      <c r="B3" s="7" t="s">
        <v>7</v>
      </c>
      <c r="C3" s="7" t="s">
        <v>8</v>
      </c>
      <c r="D3" s="3" t="s">
        <v>9</v>
      </c>
      <c r="E3">
        <v>2003</v>
      </c>
      <c r="F3" s="4">
        <v>1170834.67</v>
      </c>
      <c r="G3" s="4">
        <v>9790.7100000000009</v>
      </c>
      <c r="H3" s="4">
        <f t="shared" ref="H3:H66" si="18">F3-G3</f>
        <v>1161043.96</v>
      </c>
      <c r="I3" s="5">
        <f t="shared" si="0"/>
        <v>1161044</v>
      </c>
      <c r="J3" s="6">
        <v>1.4999999999999999E-2</v>
      </c>
      <c r="K3" s="37">
        <f t="shared" si="1"/>
        <v>43.84</v>
      </c>
      <c r="L3" s="37">
        <f t="shared" si="2"/>
        <v>43.84</v>
      </c>
      <c r="M3" s="11">
        <f t="shared" si="3"/>
        <v>508997.51383000001</v>
      </c>
      <c r="N3" s="11">
        <f t="shared" si="4"/>
        <v>508997.51383000001</v>
      </c>
      <c r="O3" s="11">
        <f t="shared" ref="O3:O66" si="19">N3-P3</f>
        <v>-0.48616999998921528</v>
      </c>
      <c r="P3" s="8">
        <f t="shared" si="5"/>
        <v>508998</v>
      </c>
      <c r="Q3" s="11">
        <f t="shared" si="6"/>
        <v>0.48616999998921528</v>
      </c>
      <c r="R3">
        <f t="shared" si="7"/>
        <v>43.84</v>
      </c>
      <c r="S3" s="8">
        <f>ROUND(IF(J3=3%,$I$358*Ranking!K4,0),0)</f>
        <v>0</v>
      </c>
      <c r="T3" s="8">
        <f t="shared" si="8"/>
        <v>508998</v>
      </c>
      <c r="U3" s="8">
        <f t="shared" si="9"/>
        <v>0</v>
      </c>
      <c r="V3" s="8">
        <f t="shared" si="10"/>
        <v>508998</v>
      </c>
      <c r="W3" s="37">
        <f t="shared" si="11"/>
        <v>43.84</v>
      </c>
      <c r="X3" s="8">
        <f>IF(J3=3%,ROUND($I$360*Ranking!K4,0),0)</f>
        <v>0</v>
      </c>
      <c r="Y3" s="12">
        <f t="shared" si="12"/>
        <v>508998</v>
      </c>
      <c r="Z3" s="12">
        <f t="shared" si="13"/>
        <v>0</v>
      </c>
      <c r="AA3" s="8">
        <f t="shared" si="14"/>
        <v>508998</v>
      </c>
      <c r="AB3" s="12">
        <f t="shared" si="15"/>
        <v>0</v>
      </c>
      <c r="AC3" s="37">
        <f t="shared" si="16"/>
        <v>43.84</v>
      </c>
      <c r="AD3" t="str">
        <f t="shared" si="17"/>
        <v/>
      </c>
      <c r="AE3" s="12">
        <v>0</v>
      </c>
      <c r="AF3" s="8">
        <f t="shared" ref="AF3:AF66" si="20">AA3+AE3</f>
        <v>508998</v>
      </c>
      <c r="AG3">
        <v>457105</v>
      </c>
      <c r="AH3" s="12">
        <f t="shared" ref="AH3:AH66" si="21">AF3-AG3</f>
        <v>51893</v>
      </c>
      <c r="AI3">
        <v>457105</v>
      </c>
    </row>
    <row r="4" spans="1:35">
      <c r="A4">
        <v>3</v>
      </c>
      <c r="B4" s="7" t="s">
        <v>10</v>
      </c>
      <c r="C4" s="7" t="s">
        <v>8</v>
      </c>
      <c r="D4" s="3" t="s">
        <v>11</v>
      </c>
      <c r="E4">
        <v>2004</v>
      </c>
      <c r="F4" s="4">
        <v>179509.39</v>
      </c>
      <c r="G4" s="4">
        <v>1141.9000000000001</v>
      </c>
      <c r="H4" s="4">
        <f t="shared" si="18"/>
        <v>178367.49000000002</v>
      </c>
      <c r="I4" s="5">
        <f t="shared" si="0"/>
        <v>178367</v>
      </c>
      <c r="J4" s="6">
        <v>1.4999999999999999E-2</v>
      </c>
      <c r="K4" s="37">
        <f t="shared" si="1"/>
        <v>43.84</v>
      </c>
      <c r="L4" s="37">
        <f t="shared" si="2"/>
        <v>43.84</v>
      </c>
      <c r="M4" s="11">
        <f t="shared" si="3"/>
        <v>78195.451289999997</v>
      </c>
      <c r="N4" s="11">
        <f t="shared" si="4"/>
        <v>78195.451289999997</v>
      </c>
      <c r="O4" s="11">
        <f t="shared" si="19"/>
        <v>0.45128999999724329</v>
      </c>
      <c r="P4" s="8">
        <f t="shared" si="5"/>
        <v>78195</v>
      </c>
      <c r="Q4" s="11">
        <f t="shared" si="6"/>
        <v>-0.45128999999724329</v>
      </c>
      <c r="R4">
        <f t="shared" si="7"/>
        <v>43.84</v>
      </c>
      <c r="S4" s="8">
        <f>ROUND(IF(J4=3%,$I$358*Ranking!K5,0),0)</f>
        <v>0</v>
      </c>
      <c r="T4" s="8">
        <f t="shared" si="8"/>
        <v>78195</v>
      </c>
      <c r="U4" s="8">
        <f t="shared" si="9"/>
        <v>0</v>
      </c>
      <c r="V4" s="8">
        <f t="shared" si="10"/>
        <v>78195</v>
      </c>
      <c r="W4" s="37">
        <f t="shared" si="11"/>
        <v>43.84</v>
      </c>
      <c r="X4" s="8">
        <f>IF(J4=3%,ROUND($I$360*Ranking!K5,0),0)</f>
        <v>0</v>
      </c>
      <c r="Y4" s="12">
        <f t="shared" si="12"/>
        <v>78195</v>
      </c>
      <c r="Z4" s="12">
        <f t="shared" si="13"/>
        <v>0</v>
      </c>
      <c r="AA4" s="8">
        <f t="shared" si="14"/>
        <v>78195</v>
      </c>
      <c r="AB4" s="12">
        <f t="shared" si="15"/>
        <v>0</v>
      </c>
      <c r="AC4" s="37">
        <f t="shared" si="16"/>
        <v>43.84</v>
      </c>
      <c r="AD4" t="str">
        <f t="shared" si="17"/>
        <v/>
      </c>
      <c r="AE4" s="12">
        <v>0</v>
      </c>
      <c r="AF4" s="8">
        <f t="shared" si="20"/>
        <v>78195</v>
      </c>
      <c r="AG4">
        <v>70223</v>
      </c>
      <c r="AH4" s="12">
        <f t="shared" si="21"/>
        <v>7972</v>
      </c>
      <c r="AI4">
        <v>70223</v>
      </c>
    </row>
    <row r="5" spans="1:35">
      <c r="A5">
        <v>4</v>
      </c>
      <c r="B5" s="7" t="s">
        <v>132</v>
      </c>
      <c r="C5" s="7" t="s">
        <v>8</v>
      </c>
      <c r="D5" s="3" t="s">
        <v>133</v>
      </c>
      <c r="E5">
        <v>0</v>
      </c>
      <c r="F5" s="4">
        <v>0</v>
      </c>
      <c r="G5" s="4">
        <v>0</v>
      </c>
      <c r="H5" s="4">
        <f t="shared" si="18"/>
        <v>0</v>
      </c>
      <c r="I5" s="5">
        <f t="shared" si="0"/>
        <v>0</v>
      </c>
      <c r="J5" s="6">
        <v>0</v>
      </c>
      <c r="K5" s="37">
        <f t="shared" si="1"/>
        <v>0</v>
      </c>
      <c r="L5" s="37">
        <f t="shared" si="2"/>
        <v>0</v>
      </c>
      <c r="M5" s="11">
        <f t="shared" si="3"/>
        <v>0</v>
      </c>
      <c r="N5" s="11">
        <f t="shared" si="4"/>
        <v>0</v>
      </c>
      <c r="O5" s="11">
        <f t="shared" si="19"/>
        <v>0</v>
      </c>
      <c r="P5" s="8">
        <f t="shared" si="5"/>
        <v>0</v>
      </c>
      <c r="Q5" s="11">
        <f t="shared" si="6"/>
        <v>0</v>
      </c>
      <c r="R5">
        <f t="shared" si="7"/>
        <v>0</v>
      </c>
      <c r="S5" s="8">
        <f>ROUND(IF(J5=3%,$I$358*Ranking!K6,0),0)</f>
        <v>0</v>
      </c>
      <c r="T5" s="8">
        <f t="shared" si="8"/>
        <v>0</v>
      </c>
      <c r="U5" s="8">
        <f t="shared" si="9"/>
        <v>0</v>
      </c>
      <c r="V5" s="8">
        <f t="shared" si="10"/>
        <v>0</v>
      </c>
      <c r="W5" s="37">
        <f t="shared" si="11"/>
        <v>0</v>
      </c>
      <c r="X5" s="8">
        <f>IF(J5=3%,ROUND($I$360*Ranking!K6,0),0)</f>
        <v>0</v>
      </c>
      <c r="Y5" s="12">
        <f t="shared" si="12"/>
        <v>0</v>
      </c>
      <c r="Z5" s="12">
        <f t="shared" si="13"/>
        <v>0</v>
      </c>
      <c r="AA5" s="8">
        <f t="shared" si="14"/>
        <v>0</v>
      </c>
      <c r="AB5" s="12">
        <f t="shared" si="15"/>
        <v>0</v>
      </c>
      <c r="AC5" s="37">
        <f t="shared" si="16"/>
        <v>0</v>
      </c>
      <c r="AD5" t="str">
        <f t="shared" si="17"/>
        <v/>
      </c>
      <c r="AE5" s="12">
        <v>0</v>
      </c>
      <c r="AF5" s="8">
        <f t="shared" si="20"/>
        <v>0</v>
      </c>
      <c r="AG5">
        <v>0</v>
      </c>
      <c r="AH5" s="12">
        <f t="shared" si="21"/>
        <v>0</v>
      </c>
      <c r="AI5">
        <v>0</v>
      </c>
    </row>
    <row r="6" spans="1:35">
      <c r="A6">
        <v>5</v>
      </c>
      <c r="B6" s="7" t="s">
        <v>12</v>
      </c>
      <c r="C6" s="7" t="s">
        <v>8</v>
      </c>
      <c r="D6" s="3" t="s">
        <v>13</v>
      </c>
      <c r="E6">
        <v>2003</v>
      </c>
      <c r="F6" s="4">
        <v>549469.26</v>
      </c>
      <c r="G6" s="4">
        <v>3850.76</v>
      </c>
      <c r="H6" s="4">
        <f t="shared" si="18"/>
        <v>545618.5</v>
      </c>
      <c r="I6" s="5">
        <f t="shared" si="0"/>
        <v>545619</v>
      </c>
      <c r="J6" s="6">
        <v>0.01</v>
      </c>
      <c r="K6" s="37">
        <f t="shared" si="1"/>
        <v>43.84</v>
      </c>
      <c r="L6" s="37">
        <f t="shared" si="2"/>
        <v>43.84</v>
      </c>
      <c r="M6" s="11">
        <f t="shared" si="3"/>
        <v>239197.40724</v>
      </c>
      <c r="N6" s="11">
        <f t="shared" si="4"/>
        <v>239197.40724</v>
      </c>
      <c r="O6" s="11">
        <f t="shared" si="19"/>
        <v>0.40724000000045635</v>
      </c>
      <c r="P6" s="8">
        <f t="shared" si="5"/>
        <v>239197</v>
      </c>
      <c r="Q6" s="11">
        <f t="shared" si="6"/>
        <v>-0.40724000000045635</v>
      </c>
      <c r="R6">
        <f t="shared" si="7"/>
        <v>43.84</v>
      </c>
      <c r="S6" s="8">
        <f>ROUND(IF(J6=3%,$I$358*Ranking!K7,0),0)</f>
        <v>0</v>
      </c>
      <c r="T6" s="8">
        <f t="shared" si="8"/>
        <v>239197</v>
      </c>
      <c r="U6" s="8">
        <f t="shared" si="9"/>
        <v>0</v>
      </c>
      <c r="V6" s="8">
        <f t="shared" si="10"/>
        <v>239197</v>
      </c>
      <c r="W6" s="37">
        <f t="shared" si="11"/>
        <v>43.84</v>
      </c>
      <c r="X6" s="8">
        <f>IF(J6=3%,ROUND($I$360*Ranking!K7,0),0)</f>
        <v>0</v>
      </c>
      <c r="Y6" s="12">
        <f t="shared" si="12"/>
        <v>239197</v>
      </c>
      <c r="Z6" s="12">
        <f t="shared" si="13"/>
        <v>0</v>
      </c>
      <c r="AA6" s="8">
        <f t="shared" si="14"/>
        <v>239197</v>
      </c>
      <c r="AB6" s="12">
        <f t="shared" si="15"/>
        <v>0</v>
      </c>
      <c r="AC6" s="37">
        <f t="shared" si="16"/>
        <v>43.84</v>
      </c>
      <c r="AD6" t="str">
        <f t="shared" si="17"/>
        <v/>
      </c>
      <c r="AE6" s="12">
        <v>0</v>
      </c>
      <c r="AF6" s="8">
        <f t="shared" si="20"/>
        <v>239197</v>
      </c>
      <c r="AG6">
        <v>214811</v>
      </c>
      <c r="AH6" s="12">
        <f t="shared" si="21"/>
        <v>24386</v>
      </c>
      <c r="AI6">
        <v>214811</v>
      </c>
    </row>
    <row r="7" spans="1:35">
      <c r="A7">
        <v>6</v>
      </c>
      <c r="B7" s="7" t="s">
        <v>134</v>
      </c>
      <c r="C7" s="7" t="s">
        <v>8</v>
      </c>
      <c r="D7" s="3" t="s">
        <v>135</v>
      </c>
      <c r="E7">
        <v>0</v>
      </c>
      <c r="F7" s="4">
        <v>0</v>
      </c>
      <c r="G7" s="4">
        <v>0</v>
      </c>
      <c r="H7" s="4">
        <f t="shared" si="18"/>
        <v>0</v>
      </c>
      <c r="I7" s="5">
        <f t="shared" si="0"/>
        <v>0</v>
      </c>
      <c r="J7" s="6">
        <v>0</v>
      </c>
      <c r="K7" s="37">
        <f t="shared" si="1"/>
        <v>0</v>
      </c>
      <c r="L7" s="37">
        <f t="shared" si="2"/>
        <v>0</v>
      </c>
      <c r="M7" s="11">
        <f t="shared" si="3"/>
        <v>0</v>
      </c>
      <c r="N7" s="11">
        <f t="shared" si="4"/>
        <v>0</v>
      </c>
      <c r="O7" s="11">
        <f t="shared" si="19"/>
        <v>0</v>
      </c>
      <c r="P7" s="8">
        <f t="shared" si="5"/>
        <v>0</v>
      </c>
      <c r="Q7" s="11">
        <f t="shared" si="6"/>
        <v>0</v>
      </c>
      <c r="R7">
        <f t="shared" si="7"/>
        <v>0</v>
      </c>
      <c r="S7" s="8">
        <f>ROUND(IF(J7=3%,$I$358*Ranking!K8,0),0)</f>
        <v>0</v>
      </c>
      <c r="T7" s="8">
        <f t="shared" si="8"/>
        <v>0</v>
      </c>
      <c r="U7" s="8">
        <f t="shared" si="9"/>
        <v>0</v>
      </c>
      <c r="V7" s="8">
        <f t="shared" si="10"/>
        <v>0</v>
      </c>
      <c r="W7" s="37">
        <f t="shared" si="11"/>
        <v>0</v>
      </c>
      <c r="X7" s="8">
        <f>IF(J7=3%,ROUND($I$360*Ranking!K8,0),0)</f>
        <v>0</v>
      </c>
      <c r="Y7" s="12">
        <f t="shared" si="12"/>
        <v>0</v>
      </c>
      <c r="Z7" s="12">
        <f t="shared" si="13"/>
        <v>0</v>
      </c>
      <c r="AA7" s="8">
        <f t="shared" si="14"/>
        <v>0</v>
      </c>
      <c r="AB7" s="12">
        <f t="shared" si="15"/>
        <v>0</v>
      </c>
      <c r="AC7" s="37">
        <f t="shared" si="16"/>
        <v>0</v>
      </c>
      <c r="AD7" t="str">
        <f t="shared" si="17"/>
        <v/>
      </c>
      <c r="AE7" s="12">
        <v>0</v>
      </c>
      <c r="AF7" s="8">
        <f t="shared" si="20"/>
        <v>0</v>
      </c>
      <c r="AG7">
        <v>0</v>
      </c>
      <c r="AH7" s="12">
        <f t="shared" si="21"/>
        <v>0</v>
      </c>
      <c r="AI7">
        <v>0</v>
      </c>
    </row>
    <row r="8" spans="1:35">
      <c r="A8">
        <v>7</v>
      </c>
      <c r="B8" s="7" t="s">
        <v>136</v>
      </c>
      <c r="C8" s="7" t="s">
        <v>8</v>
      </c>
      <c r="D8" s="3" t="s">
        <v>137</v>
      </c>
      <c r="E8">
        <v>0</v>
      </c>
      <c r="F8" s="4">
        <v>0</v>
      </c>
      <c r="G8" s="4">
        <v>0</v>
      </c>
      <c r="H8" s="4">
        <f t="shared" si="18"/>
        <v>0</v>
      </c>
      <c r="I8" s="5">
        <f t="shared" si="0"/>
        <v>0</v>
      </c>
      <c r="J8" s="6">
        <v>0</v>
      </c>
      <c r="K8" s="37">
        <f t="shared" si="1"/>
        <v>0</v>
      </c>
      <c r="L8" s="37">
        <f t="shared" si="2"/>
        <v>0</v>
      </c>
      <c r="M8" s="11">
        <f t="shared" si="3"/>
        <v>0</v>
      </c>
      <c r="N8" s="11">
        <f t="shared" si="4"/>
        <v>0</v>
      </c>
      <c r="O8" s="11">
        <f t="shared" si="19"/>
        <v>0</v>
      </c>
      <c r="P8" s="8">
        <f t="shared" si="5"/>
        <v>0</v>
      </c>
      <c r="Q8" s="11">
        <f t="shared" si="6"/>
        <v>0</v>
      </c>
      <c r="R8">
        <f t="shared" si="7"/>
        <v>0</v>
      </c>
      <c r="S8" s="8">
        <f>ROUND(IF(J8=3%,$I$358*Ranking!K9,0),0)</f>
        <v>0</v>
      </c>
      <c r="T8" s="8">
        <f t="shared" si="8"/>
        <v>0</v>
      </c>
      <c r="U8" s="8">
        <f t="shared" si="9"/>
        <v>0</v>
      </c>
      <c r="V8" s="8">
        <f t="shared" si="10"/>
        <v>0</v>
      </c>
      <c r="W8" s="37">
        <f t="shared" si="11"/>
        <v>0</v>
      </c>
      <c r="X8" s="8">
        <f>IF(J8=3%,ROUND($I$360*Ranking!K9,0),0)</f>
        <v>0</v>
      </c>
      <c r="Y8" s="12">
        <f t="shared" si="12"/>
        <v>0</v>
      </c>
      <c r="Z8" s="12">
        <f t="shared" si="13"/>
        <v>0</v>
      </c>
      <c r="AA8" s="8">
        <f t="shared" si="14"/>
        <v>0</v>
      </c>
      <c r="AB8" s="12">
        <f t="shared" si="15"/>
        <v>0</v>
      </c>
      <c r="AC8" s="37">
        <f t="shared" si="16"/>
        <v>0</v>
      </c>
      <c r="AD8" t="str">
        <f t="shared" si="17"/>
        <v/>
      </c>
      <c r="AE8" s="12">
        <v>0</v>
      </c>
      <c r="AF8" s="8">
        <f t="shared" si="20"/>
        <v>0</v>
      </c>
      <c r="AG8">
        <v>0</v>
      </c>
      <c r="AH8" s="12">
        <f t="shared" si="21"/>
        <v>0</v>
      </c>
      <c r="AI8">
        <v>0</v>
      </c>
    </row>
    <row r="9" spans="1:35">
      <c r="A9">
        <v>8</v>
      </c>
      <c r="B9" s="7" t="s">
        <v>14</v>
      </c>
      <c r="C9" s="7" t="s">
        <v>8</v>
      </c>
      <c r="D9" s="3" t="s">
        <v>15</v>
      </c>
      <c r="E9">
        <v>2008</v>
      </c>
      <c r="F9" s="4">
        <v>1248422.8700000001</v>
      </c>
      <c r="G9" s="4">
        <v>3583.45</v>
      </c>
      <c r="H9" s="4">
        <f t="shared" si="18"/>
        <v>1244839.4200000002</v>
      </c>
      <c r="I9" s="5">
        <f t="shared" si="0"/>
        <v>1244839</v>
      </c>
      <c r="J9" s="6">
        <v>0.03</v>
      </c>
      <c r="K9" s="37">
        <f t="shared" si="1"/>
        <v>43.84</v>
      </c>
      <c r="L9" s="37">
        <f t="shared" si="2"/>
        <v>60.16</v>
      </c>
      <c r="M9" s="11">
        <f t="shared" si="3"/>
        <v>545732.94044999999</v>
      </c>
      <c r="N9" s="11">
        <f t="shared" si="4"/>
        <v>545732.94044999999</v>
      </c>
      <c r="O9" s="11">
        <f t="shared" si="19"/>
        <v>-5.9550000005401671E-2</v>
      </c>
      <c r="P9" s="8">
        <f t="shared" si="5"/>
        <v>545733</v>
      </c>
      <c r="Q9" s="11">
        <f t="shared" si="6"/>
        <v>5.9550000005401671E-2</v>
      </c>
      <c r="R9">
        <f t="shared" si="7"/>
        <v>43.84</v>
      </c>
      <c r="S9" s="8">
        <f>ROUND(IF(J9=3%,$I$358*Ranking!K10,0),0)</f>
        <v>121916</v>
      </c>
      <c r="T9" s="8">
        <f t="shared" si="8"/>
        <v>667649</v>
      </c>
      <c r="U9" s="8">
        <f t="shared" si="9"/>
        <v>121916</v>
      </c>
      <c r="V9" s="8">
        <f t="shared" si="10"/>
        <v>667649</v>
      </c>
      <c r="W9" s="37">
        <f t="shared" si="11"/>
        <v>53.63</v>
      </c>
      <c r="X9" s="8">
        <f>IF(J9=3%,ROUND($I$360*Ranking!K10,0),0)</f>
        <v>81282</v>
      </c>
      <c r="Y9" s="12">
        <f t="shared" si="12"/>
        <v>748931</v>
      </c>
      <c r="Z9" s="12">
        <f t="shared" si="13"/>
        <v>81282</v>
      </c>
      <c r="AA9" s="8">
        <f t="shared" si="14"/>
        <v>748931</v>
      </c>
      <c r="AB9" s="12">
        <f t="shared" si="15"/>
        <v>0</v>
      </c>
      <c r="AC9" s="37">
        <f t="shared" si="16"/>
        <v>60.16</v>
      </c>
      <c r="AD9" t="str">
        <f t="shared" si="17"/>
        <v/>
      </c>
      <c r="AE9" s="12">
        <v>0</v>
      </c>
      <c r="AF9" s="8">
        <f t="shared" si="20"/>
        <v>748931</v>
      </c>
      <c r="AG9">
        <v>671787</v>
      </c>
      <c r="AH9" s="12">
        <f t="shared" si="21"/>
        <v>77144</v>
      </c>
      <c r="AI9">
        <v>671787</v>
      </c>
    </row>
    <row r="10" spans="1:35">
      <c r="A10">
        <v>9</v>
      </c>
      <c r="B10" s="7" t="s">
        <v>138</v>
      </c>
      <c r="C10" s="7" t="s">
        <v>8</v>
      </c>
      <c r="D10" s="3" t="s">
        <v>139</v>
      </c>
      <c r="E10">
        <v>0</v>
      </c>
      <c r="F10" s="4">
        <v>0</v>
      </c>
      <c r="G10" s="4">
        <v>0</v>
      </c>
      <c r="H10" s="4">
        <f t="shared" si="18"/>
        <v>0</v>
      </c>
      <c r="I10" s="5">
        <f t="shared" si="0"/>
        <v>0</v>
      </c>
      <c r="J10" s="6">
        <v>0</v>
      </c>
      <c r="K10" s="37">
        <f t="shared" si="1"/>
        <v>0</v>
      </c>
      <c r="L10" s="37">
        <f t="shared" si="2"/>
        <v>0</v>
      </c>
      <c r="M10" s="11">
        <f t="shared" si="3"/>
        <v>0</v>
      </c>
      <c r="N10" s="11">
        <f t="shared" si="4"/>
        <v>0</v>
      </c>
      <c r="O10" s="11">
        <f t="shared" si="19"/>
        <v>0</v>
      </c>
      <c r="P10" s="8">
        <f t="shared" si="5"/>
        <v>0</v>
      </c>
      <c r="Q10" s="11">
        <f t="shared" si="6"/>
        <v>0</v>
      </c>
      <c r="R10">
        <f t="shared" si="7"/>
        <v>0</v>
      </c>
      <c r="S10" s="8">
        <f>ROUND(IF(J10=3%,$I$358*Ranking!K11,0),0)</f>
        <v>0</v>
      </c>
      <c r="T10" s="8">
        <f t="shared" si="8"/>
        <v>0</v>
      </c>
      <c r="U10" s="8">
        <f t="shared" si="9"/>
        <v>0</v>
      </c>
      <c r="V10" s="8">
        <f t="shared" si="10"/>
        <v>0</v>
      </c>
      <c r="W10" s="37">
        <f t="shared" si="11"/>
        <v>0</v>
      </c>
      <c r="X10" s="8">
        <f>IF(J10=3%,ROUND($I$360*Ranking!K11,0),0)</f>
        <v>0</v>
      </c>
      <c r="Y10" s="12">
        <f t="shared" si="12"/>
        <v>0</v>
      </c>
      <c r="Z10" s="12">
        <f t="shared" si="13"/>
        <v>0</v>
      </c>
      <c r="AA10" s="8">
        <f t="shared" si="14"/>
        <v>0</v>
      </c>
      <c r="AB10" s="12">
        <f t="shared" si="15"/>
        <v>0</v>
      </c>
      <c r="AC10" s="37">
        <f t="shared" si="16"/>
        <v>0</v>
      </c>
      <c r="AD10" t="str">
        <f t="shared" si="17"/>
        <v/>
      </c>
      <c r="AE10" s="12">
        <v>0</v>
      </c>
      <c r="AF10" s="8">
        <f t="shared" si="20"/>
        <v>0</v>
      </c>
      <c r="AG10">
        <v>0</v>
      </c>
      <c r="AH10" s="12">
        <f t="shared" si="21"/>
        <v>0</v>
      </c>
      <c r="AI10">
        <v>0</v>
      </c>
    </row>
    <row r="11" spans="1:35">
      <c r="A11">
        <v>10</v>
      </c>
      <c r="B11" s="7" t="s">
        <v>140</v>
      </c>
      <c r="C11" s="7" t="s">
        <v>8</v>
      </c>
      <c r="D11" s="3" t="s">
        <v>141</v>
      </c>
      <c r="E11">
        <v>2016</v>
      </c>
      <c r="F11" s="4">
        <v>1796438.69</v>
      </c>
      <c r="G11" s="4">
        <v>16347.1</v>
      </c>
      <c r="H11" s="4">
        <f t="shared" si="18"/>
        <v>1780091.5899999999</v>
      </c>
      <c r="I11" s="5">
        <f t="shared" si="0"/>
        <v>1780092</v>
      </c>
      <c r="J11" s="6">
        <v>1.4999999999999999E-2</v>
      </c>
      <c r="K11" s="37">
        <f t="shared" si="1"/>
        <v>43.84</v>
      </c>
      <c r="L11" s="37">
        <f t="shared" si="2"/>
        <v>43.84</v>
      </c>
      <c r="M11" s="11">
        <f t="shared" si="3"/>
        <v>780385.93058000004</v>
      </c>
      <c r="N11" s="11">
        <f t="shared" si="4"/>
        <v>780385.93058000004</v>
      </c>
      <c r="O11" s="11">
        <f t="shared" si="19"/>
        <v>-6.9419999956153333E-2</v>
      </c>
      <c r="P11" s="8">
        <f t="shared" si="5"/>
        <v>780386</v>
      </c>
      <c r="Q11" s="11">
        <f t="shared" si="6"/>
        <v>6.9419999956153333E-2</v>
      </c>
      <c r="R11">
        <f t="shared" si="7"/>
        <v>43.84</v>
      </c>
      <c r="S11" s="8">
        <f>ROUND(IF(J11=3%,$I$358*Ranking!K12,0),0)</f>
        <v>0</v>
      </c>
      <c r="T11" s="8">
        <f t="shared" si="8"/>
        <v>780386</v>
      </c>
      <c r="U11" s="8">
        <f t="shared" si="9"/>
        <v>0</v>
      </c>
      <c r="V11" s="8">
        <f t="shared" si="10"/>
        <v>780386</v>
      </c>
      <c r="W11" s="37">
        <f t="shared" si="11"/>
        <v>43.84</v>
      </c>
      <c r="X11" s="8">
        <f>IF(J11=3%,ROUND($I$360*Ranking!K12,0),0)</f>
        <v>0</v>
      </c>
      <c r="Y11" s="12">
        <f t="shared" si="12"/>
        <v>780386</v>
      </c>
      <c r="Z11" s="12">
        <f t="shared" si="13"/>
        <v>0</v>
      </c>
      <c r="AA11" s="8">
        <f t="shared" si="14"/>
        <v>780386</v>
      </c>
      <c r="AB11" s="12">
        <f t="shared" si="15"/>
        <v>0</v>
      </c>
      <c r="AC11" s="37">
        <f t="shared" si="16"/>
        <v>43.84</v>
      </c>
      <c r="AD11" t="str">
        <f t="shared" si="17"/>
        <v/>
      </c>
      <c r="AE11" s="12">
        <v>0</v>
      </c>
      <c r="AF11" s="8">
        <f t="shared" si="20"/>
        <v>780386</v>
      </c>
      <c r="AG11">
        <v>700825</v>
      </c>
      <c r="AH11" s="12">
        <f t="shared" si="21"/>
        <v>79561</v>
      </c>
      <c r="AI11">
        <v>700825</v>
      </c>
    </row>
    <row r="12" spans="1:35">
      <c r="A12">
        <v>11</v>
      </c>
      <c r="B12" s="7" t="s">
        <v>142</v>
      </c>
      <c r="C12" s="7" t="s">
        <v>8</v>
      </c>
      <c r="D12" s="3" t="s">
        <v>143</v>
      </c>
      <c r="E12">
        <v>0</v>
      </c>
      <c r="F12" s="4">
        <v>0</v>
      </c>
      <c r="G12" s="4">
        <v>0</v>
      </c>
      <c r="H12" s="4">
        <f t="shared" si="18"/>
        <v>0</v>
      </c>
      <c r="I12" s="5">
        <f t="shared" si="0"/>
        <v>0</v>
      </c>
      <c r="J12" s="6">
        <v>0</v>
      </c>
      <c r="K12" s="37">
        <f t="shared" si="1"/>
        <v>0</v>
      </c>
      <c r="L12" s="37">
        <f t="shared" si="2"/>
        <v>0</v>
      </c>
      <c r="M12" s="11">
        <f t="shared" si="3"/>
        <v>0</v>
      </c>
      <c r="N12" s="11">
        <f t="shared" si="4"/>
        <v>0</v>
      </c>
      <c r="O12" s="11">
        <f t="shared" si="19"/>
        <v>0</v>
      </c>
      <c r="P12" s="8">
        <f t="shared" si="5"/>
        <v>0</v>
      </c>
      <c r="Q12" s="11">
        <f t="shared" si="6"/>
        <v>0</v>
      </c>
      <c r="R12">
        <f t="shared" si="7"/>
        <v>0</v>
      </c>
      <c r="S12" s="8">
        <f>ROUND(IF(J12=3%,$I$358*Ranking!K13,0),0)</f>
        <v>0</v>
      </c>
      <c r="T12" s="8">
        <f t="shared" si="8"/>
        <v>0</v>
      </c>
      <c r="U12" s="8">
        <f t="shared" si="9"/>
        <v>0</v>
      </c>
      <c r="V12" s="8">
        <f t="shared" si="10"/>
        <v>0</v>
      </c>
      <c r="W12" s="37">
        <f t="shared" si="11"/>
        <v>0</v>
      </c>
      <c r="X12" s="8">
        <f>IF(J12=3%,ROUND($I$360*Ranking!K13,0),0)</f>
        <v>0</v>
      </c>
      <c r="Y12" s="12">
        <f t="shared" si="12"/>
        <v>0</v>
      </c>
      <c r="Z12" s="12">
        <f t="shared" si="13"/>
        <v>0</v>
      </c>
      <c r="AA12" s="8">
        <f t="shared" si="14"/>
        <v>0</v>
      </c>
      <c r="AB12" s="12">
        <f t="shared" si="15"/>
        <v>0</v>
      </c>
      <c r="AC12" s="37">
        <f t="shared" si="16"/>
        <v>0</v>
      </c>
      <c r="AD12" t="str">
        <f t="shared" si="17"/>
        <v/>
      </c>
      <c r="AE12" s="12">
        <v>0</v>
      </c>
      <c r="AF12" s="8">
        <f t="shared" si="20"/>
        <v>0</v>
      </c>
      <c r="AG12">
        <v>0</v>
      </c>
      <c r="AH12" s="12">
        <f t="shared" si="21"/>
        <v>0</v>
      </c>
      <c r="AI12">
        <v>0</v>
      </c>
    </row>
    <row r="13" spans="1:35">
      <c r="A13">
        <v>12</v>
      </c>
      <c r="B13" s="7" t="s">
        <v>144</v>
      </c>
      <c r="C13" s="7" t="s">
        <v>8</v>
      </c>
      <c r="D13" s="3" t="s">
        <v>145</v>
      </c>
      <c r="E13">
        <v>0</v>
      </c>
      <c r="F13" s="4">
        <v>0</v>
      </c>
      <c r="G13" s="4">
        <v>0</v>
      </c>
      <c r="H13" s="4">
        <f t="shared" si="18"/>
        <v>0</v>
      </c>
      <c r="I13" s="5">
        <f t="shared" si="0"/>
        <v>0</v>
      </c>
      <c r="J13" s="6">
        <v>0</v>
      </c>
      <c r="K13" s="37">
        <f t="shared" si="1"/>
        <v>0</v>
      </c>
      <c r="L13" s="37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19"/>
        <v>0</v>
      </c>
      <c r="P13" s="8">
        <f t="shared" si="5"/>
        <v>0</v>
      </c>
      <c r="Q13" s="11">
        <f t="shared" si="6"/>
        <v>0</v>
      </c>
      <c r="R13">
        <f t="shared" si="7"/>
        <v>0</v>
      </c>
      <c r="S13" s="8">
        <f>ROUND(IF(J13=3%,$I$358*Ranking!K14,0),0)</f>
        <v>0</v>
      </c>
      <c r="T13" s="8">
        <f t="shared" si="8"/>
        <v>0</v>
      </c>
      <c r="U13" s="8">
        <f t="shared" si="9"/>
        <v>0</v>
      </c>
      <c r="V13" s="8">
        <f t="shared" si="10"/>
        <v>0</v>
      </c>
      <c r="W13" s="37">
        <f t="shared" si="11"/>
        <v>0</v>
      </c>
      <c r="X13" s="8">
        <f>IF(J13=3%,ROUND($I$360*Ranking!K14,0),0)</f>
        <v>0</v>
      </c>
      <c r="Y13" s="12">
        <f t="shared" si="12"/>
        <v>0</v>
      </c>
      <c r="Z13" s="12">
        <f t="shared" si="13"/>
        <v>0</v>
      </c>
      <c r="AA13" s="8">
        <f t="shared" si="14"/>
        <v>0</v>
      </c>
      <c r="AB13" s="12">
        <f t="shared" si="15"/>
        <v>0</v>
      </c>
      <c r="AC13" s="37">
        <f t="shared" si="16"/>
        <v>0</v>
      </c>
      <c r="AD13" t="str">
        <f t="shared" si="17"/>
        <v/>
      </c>
      <c r="AE13" s="12">
        <v>0</v>
      </c>
      <c r="AF13" s="8">
        <f t="shared" si="20"/>
        <v>0</v>
      </c>
      <c r="AG13">
        <v>0</v>
      </c>
      <c r="AH13" s="12">
        <f t="shared" si="21"/>
        <v>0</v>
      </c>
      <c r="AI13">
        <v>0</v>
      </c>
    </row>
    <row r="14" spans="1:35">
      <c r="A14">
        <v>13</v>
      </c>
      <c r="B14" s="7" t="s">
        <v>146</v>
      </c>
      <c r="C14" s="7" t="s">
        <v>8</v>
      </c>
      <c r="D14" s="3" t="s">
        <v>147</v>
      </c>
      <c r="E14">
        <v>0</v>
      </c>
      <c r="F14" s="4">
        <v>0</v>
      </c>
      <c r="G14" s="4">
        <v>0</v>
      </c>
      <c r="H14" s="4">
        <f t="shared" si="18"/>
        <v>0</v>
      </c>
      <c r="I14" s="5">
        <f t="shared" si="0"/>
        <v>0</v>
      </c>
      <c r="J14" s="6">
        <v>0</v>
      </c>
      <c r="K14" s="37">
        <f t="shared" si="1"/>
        <v>0</v>
      </c>
      <c r="L14" s="37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19"/>
        <v>0</v>
      </c>
      <c r="P14" s="8">
        <f t="shared" si="5"/>
        <v>0</v>
      </c>
      <c r="Q14" s="11">
        <f t="shared" si="6"/>
        <v>0</v>
      </c>
      <c r="R14">
        <f t="shared" si="7"/>
        <v>0</v>
      </c>
      <c r="S14" s="8">
        <f>ROUND(IF(J14=3%,$I$358*Ranking!K15,0),0)</f>
        <v>0</v>
      </c>
      <c r="T14" s="8">
        <f t="shared" si="8"/>
        <v>0</v>
      </c>
      <c r="U14" s="8">
        <f t="shared" si="9"/>
        <v>0</v>
      </c>
      <c r="V14" s="8">
        <f t="shared" si="10"/>
        <v>0</v>
      </c>
      <c r="W14" s="37">
        <f t="shared" si="11"/>
        <v>0</v>
      </c>
      <c r="X14" s="8">
        <f>IF(J14=3%,ROUND($I$360*Ranking!K15,0),0)</f>
        <v>0</v>
      </c>
      <c r="Y14" s="12">
        <f t="shared" si="12"/>
        <v>0</v>
      </c>
      <c r="Z14" s="12">
        <f t="shared" si="13"/>
        <v>0</v>
      </c>
      <c r="AA14" s="8">
        <f t="shared" si="14"/>
        <v>0</v>
      </c>
      <c r="AB14" s="12">
        <f t="shared" si="15"/>
        <v>0</v>
      </c>
      <c r="AC14" s="37">
        <f t="shared" si="16"/>
        <v>0</v>
      </c>
      <c r="AD14" t="str">
        <f t="shared" si="17"/>
        <v/>
      </c>
      <c r="AE14" s="12">
        <v>0</v>
      </c>
      <c r="AF14" s="8">
        <f t="shared" si="20"/>
        <v>0</v>
      </c>
      <c r="AG14">
        <v>0</v>
      </c>
      <c r="AH14" s="12">
        <f t="shared" si="21"/>
        <v>0</v>
      </c>
      <c r="AI14">
        <v>0</v>
      </c>
    </row>
    <row r="15" spans="1:35">
      <c r="A15">
        <v>14</v>
      </c>
      <c r="B15" s="7" t="s">
        <v>16</v>
      </c>
      <c r="C15" s="7" t="s">
        <v>8</v>
      </c>
      <c r="D15" s="3" t="s">
        <v>17</v>
      </c>
      <c r="E15">
        <v>2003</v>
      </c>
      <c r="F15" s="4">
        <v>1171219.23</v>
      </c>
      <c r="G15" s="4">
        <v>19736.669999999998</v>
      </c>
      <c r="H15" s="4">
        <f t="shared" si="18"/>
        <v>1151482.56</v>
      </c>
      <c r="I15" s="5">
        <f t="shared" si="0"/>
        <v>1151483</v>
      </c>
      <c r="J15" s="6">
        <v>0.03</v>
      </c>
      <c r="K15" s="37">
        <f t="shared" si="1"/>
        <v>43.84</v>
      </c>
      <c r="L15" s="37">
        <f t="shared" si="2"/>
        <v>55.07</v>
      </c>
      <c r="M15" s="11">
        <f t="shared" si="3"/>
        <v>504806.00581</v>
      </c>
      <c r="N15" s="11">
        <f t="shared" si="4"/>
        <v>504806.00581</v>
      </c>
      <c r="O15" s="11">
        <f t="shared" si="19"/>
        <v>5.8100000023841858E-3</v>
      </c>
      <c r="P15" s="8">
        <f t="shared" si="5"/>
        <v>504806</v>
      </c>
      <c r="Q15" s="11">
        <f t="shared" si="6"/>
        <v>-5.8100000023841858E-3</v>
      </c>
      <c r="R15">
        <f t="shared" si="7"/>
        <v>43.84</v>
      </c>
      <c r="S15" s="8">
        <f>ROUND(IF(J15=3%,$I$358*Ranking!K16,0),0)</f>
        <v>77583</v>
      </c>
      <c r="T15" s="8">
        <f t="shared" si="8"/>
        <v>582389</v>
      </c>
      <c r="U15" s="8">
        <f t="shared" si="9"/>
        <v>77583</v>
      </c>
      <c r="V15" s="8">
        <f t="shared" si="10"/>
        <v>582389</v>
      </c>
      <c r="W15" s="37">
        <f t="shared" si="11"/>
        <v>50.58</v>
      </c>
      <c r="X15" s="8">
        <f>IF(J15=3%,ROUND($I$360*Ranking!K16,0),0)</f>
        <v>51725</v>
      </c>
      <c r="Y15" s="12">
        <f t="shared" si="12"/>
        <v>634114</v>
      </c>
      <c r="Z15" s="12">
        <f t="shared" si="13"/>
        <v>51725</v>
      </c>
      <c r="AA15" s="8">
        <f t="shared" si="14"/>
        <v>634114</v>
      </c>
      <c r="AB15" s="12">
        <f t="shared" si="15"/>
        <v>0</v>
      </c>
      <c r="AC15" s="37">
        <f t="shared" si="16"/>
        <v>55.07</v>
      </c>
      <c r="AD15" t="str">
        <f t="shared" si="17"/>
        <v/>
      </c>
      <c r="AE15" s="12">
        <v>0</v>
      </c>
      <c r="AF15" s="8">
        <f t="shared" si="20"/>
        <v>634114</v>
      </c>
      <c r="AG15">
        <v>568963</v>
      </c>
      <c r="AH15" s="12">
        <f t="shared" si="21"/>
        <v>65151</v>
      </c>
      <c r="AI15">
        <v>568963</v>
      </c>
    </row>
    <row r="16" spans="1:35">
      <c r="A16">
        <v>15</v>
      </c>
      <c r="B16" s="7" t="s">
        <v>148</v>
      </c>
      <c r="C16" s="7" t="s">
        <v>8</v>
      </c>
      <c r="D16" s="3" t="s">
        <v>149</v>
      </c>
      <c r="E16">
        <v>0</v>
      </c>
      <c r="F16" s="4">
        <v>0</v>
      </c>
      <c r="G16" s="4">
        <v>0</v>
      </c>
      <c r="H16" s="4">
        <f t="shared" si="18"/>
        <v>0</v>
      </c>
      <c r="I16" s="5">
        <f t="shared" si="0"/>
        <v>0</v>
      </c>
      <c r="J16" s="6">
        <v>0</v>
      </c>
      <c r="K16" s="37">
        <f t="shared" si="1"/>
        <v>0</v>
      </c>
      <c r="L16" s="37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19"/>
        <v>0</v>
      </c>
      <c r="P16" s="8">
        <f t="shared" si="5"/>
        <v>0</v>
      </c>
      <c r="Q16" s="11">
        <f t="shared" si="6"/>
        <v>0</v>
      </c>
      <c r="R16">
        <f t="shared" si="7"/>
        <v>0</v>
      </c>
      <c r="S16" s="8">
        <f>ROUND(IF(J16=3%,$I$358*Ranking!K17,0),0)</f>
        <v>0</v>
      </c>
      <c r="T16" s="8">
        <f t="shared" si="8"/>
        <v>0</v>
      </c>
      <c r="U16" s="8">
        <f t="shared" si="9"/>
        <v>0</v>
      </c>
      <c r="V16" s="8">
        <f t="shared" si="10"/>
        <v>0</v>
      </c>
      <c r="W16" s="37">
        <f t="shared" si="11"/>
        <v>0</v>
      </c>
      <c r="X16" s="8">
        <f>IF(J16=3%,ROUND($I$360*Ranking!K17,0),0)</f>
        <v>0</v>
      </c>
      <c r="Y16" s="12">
        <f t="shared" si="12"/>
        <v>0</v>
      </c>
      <c r="Z16" s="12">
        <f t="shared" si="13"/>
        <v>0</v>
      </c>
      <c r="AA16" s="8">
        <f t="shared" si="14"/>
        <v>0</v>
      </c>
      <c r="AB16" s="12">
        <f t="shared" si="15"/>
        <v>0</v>
      </c>
      <c r="AC16" s="37">
        <f t="shared" si="16"/>
        <v>0</v>
      </c>
      <c r="AD16" t="str">
        <f t="shared" si="17"/>
        <v/>
      </c>
      <c r="AE16" s="12">
        <v>0</v>
      </c>
      <c r="AF16" s="8">
        <f t="shared" si="20"/>
        <v>0</v>
      </c>
      <c r="AG16">
        <v>0</v>
      </c>
      <c r="AH16" s="12">
        <f t="shared" si="21"/>
        <v>0</v>
      </c>
      <c r="AI16">
        <v>0</v>
      </c>
    </row>
    <row r="17" spans="1:35">
      <c r="A17">
        <v>16</v>
      </c>
      <c r="B17" s="7" t="s">
        <v>150</v>
      </c>
      <c r="C17" s="7" t="s">
        <v>8</v>
      </c>
      <c r="D17" s="3" t="s">
        <v>151</v>
      </c>
      <c r="E17">
        <v>0</v>
      </c>
      <c r="F17" s="4">
        <v>0</v>
      </c>
      <c r="G17" s="4">
        <v>0</v>
      </c>
      <c r="H17" s="4">
        <f t="shared" si="18"/>
        <v>0</v>
      </c>
      <c r="I17" s="5">
        <f t="shared" si="0"/>
        <v>0</v>
      </c>
      <c r="J17" s="6">
        <v>0</v>
      </c>
      <c r="K17" s="37">
        <f t="shared" si="1"/>
        <v>0</v>
      </c>
      <c r="L17" s="37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19"/>
        <v>0</v>
      </c>
      <c r="P17" s="8">
        <f t="shared" si="5"/>
        <v>0</v>
      </c>
      <c r="Q17" s="11">
        <f t="shared" si="6"/>
        <v>0</v>
      </c>
      <c r="R17">
        <f t="shared" si="7"/>
        <v>0</v>
      </c>
      <c r="S17" s="8">
        <f>ROUND(IF(J17=3%,$I$358*Ranking!K18,0),0)</f>
        <v>0</v>
      </c>
      <c r="T17" s="8">
        <f t="shared" si="8"/>
        <v>0</v>
      </c>
      <c r="U17" s="8">
        <f t="shared" si="9"/>
        <v>0</v>
      </c>
      <c r="V17" s="8">
        <f t="shared" si="10"/>
        <v>0</v>
      </c>
      <c r="W17" s="37">
        <f t="shared" si="11"/>
        <v>0</v>
      </c>
      <c r="X17" s="8">
        <f>IF(J17=3%,ROUND($I$360*Ranking!K18,0),0)</f>
        <v>0</v>
      </c>
      <c r="Y17" s="12">
        <f t="shared" si="12"/>
        <v>0</v>
      </c>
      <c r="Z17" s="12">
        <f t="shared" si="13"/>
        <v>0</v>
      </c>
      <c r="AA17" s="8">
        <f t="shared" si="14"/>
        <v>0</v>
      </c>
      <c r="AB17" s="12">
        <f t="shared" si="15"/>
        <v>0</v>
      </c>
      <c r="AC17" s="37">
        <f t="shared" si="16"/>
        <v>0</v>
      </c>
      <c r="AD17" t="str">
        <f t="shared" si="17"/>
        <v/>
      </c>
      <c r="AE17" s="12">
        <v>0</v>
      </c>
      <c r="AF17" s="8">
        <f t="shared" si="20"/>
        <v>0</v>
      </c>
      <c r="AG17">
        <v>0</v>
      </c>
      <c r="AH17" s="12">
        <f t="shared" si="21"/>
        <v>0</v>
      </c>
      <c r="AI17">
        <v>0</v>
      </c>
    </row>
    <row r="18" spans="1:35">
      <c r="A18">
        <v>17</v>
      </c>
      <c r="B18" s="7" t="s">
        <v>152</v>
      </c>
      <c r="C18" s="7" t="s">
        <v>8</v>
      </c>
      <c r="D18" s="3" t="s">
        <v>153</v>
      </c>
      <c r="E18">
        <v>0</v>
      </c>
      <c r="F18" s="4">
        <v>0</v>
      </c>
      <c r="G18" s="4">
        <v>0</v>
      </c>
      <c r="H18" s="4">
        <f t="shared" si="18"/>
        <v>0</v>
      </c>
      <c r="I18" s="5">
        <f t="shared" si="0"/>
        <v>0</v>
      </c>
      <c r="J18" s="6">
        <v>0</v>
      </c>
      <c r="K18" s="37">
        <f t="shared" si="1"/>
        <v>0</v>
      </c>
      <c r="L18" s="37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19"/>
        <v>0</v>
      </c>
      <c r="P18" s="8">
        <f t="shared" si="5"/>
        <v>0</v>
      </c>
      <c r="Q18" s="11">
        <f t="shared" si="6"/>
        <v>0</v>
      </c>
      <c r="R18">
        <f t="shared" si="7"/>
        <v>0</v>
      </c>
      <c r="S18" s="8">
        <f>ROUND(IF(J18=3%,$I$358*Ranking!K19,0),0)</f>
        <v>0</v>
      </c>
      <c r="T18" s="8">
        <f t="shared" si="8"/>
        <v>0</v>
      </c>
      <c r="U18" s="8">
        <f t="shared" si="9"/>
        <v>0</v>
      </c>
      <c r="V18" s="8">
        <f t="shared" si="10"/>
        <v>0</v>
      </c>
      <c r="W18" s="37">
        <f t="shared" si="11"/>
        <v>0</v>
      </c>
      <c r="X18" s="8">
        <f>IF(J18=3%,ROUND($I$360*Ranking!K19,0),0)</f>
        <v>0</v>
      </c>
      <c r="Y18" s="12">
        <f t="shared" si="12"/>
        <v>0</v>
      </c>
      <c r="Z18" s="12">
        <f t="shared" si="13"/>
        <v>0</v>
      </c>
      <c r="AA18" s="8">
        <f t="shared" si="14"/>
        <v>0</v>
      </c>
      <c r="AB18" s="12">
        <f t="shared" si="15"/>
        <v>0</v>
      </c>
      <c r="AC18" s="37">
        <f t="shared" si="16"/>
        <v>0</v>
      </c>
      <c r="AD18" t="str">
        <f t="shared" si="17"/>
        <v/>
      </c>
      <c r="AE18" s="12">
        <v>0</v>
      </c>
      <c r="AF18" s="8">
        <f t="shared" si="20"/>
        <v>0</v>
      </c>
      <c r="AG18">
        <v>0</v>
      </c>
      <c r="AH18" s="12">
        <f t="shared" si="21"/>
        <v>0</v>
      </c>
      <c r="AI18">
        <v>0</v>
      </c>
    </row>
    <row r="19" spans="1:35">
      <c r="A19">
        <v>18</v>
      </c>
      <c r="B19" s="7" t="s">
        <v>154</v>
      </c>
      <c r="C19" s="7" t="s">
        <v>8</v>
      </c>
      <c r="D19" s="3" t="s">
        <v>155</v>
      </c>
      <c r="E19">
        <v>0</v>
      </c>
      <c r="F19" s="4">
        <v>0</v>
      </c>
      <c r="G19" s="4">
        <v>0</v>
      </c>
      <c r="H19" s="4">
        <f t="shared" si="18"/>
        <v>0</v>
      </c>
      <c r="I19" s="5">
        <f t="shared" si="0"/>
        <v>0</v>
      </c>
      <c r="J19" s="6">
        <v>0</v>
      </c>
      <c r="K19" s="37">
        <f t="shared" si="1"/>
        <v>0</v>
      </c>
      <c r="L19" s="37">
        <f t="shared" si="2"/>
        <v>0</v>
      </c>
      <c r="M19" s="11">
        <f t="shared" si="3"/>
        <v>0</v>
      </c>
      <c r="N19" s="11">
        <f t="shared" si="4"/>
        <v>0</v>
      </c>
      <c r="O19" s="11">
        <f t="shared" si="19"/>
        <v>0</v>
      </c>
      <c r="P19" s="8">
        <f t="shared" si="5"/>
        <v>0</v>
      </c>
      <c r="Q19" s="11">
        <f t="shared" si="6"/>
        <v>0</v>
      </c>
      <c r="R19">
        <f t="shared" si="7"/>
        <v>0</v>
      </c>
      <c r="S19" s="8">
        <f>ROUND(IF(J19=3%,$I$358*Ranking!K20,0),0)</f>
        <v>0</v>
      </c>
      <c r="T19" s="8">
        <f t="shared" si="8"/>
        <v>0</v>
      </c>
      <c r="U19" s="8">
        <f t="shared" si="9"/>
        <v>0</v>
      </c>
      <c r="V19" s="8">
        <f t="shared" si="10"/>
        <v>0</v>
      </c>
      <c r="W19" s="37">
        <f t="shared" si="11"/>
        <v>0</v>
      </c>
      <c r="X19" s="8">
        <f>IF(J19=3%,ROUND($I$360*Ranking!K20,0),0)</f>
        <v>0</v>
      </c>
      <c r="Y19" s="12">
        <f t="shared" si="12"/>
        <v>0</v>
      </c>
      <c r="Z19" s="12">
        <f t="shared" si="13"/>
        <v>0</v>
      </c>
      <c r="AA19" s="8">
        <f t="shared" si="14"/>
        <v>0</v>
      </c>
      <c r="AB19" s="12">
        <f t="shared" si="15"/>
        <v>0</v>
      </c>
      <c r="AC19" s="37">
        <f t="shared" si="16"/>
        <v>0</v>
      </c>
      <c r="AD19" t="str">
        <f t="shared" si="17"/>
        <v/>
      </c>
      <c r="AE19" s="12">
        <v>0</v>
      </c>
      <c r="AF19" s="8">
        <f t="shared" si="20"/>
        <v>0</v>
      </c>
      <c r="AG19">
        <v>0</v>
      </c>
      <c r="AH19" s="12">
        <f t="shared" si="21"/>
        <v>0</v>
      </c>
      <c r="AI19">
        <v>0</v>
      </c>
    </row>
    <row r="20" spans="1:35">
      <c r="A20">
        <v>19</v>
      </c>
      <c r="B20" s="7" t="s">
        <v>18</v>
      </c>
      <c r="C20" s="7" t="s">
        <v>8</v>
      </c>
      <c r="D20" s="3" t="s">
        <v>19</v>
      </c>
      <c r="E20">
        <v>2004</v>
      </c>
      <c r="F20" s="4">
        <v>642111.63</v>
      </c>
      <c r="G20" s="4">
        <v>4236.68</v>
      </c>
      <c r="H20" s="4">
        <f t="shared" si="18"/>
        <v>637874.94999999995</v>
      </c>
      <c r="I20" s="5">
        <f t="shared" si="0"/>
        <v>637875</v>
      </c>
      <c r="J20" s="6">
        <v>0.03</v>
      </c>
      <c r="K20" s="37">
        <f t="shared" si="1"/>
        <v>43.84</v>
      </c>
      <c r="L20" s="37">
        <f t="shared" si="2"/>
        <v>72.8</v>
      </c>
      <c r="M20" s="11">
        <f t="shared" si="3"/>
        <v>279642.10583999997</v>
      </c>
      <c r="N20" s="11">
        <f t="shared" si="4"/>
        <v>279642.10583999997</v>
      </c>
      <c r="O20" s="11">
        <f t="shared" si="19"/>
        <v>0.10583999997470528</v>
      </c>
      <c r="P20" s="8">
        <f t="shared" si="5"/>
        <v>279642</v>
      </c>
      <c r="Q20" s="11">
        <f t="shared" si="6"/>
        <v>-0.10583999997470528</v>
      </c>
      <c r="R20">
        <f t="shared" si="7"/>
        <v>43.84</v>
      </c>
      <c r="S20" s="8">
        <f>ROUND(IF(J20=3%,$I$358*Ranking!K21,0),0)</f>
        <v>110833</v>
      </c>
      <c r="T20" s="8">
        <f t="shared" si="8"/>
        <v>390475</v>
      </c>
      <c r="U20" s="8">
        <f t="shared" si="9"/>
        <v>110833</v>
      </c>
      <c r="V20" s="8">
        <f t="shared" si="10"/>
        <v>390475</v>
      </c>
      <c r="W20" s="37">
        <f t="shared" si="11"/>
        <v>61.21</v>
      </c>
      <c r="X20" s="8">
        <f>IF(J20=3%,ROUND($I$360*Ranking!K21,0),0)</f>
        <v>73893</v>
      </c>
      <c r="Y20" s="12">
        <f t="shared" si="12"/>
        <v>464368</v>
      </c>
      <c r="Z20" s="12">
        <f t="shared" si="13"/>
        <v>73893</v>
      </c>
      <c r="AA20" s="8">
        <f t="shared" si="14"/>
        <v>464368</v>
      </c>
      <c r="AB20" s="12">
        <f t="shared" si="15"/>
        <v>0</v>
      </c>
      <c r="AC20" s="37">
        <f t="shared" si="16"/>
        <v>72.8</v>
      </c>
      <c r="AD20" t="str">
        <f t="shared" si="17"/>
        <v/>
      </c>
      <c r="AE20" s="12">
        <v>0</v>
      </c>
      <c r="AF20" s="8">
        <f t="shared" si="20"/>
        <v>464368</v>
      </c>
      <c r="AG20">
        <v>416307</v>
      </c>
      <c r="AH20" s="12">
        <f t="shared" si="21"/>
        <v>48061</v>
      </c>
      <c r="AI20">
        <v>416307</v>
      </c>
    </row>
    <row r="21" spans="1:35">
      <c r="A21">
        <v>20</v>
      </c>
      <c r="B21" s="7" t="s">
        <v>156</v>
      </c>
      <c r="C21" s="7" t="s">
        <v>8</v>
      </c>
      <c r="D21" s="3" t="s">
        <v>157</v>
      </c>
      <c r="E21">
        <v>2005</v>
      </c>
      <c r="F21" s="4">
        <v>3848042.44</v>
      </c>
      <c r="G21" s="4">
        <v>19670.34</v>
      </c>
      <c r="H21" s="4">
        <f t="shared" si="18"/>
        <v>3828372.1</v>
      </c>
      <c r="I21" s="5">
        <f t="shared" si="0"/>
        <v>3828372</v>
      </c>
      <c r="J21" s="6">
        <v>0.03</v>
      </c>
      <c r="K21" s="37">
        <f t="shared" si="1"/>
        <v>43.84</v>
      </c>
      <c r="L21" s="37">
        <f t="shared" si="2"/>
        <v>46.25</v>
      </c>
      <c r="M21" s="11">
        <f t="shared" si="3"/>
        <v>1678344.5157999999</v>
      </c>
      <c r="N21" s="11">
        <f t="shared" si="4"/>
        <v>1678344.5157999999</v>
      </c>
      <c r="O21" s="11">
        <f t="shared" si="19"/>
        <v>-0.48420000006444752</v>
      </c>
      <c r="P21" s="8">
        <f t="shared" si="5"/>
        <v>1678345</v>
      </c>
      <c r="Q21" s="11">
        <f t="shared" si="6"/>
        <v>0.48420000006444752</v>
      </c>
      <c r="R21">
        <f t="shared" si="7"/>
        <v>43.84</v>
      </c>
      <c r="S21" s="8">
        <f>ROUND(IF(J21=3%,$I$358*Ranking!K22,0),0)</f>
        <v>55417</v>
      </c>
      <c r="T21" s="8">
        <f t="shared" si="8"/>
        <v>1733762</v>
      </c>
      <c r="U21" s="8">
        <f t="shared" si="9"/>
        <v>55417</v>
      </c>
      <c r="V21" s="8">
        <f t="shared" si="10"/>
        <v>1733762</v>
      </c>
      <c r="W21" s="37">
        <f t="shared" si="11"/>
        <v>45.29</v>
      </c>
      <c r="X21" s="8">
        <f>IF(J21=3%,ROUND($I$360*Ranking!K22,0),0)</f>
        <v>36947</v>
      </c>
      <c r="Y21" s="12">
        <f t="shared" si="12"/>
        <v>1770709</v>
      </c>
      <c r="Z21" s="12">
        <f t="shared" si="13"/>
        <v>36947</v>
      </c>
      <c r="AA21" s="8">
        <f t="shared" si="14"/>
        <v>1770709</v>
      </c>
      <c r="AB21" s="12">
        <f t="shared" si="15"/>
        <v>0</v>
      </c>
      <c r="AC21" s="37">
        <f t="shared" si="16"/>
        <v>46.25</v>
      </c>
      <c r="AD21" t="str">
        <f t="shared" si="17"/>
        <v/>
      </c>
      <c r="AE21" s="12">
        <v>0</v>
      </c>
      <c r="AF21" s="8">
        <f t="shared" si="20"/>
        <v>1770709</v>
      </c>
      <c r="AG21">
        <v>1589824</v>
      </c>
      <c r="AH21" s="12">
        <f t="shared" si="21"/>
        <v>180885</v>
      </c>
      <c r="AI21">
        <v>1589824</v>
      </c>
    </row>
    <row r="22" spans="1:35">
      <c r="A22">
        <v>21</v>
      </c>
      <c r="B22" s="7" t="s">
        <v>158</v>
      </c>
      <c r="C22" s="7" t="s">
        <v>8</v>
      </c>
      <c r="D22" s="3" t="s">
        <v>159</v>
      </c>
      <c r="E22">
        <v>0</v>
      </c>
      <c r="F22" s="4">
        <v>0</v>
      </c>
      <c r="G22" s="4">
        <v>0</v>
      </c>
      <c r="H22" s="4">
        <f t="shared" si="18"/>
        <v>0</v>
      </c>
      <c r="I22" s="5">
        <f t="shared" si="0"/>
        <v>0</v>
      </c>
      <c r="J22" s="6">
        <v>0</v>
      </c>
      <c r="K22" s="37">
        <f t="shared" si="1"/>
        <v>0</v>
      </c>
      <c r="L22" s="37">
        <f t="shared" si="2"/>
        <v>0</v>
      </c>
      <c r="M22" s="11">
        <f t="shared" si="3"/>
        <v>0</v>
      </c>
      <c r="N22" s="11">
        <f t="shared" si="4"/>
        <v>0</v>
      </c>
      <c r="O22" s="11">
        <f t="shared" si="19"/>
        <v>0</v>
      </c>
      <c r="P22" s="8">
        <f t="shared" si="5"/>
        <v>0</v>
      </c>
      <c r="Q22" s="11">
        <f t="shared" si="6"/>
        <v>0</v>
      </c>
      <c r="R22">
        <f t="shared" si="7"/>
        <v>0</v>
      </c>
      <c r="S22" s="8">
        <f>ROUND(IF(J22=3%,$I$358*Ranking!K23,0),0)</f>
        <v>0</v>
      </c>
      <c r="T22" s="8">
        <f t="shared" si="8"/>
        <v>0</v>
      </c>
      <c r="U22" s="8">
        <f t="shared" si="9"/>
        <v>0</v>
      </c>
      <c r="V22" s="8">
        <f t="shared" si="10"/>
        <v>0</v>
      </c>
      <c r="W22" s="37">
        <f t="shared" si="11"/>
        <v>0</v>
      </c>
      <c r="X22" s="8">
        <f>IF(J22=3%,ROUND($I$360*Ranking!K23,0),0)</f>
        <v>0</v>
      </c>
      <c r="Y22" s="12">
        <f t="shared" si="12"/>
        <v>0</v>
      </c>
      <c r="Z22" s="12">
        <f t="shared" si="13"/>
        <v>0</v>
      </c>
      <c r="AA22" s="8">
        <f t="shared" si="14"/>
        <v>0</v>
      </c>
      <c r="AB22" s="12">
        <f t="shared" si="15"/>
        <v>0</v>
      </c>
      <c r="AC22" s="37">
        <f t="shared" si="16"/>
        <v>0</v>
      </c>
      <c r="AD22" t="str">
        <f t="shared" si="17"/>
        <v/>
      </c>
      <c r="AE22" s="12">
        <v>0</v>
      </c>
      <c r="AF22" s="8">
        <f t="shared" si="20"/>
        <v>0</v>
      </c>
      <c r="AG22">
        <v>0</v>
      </c>
      <c r="AH22" s="12">
        <f t="shared" si="21"/>
        <v>0</v>
      </c>
      <c r="AI22">
        <v>0</v>
      </c>
    </row>
    <row r="23" spans="1:35">
      <c r="A23">
        <v>22</v>
      </c>
      <c r="B23" s="7" t="s">
        <v>160</v>
      </c>
      <c r="C23" s="7" t="s">
        <v>8</v>
      </c>
      <c r="D23" s="3" t="s">
        <v>161</v>
      </c>
      <c r="E23">
        <v>2009</v>
      </c>
      <c r="F23" s="4">
        <v>49624.58</v>
      </c>
      <c r="G23" s="4">
        <v>15.42</v>
      </c>
      <c r="H23" s="4">
        <f t="shared" si="18"/>
        <v>49609.16</v>
      </c>
      <c r="I23" s="5">
        <f t="shared" si="0"/>
        <v>49609</v>
      </c>
      <c r="J23" s="6">
        <v>1.4999999999999999E-2</v>
      </c>
      <c r="K23" s="37">
        <f t="shared" si="1"/>
        <v>43.84</v>
      </c>
      <c r="L23" s="37">
        <f t="shared" si="2"/>
        <v>43.84</v>
      </c>
      <c r="M23" s="11">
        <f t="shared" si="3"/>
        <v>21748.407179999998</v>
      </c>
      <c r="N23" s="11">
        <f t="shared" si="4"/>
        <v>21748.407179999998</v>
      </c>
      <c r="O23" s="11">
        <f t="shared" si="19"/>
        <v>0.4071799999983341</v>
      </c>
      <c r="P23" s="8">
        <f t="shared" si="5"/>
        <v>21748</v>
      </c>
      <c r="Q23" s="11">
        <f t="shared" si="6"/>
        <v>-0.4071799999983341</v>
      </c>
      <c r="R23">
        <f t="shared" si="7"/>
        <v>43.84</v>
      </c>
      <c r="S23" s="8">
        <f>ROUND(IF(J23=3%,$I$358*Ranking!K24,0),0)</f>
        <v>0</v>
      </c>
      <c r="T23" s="8">
        <f t="shared" si="8"/>
        <v>21748</v>
      </c>
      <c r="U23" s="8">
        <f t="shared" si="9"/>
        <v>0</v>
      </c>
      <c r="V23" s="8">
        <f t="shared" si="10"/>
        <v>21748</v>
      </c>
      <c r="W23" s="37">
        <f t="shared" si="11"/>
        <v>43.84</v>
      </c>
      <c r="X23" s="8">
        <f>IF(J23=3%,ROUND($I$360*Ranking!K24,0),0)</f>
        <v>0</v>
      </c>
      <c r="Y23" s="12">
        <f t="shared" si="12"/>
        <v>21748</v>
      </c>
      <c r="Z23" s="12">
        <f t="shared" si="13"/>
        <v>0</v>
      </c>
      <c r="AA23" s="8">
        <f t="shared" si="14"/>
        <v>21748</v>
      </c>
      <c r="AB23" s="12">
        <f t="shared" si="15"/>
        <v>0</v>
      </c>
      <c r="AC23" s="37">
        <f t="shared" si="16"/>
        <v>43.84</v>
      </c>
      <c r="AD23" t="str">
        <f t="shared" si="17"/>
        <v/>
      </c>
      <c r="AE23" s="12">
        <v>0</v>
      </c>
      <c r="AF23" s="8">
        <f t="shared" si="20"/>
        <v>21748</v>
      </c>
      <c r="AG23">
        <v>19531</v>
      </c>
      <c r="AH23" s="12">
        <f t="shared" si="21"/>
        <v>2217</v>
      </c>
      <c r="AI23">
        <v>19531</v>
      </c>
    </row>
    <row r="24" spans="1:35">
      <c r="A24">
        <v>23</v>
      </c>
      <c r="B24" s="7" t="s">
        <v>20</v>
      </c>
      <c r="C24" s="7" t="s">
        <v>8</v>
      </c>
      <c r="D24" s="3" t="s">
        <v>21</v>
      </c>
      <c r="E24">
        <v>2002</v>
      </c>
      <c r="F24" s="4">
        <v>1831572.8</v>
      </c>
      <c r="G24" s="4">
        <v>11566.03</v>
      </c>
      <c r="H24" s="4">
        <f t="shared" si="18"/>
        <v>1820006.77</v>
      </c>
      <c r="I24" s="5">
        <f t="shared" si="0"/>
        <v>1820007</v>
      </c>
      <c r="J24" s="6">
        <v>0.03</v>
      </c>
      <c r="K24" s="37">
        <f t="shared" si="1"/>
        <v>43.84</v>
      </c>
      <c r="L24" s="37">
        <f t="shared" si="2"/>
        <v>49.93</v>
      </c>
      <c r="M24" s="11">
        <f t="shared" si="3"/>
        <v>797884.52301999996</v>
      </c>
      <c r="N24" s="11">
        <f t="shared" si="4"/>
        <v>797884.52301999996</v>
      </c>
      <c r="O24" s="11">
        <f t="shared" si="19"/>
        <v>-0.47698000003583729</v>
      </c>
      <c r="P24" s="8">
        <f t="shared" si="5"/>
        <v>797885</v>
      </c>
      <c r="Q24" s="11">
        <f t="shared" si="6"/>
        <v>0.47698000003583729</v>
      </c>
      <c r="R24">
        <f t="shared" si="7"/>
        <v>43.84</v>
      </c>
      <c r="S24" s="8">
        <f>ROUND(IF(J24=3%,$I$358*Ranking!K25,0),0)</f>
        <v>66500</v>
      </c>
      <c r="T24" s="8">
        <f t="shared" si="8"/>
        <v>864385</v>
      </c>
      <c r="U24" s="8">
        <f t="shared" si="9"/>
        <v>66500</v>
      </c>
      <c r="V24" s="8">
        <f t="shared" si="10"/>
        <v>864385</v>
      </c>
      <c r="W24" s="37">
        <f t="shared" si="11"/>
        <v>47.49</v>
      </c>
      <c r="X24" s="8">
        <f>IF(J24=3%,ROUND($I$360*Ranking!K25,0),0)</f>
        <v>44336</v>
      </c>
      <c r="Y24" s="12">
        <f t="shared" si="12"/>
        <v>908721</v>
      </c>
      <c r="Z24" s="12">
        <f t="shared" si="13"/>
        <v>44336</v>
      </c>
      <c r="AA24" s="8">
        <f t="shared" si="14"/>
        <v>908721</v>
      </c>
      <c r="AB24" s="12">
        <f t="shared" si="15"/>
        <v>0</v>
      </c>
      <c r="AC24" s="37">
        <f t="shared" si="16"/>
        <v>49.93</v>
      </c>
      <c r="AD24" t="str">
        <f t="shared" si="17"/>
        <v/>
      </c>
      <c r="AE24" s="12">
        <v>0</v>
      </c>
      <c r="AF24" s="8">
        <f t="shared" si="20"/>
        <v>908721</v>
      </c>
      <c r="AG24">
        <v>815645</v>
      </c>
      <c r="AH24" s="12">
        <f t="shared" si="21"/>
        <v>93076</v>
      </c>
      <c r="AI24">
        <v>815645</v>
      </c>
    </row>
    <row r="25" spans="1:35">
      <c r="A25">
        <v>24</v>
      </c>
      <c r="B25" s="7" t="s">
        <v>162</v>
      </c>
      <c r="C25" s="7" t="s">
        <v>8</v>
      </c>
      <c r="D25" s="3" t="s">
        <v>163</v>
      </c>
      <c r="E25">
        <v>2006</v>
      </c>
      <c r="F25" s="4">
        <v>289153.38</v>
      </c>
      <c r="G25" s="4">
        <v>2260.14</v>
      </c>
      <c r="H25" s="4">
        <f t="shared" si="18"/>
        <v>286893.24</v>
      </c>
      <c r="I25" s="5">
        <f t="shared" si="0"/>
        <v>286893</v>
      </c>
      <c r="J25" s="6">
        <v>1.4999999999999999E-2</v>
      </c>
      <c r="K25" s="37">
        <f t="shared" si="1"/>
        <v>43.84</v>
      </c>
      <c r="L25" s="37">
        <f t="shared" si="2"/>
        <v>43.84</v>
      </c>
      <c r="M25" s="11">
        <f t="shared" si="3"/>
        <v>125772.85937000001</v>
      </c>
      <c r="N25" s="11">
        <f t="shared" si="4"/>
        <v>125772.85937000001</v>
      </c>
      <c r="O25" s="11">
        <f t="shared" si="19"/>
        <v>-0.14062999999441672</v>
      </c>
      <c r="P25" s="8">
        <f t="shared" si="5"/>
        <v>125773</v>
      </c>
      <c r="Q25" s="11">
        <f t="shared" si="6"/>
        <v>0.14062999999441672</v>
      </c>
      <c r="R25">
        <f t="shared" si="7"/>
        <v>43.84</v>
      </c>
      <c r="S25" s="8">
        <f>ROUND(IF(J25=3%,$I$358*Ranking!K26,0),0)</f>
        <v>0</v>
      </c>
      <c r="T25" s="8">
        <f t="shared" si="8"/>
        <v>125773</v>
      </c>
      <c r="U25" s="8">
        <f t="shared" si="9"/>
        <v>0</v>
      </c>
      <c r="V25" s="8">
        <f t="shared" si="10"/>
        <v>125773</v>
      </c>
      <c r="W25" s="37">
        <f t="shared" si="11"/>
        <v>43.84</v>
      </c>
      <c r="X25" s="8">
        <f>IF(J25=3%,ROUND($I$360*Ranking!K26,0),0)</f>
        <v>0</v>
      </c>
      <c r="Y25" s="12">
        <f t="shared" si="12"/>
        <v>125773</v>
      </c>
      <c r="Z25" s="12">
        <f t="shared" si="13"/>
        <v>0</v>
      </c>
      <c r="AA25" s="8">
        <f t="shared" si="14"/>
        <v>125773</v>
      </c>
      <c r="AB25" s="12">
        <f t="shared" si="15"/>
        <v>0</v>
      </c>
      <c r="AC25" s="37">
        <f t="shared" si="16"/>
        <v>43.84</v>
      </c>
      <c r="AD25" t="str">
        <f t="shared" si="17"/>
        <v/>
      </c>
      <c r="AE25" s="12">
        <v>0</v>
      </c>
      <c r="AF25" s="8">
        <f t="shared" si="20"/>
        <v>125773</v>
      </c>
      <c r="AG25">
        <v>112950</v>
      </c>
      <c r="AH25" s="12">
        <f t="shared" si="21"/>
        <v>12823</v>
      </c>
      <c r="AI25">
        <v>112950</v>
      </c>
    </row>
    <row r="26" spans="1:35">
      <c r="A26">
        <v>25</v>
      </c>
      <c r="B26" s="7" t="s">
        <v>164</v>
      </c>
      <c r="C26" s="7" t="s">
        <v>8</v>
      </c>
      <c r="D26" s="3" t="s">
        <v>165</v>
      </c>
      <c r="E26">
        <v>0</v>
      </c>
      <c r="F26" s="4">
        <v>0</v>
      </c>
      <c r="G26" s="4">
        <v>0</v>
      </c>
      <c r="H26" s="4">
        <f t="shared" si="18"/>
        <v>0</v>
      </c>
      <c r="I26" s="5">
        <f t="shared" si="0"/>
        <v>0</v>
      </c>
      <c r="J26" s="6">
        <v>0</v>
      </c>
      <c r="K26" s="37">
        <f t="shared" si="1"/>
        <v>0</v>
      </c>
      <c r="L26" s="37">
        <f t="shared" si="2"/>
        <v>0</v>
      </c>
      <c r="M26" s="11">
        <f t="shared" si="3"/>
        <v>0</v>
      </c>
      <c r="N26" s="11">
        <f t="shared" si="4"/>
        <v>0</v>
      </c>
      <c r="O26" s="11">
        <f t="shared" si="19"/>
        <v>0</v>
      </c>
      <c r="P26" s="8">
        <f t="shared" si="5"/>
        <v>0</v>
      </c>
      <c r="Q26" s="11">
        <f t="shared" si="6"/>
        <v>0</v>
      </c>
      <c r="R26">
        <f t="shared" si="7"/>
        <v>0</v>
      </c>
      <c r="S26" s="8">
        <f>ROUND(IF(J26=3%,$I$358*Ranking!K27,0),0)</f>
        <v>0</v>
      </c>
      <c r="T26" s="8">
        <f t="shared" si="8"/>
        <v>0</v>
      </c>
      <c r="U26" s="8">
        <f t="shared" si="9"/>
        <v>0</v>
      </c>
      <c r="V26" s="8">
        <f t="shared" si="10"/>
        <v>0</v>
      </c>
      <c r="W26" s="37">
        <f t="shared" si="11"/>
        <v>0</v>
      </c>
      <c r="X26" s="8">
        <f>IF(J26=3%,ROUND($I$360*Ranking!K27,0),0)</f>
        <v>0</v>
      </c>
      <c r="Y26" s="12">
        <f t="shared" si="12"/>
        <v>0</v>
      </c>
      <c r="Z26" s="12">
        <f t="shared" si="13"/>
        <v>0</v>
      </c>
      <c r="AA26" s="8">
        <f t="shared" si="14"/>
        <v>0</v>
      </c>
      <c r="AB26" s="12">
        <f t="shared" si="15"/>
        <v>0</v>
      </c>
      <c r="AC26" s="37">
        <f t="shared" si="16"/>
        <v>0</v>
      </c>
      <c r="AD26" t="str">
        <f t="shared" si="17"/>
        <v/>
      </c>
      <c r="AE26" s="12">
        <v>0</v>
      </c>
      <c r="AF26" s="8">
        <f t="shared" si="20"/>
        <v>0</v>
      </c>
      <c r="AG26">
        <v>0</v>
      </c>
      <c r="AH26" s="12">
        <f t="shared" si="21"/>
        <v>0</v>
      </c>
      <c r="AI26">
        <v>0</v>
      </c>
    </row>
    <row r="27" spans="1:35">
      <c r="A27">
        <v>26</v>
      </c>
      <c r="B27" s="7" t="s">
        <v>166</v>
      </c>
      <c r="C27" s="7" t="s">
        <v>8</v>
      </c>
      <c r="D27" s="3" t="s">
        <v>167</v>
      </c>
      <c r="E27">
        <v>2012</v>
      </c>
      <c r="F27" s="4">
        <v>1487784.97</v>
      </c>
      <c r="G27" s="4">
        <v>24718.29</v>
      </c>
      <c r="H27" s="4">
        <f t="shared" si="18"/>
        <v>1463066.68</v>
      </c>
      <c r="I27" s="5">
        <f t="shared" si="0"/>
        <v>1463067</v>
      </c>
      <c r="J27" s="6">
        <v>1.4999999999999999E-2</v>
      </c>
      <c r="K27" s="37">
        <f t="shared" si="1"/>
        <v>43.84</v>
      </c>
      <c r="L27" s="37">
        <f t="shared" si="2"/>
        <v>43.84</v>
      </c>
      <c r="M27" s="11">
        <f t="shared" si="3"/>
        <v>641403.31078000006</v>
      </c>
      <c r="N27" s="11">
        <f t="shared" si="4"/>
        <v>641403.31078000006</v>
      </c>
      <c r="O27" s="11">
        <f t="shared" si="19"/>
        <v>0.31078000005800277</v>
      </c>
      <c r="P27" s="8">
        <f t="shared" si="5"/>
        <v>641403</v>
      </c>
      <c r="Q27" s="11">
        <f t="shared" si="6"/>
        <v>-0.31078000005800277</v>
      </c>
      <c r="R27">
        <f t="shared" si="7"/>
        <v>43.84</v>
      </c>
      <c r="S27" s="8">
        <f>ROUND(IF(J27=3%,$I$358*Ranking!K28,0),0)</f>
        <v>0</v>
      </c>
      <c r="T27" s="8">
        <f t="shared" si="8"/>
        <v>641403</v>
      </c>
      <c r="U27" s="8">
        <f t="shared" si="9"/>
        <v>0</v>
      </c>
      <c r="V27" s="8">
        <f t="shared" si="10"/>
        <v>641403</v>
      </c>
      <c r="W27" s="37">
        <f t="shared" si="11"/>
        <v>43.84</v>
      </c>
      <c r="X27" s="8">
        <f>IF(J27=3%,ROUND($I$360*Ranking!K28,0),0)</f>
        <v>0</v>
      </c>
      <c r="Y27" s="12">
        <f t="shared" si="12"/>
        <v>641403</v>
      </c>
      <c r="Z27" s="12">
        <f t="shared" si="13"/>
        <v>0</v>
      </c>
      <c r="AA27" s="8">
        <f t="shared" si="14"/>
        <v>641403</v>
      </c>
      <c r="AB27" s="12">
        <f t="shared" si="15"/>
        <v>0</v>
      </c>
      <c r="AC27" s="37">
        <f t="shared" si="16"/>
        <v>43.84</v>
      </c>
      <c r="AD27" t="str">
        <f t="shared" si="17"/>
        <v/>
      </c>
      <c r="AE27" s="12">
        <v>0</v>
      </c>
      <c r="AF27" s="8">
        <f t="shared" si="20"/>
        <v>641403</v>
      </c>
      <c r="AG27">
        <v>576012</v>
      </c>
      <c r="AH27" s="12">
        <f t="shared" si="21"/>
        <v>65391</v>
      </c>
      <c r="AI27">
        <v>576012</v>
      </c>
    </row>
    <row r="28" spans="1:35">
      <c r="A28">
        <v>27</v>
      </c>
      <c r="B28" s="7" t="s">
        <v>168</v>
      </c>
      <c r="C28" s="7" t="s">
        <v>8</v>
      </c>
      <c r="D28" s="3" t="s">
        <v>169</v>
      </c>
      <c r="E28">
        <v>0</v>
      </c>
      <c r="F28" s="4">
        <v>0</v>
      </c>
      <c r="G28" s="4">
        <v>0</v>
      </c>
      <c r="H28" s="4">
        <f t="shared" si="18"/>
        <v>0</v>
      </c>
      <c r="I28" s="5">
        <f t="shared" si="0"/>
        <v>0</v>
      </c>
      <c r="J28" s="6">
        <v>0</v>
      </c>
      <c r="K28" s="37">
        <f t="shared" si="1"/>
        <v>0</v>
      </c>
      <c r="L28" s="37">
        <f t="shared" si="2"/>
        <v>0</v>
      </c>
      <c r="M28" s="11">
        <f t="shared" si="3"/>
        <v>0</v>
      </c>
      <c r="N28" s="11">
        <f t="shared" si="4"/>
        <v>0</v>
      </c>
      <c r="O28" s="11">
        <f t="shared" si="19"/>
        <v>0</v>
      </c>
      <c r="P28" s="8">
        <f t="shared" si="5"/>
        <v>0</v>
      </c>
      <c r="Q28" s="11">
        <f t="shared" si="6"/>
        <v>0</v>
      </c>
      <c r="R28">
        <f t="shared" si="7"/>
        <v>0</v>
      </c>
      <c r="S28" s="8">
        <f>ROUND(IF(J28=3%,$I$358*Ranking!K29,0),0)</f>
        <v>0</v>
      </c>
      <c r="T28" s="8">
        <f t="shared" si="8"/>
        <v>0</v>
      </c>
      <c r="U28" s="8">
        <f t="shared" si="9"/>
        <v>0</v>
      </c>
      <c r="V28" s="8">
        <f t="shared" si="10"/>
        <v>0</v>
      </c>
      <c r="W28" s="37">
        <f t="shared" si="11"/>
        <v>0</v>
      </c>
      <c r="X28" s="8">
        <f>IF(J28=3%,ROUND($I$360*Ranking!K29,0),0)</f>
        <v>0</v>
      </c>
      <c r="Y28" s="12">
        <f t="shared" si="12"/>
        <v>0</v>
      </c>
      <c r="Z28" s="12">
        <f t="shared" si="13"/>
        <v>0</v>
      </c>
      <c r="AA28" s="8">
        <f t="shared" si="14"/>
        <v>0</v>
      </c>
      <c r="AB28" s="12">
        <f t="shared" si="15"/>
        <v>0</v>
      </c>
      <c r="AC28" s="37">
        <f t="shared" si="16"/>
        <v>0</v>
      </c>
      <c r="AD28" t="str">
        <f t="shared" si="17"/>
        <v/>
      </c>
      <c r="AE28" s="12">
        <v>0</v>
      </c>
      <c r="AF28" s="8">
        <f t="shared" si="20"/>
        <v>0</v>
      </c>
      <c r="AG28">
        <v>0</v>
      </c>
      <c r="AH28" s="12">
        <f t="shared" si="21"/>
        <v>0</v>
      </c>
      <c r="AI28">
        <v>0</v>
      </c>
    </row>
    <row r="29" spans="1:35">
      <c r="A29">
        <v>28</v>
      </c>
      <c r="B29" s="7" t="s">
        <v>170</v>
      </c>
      <c r="C29" s="7" t="s">
        <v>8</v>
      </c>
      <c r="D29" s="3" t="s">
        <v>171</v>
      </c>
      <c r="E29">
        <v>2020</v>
      </c>
      <c r="F29" s="4">
        <v>294403.15999999997</v>
      </c>
      <c r="G29" s="4">
        <v>13152.939999999999</v>
      </c>
      <c r="H29" s="4">
        <f t="shared" si="18"/>
        <v>281250.21999999997</v>
      </c>
      <c r="I29" s="5">
        <f t="shared" si="0"/>
        <v>281250</v>
      </c>
      <c r="J29" s="6">
        <v>0.03</v>
      </c>
      <c r="K29" s="37">
        <f t="shared" si="1"/>
        <v>43.84</v>
      </c>
      <c r="L29" s="37">
        <f t="shared" si="2"/>
        <v>100</v>
      </c>
      <c r="M29" s="11">
        <f t="shared" si="3"/>
        <v>123298.98847</v>
      </c>
      <c r="N29" s="11">
        <f t="shared" si="4"/>
        <v>123298.98847</v>
      </c>
      <c r="O29" s="11">
        <f t="shared" si="19"/>
        <v>-1.1530000003403984E-2</v>
      </c>
      <c r="P29" s="8">
        <f t="shared" si="5"/>
        <v>123299</v>
      </c>
      <c r="Q29" s="11">
        <f t="shared" si="6"/>
        <v>1.1530000003403984E-2</v>
      </c>
      <c r="R29">
        <f t="shared" si="7"/>
        <v>43.84</v>
      </c>
      <c r="S29" s="8">
        <f>ROUND(IF(J29=3%,$I$358*Ranking!K30,0),0)</f>
        <v>121916</v>
      </c>
      <c r="T29" s="8">
        <f t="shared" si="8"/>
        <v>245215</v>
      </c>
      <c r="U29" s="8">
        <f t="shared" si="9"/>
        <v>121916</v>
      </c>
      <c r="V29" s="8">
        <f t="shared" si="10"/>
        <v>245215</v>
      </c>
      <c r="W29" s="37">
        <f t="shared" si="11"/>
        <v>87.19</v>
      </c>
      <c r="X29" s="8">
        <f>IF(J29=3%,ROUND($I$360*Ranking!K30,0),0)</f>
        <v>81282</v>
      </c>
      <c r="Y29" s="12">
        <f t="shared" si="12"/>
        <v>326497</v>
      </c>
      <c r="Z29" s="12">
        <f t="shared" si="13"/>
        <v>36035</v>
      </c>
      <c r="AA29" s="8">
        <f t="shared" si="14"/>
        <v>281250</v>
      </c>
      <c r="AB29" s="12">
        <f t="shared" si="15"/>
        <v>0</v>
      </c>
      <c r="AC29" s="37">
        <f t="shared" si="16"/>
        <v>100</v>
      </c>
      <c r="AD29">
        <f t="shared" si="17"/>
        <v>1</v>
      </c>
      <c r="AE29" s="12">
        <v>0</v>
      </c>
      <c r="AF29" s="8">
        <f t="shared" si="20"/>
        <v>281250</v>
      </c>
      <c r="AG29">
        <v>281250</v>
      </c>
      <c r="AH29" s="12">
        <f t="shared" si="21"/>
        <v>0</v>
      </c>
      <c r="AI29">
        <v>281250</v>
      </c>
    </row>
    <row r="30" spans="1:35">
      <c r="A30">
        <v>29</v>
      </c>
      <c r="B30" s="7" t="s">
        <v>172</v>
      </c>
      <c r="C30" s="7" t="s">
        <v>8</v>
      </c>
      <c r="D30" s="3" t="s">
        <v>173</v>
      </c>
      <c r="E30">
        <v>0</v>
      </c>
      <c r="F30" s="4">
        <v>0</v>
      </c>
      <c r="G30" s="4">
        <v>0</v>
      </c>
      <c r="H30" s="4">
        <f t="shared" si="18"/>
        <v>0</v>
      </c>
      <c r="I30" s="5">
        <f t="shared" si="0"/>
        <v>0</v>
      </c>
      <c r="J30" s="6">
        <v>0</v>
      </c>
      <c r="K30" s="37">
        <f t="shared" si="1"/>
        <v>0</v>
      </c>
      <c r="L30" s="37">
        <f t="shared" si="2"/>
        <v>0</v>
      </c>
      <c r="M30" s="11">
        <f t="shared" si="3"/>
        <v>0</v>
      </c>
      <c r="N30" s="11">
        <f t="shared" si="4"/>
        <v>0</v>
      </c>
      <c r="O30" s="11">
        <f t="shared" si="19"/>
        <v>0</v>
      </c>
      <c r="P30" s="8">
        <f t="shared" si="5"/>
        <v>0</v>
      </c>
      <c r="Q30" s="11">
        <f t="shared" si="6"/>
        <v>0</v>
      </c>
      <c r="R30">
        <f t="shared" si="7"/>
        <v>0</v>
      </c>
      <c r="S30" s="8">
        <f>ROUND(IF(J30=3%,$I$358*Ranking!K31,0),0)</f>
        <v>0</v>
      </c>
      <c r="T30" s="8">
        <f t="shared" si="8"/>
        <v>0</v>
      </c>
      <c r="U30" s="8">
        <f t="shared" si="9"/>
        <v>0</v>
      </c>
      <c r="V30" s="8">
        <f t="shared" si="10"/>
        <v>0</v>
      </c>
      <c r="W30" s="37">
        <f t="shared" si="11"/>
        <v>0</v>
      </c>
      <c r="X30" s="8">
        <f>IF(J30=3%,ROUND($I$360*Ranking!K31,0),0)</f>
        <v>0</v>
      </c>
      <c r="Y30" s="12">
        <f t="shared" si="12"/>
        <v>0</v>
      </c>
      <c r="Z30" s="12">
        <f t="shared" si="13"/>
        <v>0</v>
      </c>
      <c r="AA30" s="8">
        <f t="shared" si="14"/>
        <v>0</v>
      </c>
      <c r="AB30" s="12">
        <f t="shared" si="15"/>
        <v>0</v>
      </c>
      <c r="AC30" s="37">
        <f t="shared" si="16"/>
        <v>0</v>
      </c>
      <c r="AD30" t="str">
        <f t="shared" si="17"/>
        <v/>
      </c>
      <c r="AE30" s="12">
        <v>0</v>
      </c>
      <c r="AF30" s="8">
        <f t="shared" si="20"/>
        <v>0</v>
      </c>
      <c r="AG30">
        <v>0</v>
      </c>
      <c r="AH30" s="12">
        <f t="shared" si="21"/>
        <v>0</v>
      </c>
      <c r="AI30">
        <v>0</v>
      </c>
    </row>
    <row r="31" spans="1:35">
      <c r="A31">
        <v>30</v>
      </c>
      <c r="B31" s="7" t="s">
        <v>174</v>
      </c>
      <c r="C31" s="7" t="s">
        <v>8</v>
      </c>
      <c r="D31" s="3" t="s">
        <v>175</v>
      </c>
      <c r="E31">
        <v>2014</v>
      </c>
      <c r="F31" s="4">
        <v>919954.57</v>
      </c>
      <c r="G31" s="4">
        <v>7931.28</v>
      </c>
      <c r="H31" s="4">
        <f t="shared" si="18"/>
        <v>912023.28999999992</v>
      </c>
      <c r="I31" s="5">
        <f t="shared" si="0"/>
        <v>912023</v>
      </c>
      <c r="J31" s="6">
        <v>0.01</v>
      </c>
      <c r="K31" s="37">
        <f t="shared" si="1"/>
        <v>43.84</v>
      </c>
      <c r="L31" s="37">
        <f t="shared" si="2"/>
        <v>43.84</v>
      </c>
      <c r="M31" s="11">
        <f t="shared" si="3"/>
        <v>399827.60304999998</v>
      </c>
      <c r="N31" s="11">
        <f t="shared" si="4"/>
        <v>399827.60304999998</v>
      </c>
      <c r="O31" s="11">
        <f t="shared" si="19"/>
        <v>-0.39695000002393499</v>
      </c>
      <c r="P31" s="8">
        <f t="shared" si="5"/>
        <v>399828</v>
      </c>
      <c r="Q31" s="11">
        <f t="shared" si="6"/>
        <v>0.39695000002393499</v>
      </c>
      <c r="R31">
        <f t="shared" si="7"/>
        <v>43.84</v>
      </c>
      <c r="S31" s="8">
        <f>ROUND(IF(J31=3%,$I$358*Ranking!K32,0),0)</f>
        <v>0</v>
      </c>
      <c r="T31" s="8">
        <f t="shared" si="8"/>
        <v>399828</v>
      </c>
      <c r="U31" s="8">
        <f t="shared" si="9"/>
        <v>0</v>
      </c>
      <c r="V31" s="8">
        <f t="shared" si="10"/>
        <v>399828</v>
      </c>
      <c r="W31" s="37">
        <f t="shared" si="11"/>
        <v>43.84</v>
      </c>
      <c r="X31" s="8">
        <f>IF(J31=3%,ROUND($I$360*Ranking!K32,0),0)</f>
        <v>0</v>
      </c>
      <c r="Y31" s="12">
        <f t="shared" si="12"/>
        <v>399828</v>
      </c>
      <c r="Z31" s="12">
        <f t="shared" si="13"/>
        <v>0</v>
      </c>
      <c r="AA31" s="8">
        <f t="shared" si="14"/>
        <v>399828</v>
      </c>
      <c r="AB31" s="12">
        <f t="shared" si="15"/>
        <v>0</v>
      </c>
      <c r="AC31" s="37">
        <f t="shared" si="16"/>
        <v>43.84</v>
      </c>
      <c r="AD31" t="str">
        <f t="shared" si="17"/>
        <v/>
      </c>
      <c r="AE31" s="12">
        <v>0</v>
      </c>
      <c r="AF31" s="8">
        <f t="shared" si="20"/>
        <v>399828</v>
      </c>
      <c r="AG31">
        <v>359065</v>
      </c>
      <c r="AH31" s="12">
        <f t="shared" si="21"/>
        <v>40763</v>
      </c>
      <c r="AI31">
        <v>359065</v>
      </c>
    </row>
    <row r="32" spans="1:35">
      <c r="A32">
        <v>31</v>
      </c>
      <c r="B32" s="7" t="s">
        <v>176</v>
      </c>
      <c r="C32" s="7" t="s">
        <v>8</v>
      </c>
      <c r="D32" s="3" t="s">
        <v>177</v>
      </c>
      <c r="E32">
        <v>2018</v>
      </c>
      <c r="F32" s="4">
        <v>1035550</v>
      </c>
      <c r="G32" s="4">
        <v>16286</v>
      </c>
      <c r="H32" s="4">
        <f t="shared" si="18"/>
        <v>1019264</v>
      </c>
      <c r="I32" s="5">
        <f t="shared" si="0"/>
        <v>1019264</v>
      </c>
      <c r="J32" s="6">
        <v>0.01</v>
      </c>
      <c r="K32" s="37">
        <f t="shared" si="1"/>
        <v>43.84</v>
      </c>
      <c r="L32" s="37">
        <f t="shared" si="2"/>
        <v>43.84</v>
      </c>
      <c r="M32" s="11">
        <f t="shared" si="3"/>
        <v>446841.67174999998</v>
      </c>
      <c r="N32" s="11">
        <f t="shared" si="4"/>
        <v>446841.67174999998</v>
      </c>
      <c r="O32" s="11">
        <f t="shared" si="19"/>
        <v>-0.3282500000204891</v>
      </c>
      <c r="P32" s="8">
        <f t="shared" si="5"/>
        <v>446842</v>
      </c>
      <c r="Q32" s="11">
        <f t="shared" si="6"/>
        <v>0.3282500000204891</v>
      </c>
      <c r="R32">
        <f t="shared" si="7"/>
        <v>43.84</v>
      </c>
      <c r="S32" s="8">
        <f>ROUND(IF(J32=3%,$I$358*Ranking!K33,0),0)</f>
        <v>0</v>
      </c>
      <c r="T32" s="8">
        <f t="shared" si="8"/>
        <v>446842</v>
      </c>
      <c r="U32" s="8">
        <f t="shared" si="9"/>
        <v>0</v>
      </c>
      <c r="V32" s="8">
        <f t="shared" si="10"/>
        <v>446842</v>
      </c>
      <c r="W32" s="37">
        <f t="shared" si="11"/>
        <v>43.84</v>
      </c>
      <c r="X32" s="8">
        <f>IF(J32=3%,ROUND($I$360*Ranking!K33,0),0)</f>
        <v>0</v>
      </c>
      <c r="Y32" s="12">
        <f t="shared" si="12"/>
        <v>446842</v>
      </c>
      <c r="Z32" s="12">
        <f t="shared" si="13"/>
        <v>0</v>
      </c>
      <c r="AA32" s="8">
        <f t="shared" si="14"/>
        <v>446842</v>
      </c>
      <c r="AB32" s="12">
        <f t="shared" si="15"/>
        <v>0</v>
      </c>
      <c r="AC32" s="37">
        <f t="shared" si="16"/>
        <v>43.84</v>
      </c>
      <c r="AD32" t="str">
        <f t="shared" si="17"/>
        <v/>
      </c>
      <c r="AE32" s="12">
        <v>0</v>
      </c>
      <c r="AF32" s="8">
        <f t="shared" si="20"/>
        <v>446842</v>
      </c>
      <c r="AG32">
        <v>401286</v>
      </c>
      <c r="AH32" s="12">
        <f t="shared" si="21"/>
        <v>45556</v>
      </c>
      <c r="AI32">
        <v>401286</v>
      </c>
    </row>
    <row r="33" spans="1:35">
      <c r="A33">
        <v>32</v>
      </c>
      <c r="B33" s="7" t="s">
        <v>178</v>
      </c>
      <c r="C33" s="7" t="s">
        <v>179</v>
      </c>
      <c r="D33" s="3" t="s">
        <v>180</v>
      </c>
      <c r="E33">
        <v>0</v>
      </c>
      <c r="F33" s="4">
        <v>0</v>
      </c>
      <c r="G33" s="4">
        <v>0</v>
      </c>
      <c r="H33" s="4">
        <f t="shared" si="18"/>
        <v>0</v>
      </c>
      <c r="I33" s="5">
        <f t="shared" si="0"/>
        <v>0</v>
      </c>
      <c r="J33" s="6">
        <v>0</v>
      </c>
      <c r="K33" s="37">
        <f t="shared" si="1"/>
        <v>0</v>
      </c>
      <c r="L33" s="37">
        <f t="shared" si="2"/>
        <v>0</v>
      </c>
      <c r="M33" s="11">
        <f t="shared" si="3"/>
        <v>0</v>
      </c>
      <c r="N33" s="11">
        <f t="shared" si="4"/>
        <v>0</v>
      </c>
      <c r="O33" s="11">
        <f t="shared" si="19"/>
        <v>0</v>
      </c>
      <c r="P33" s="8">
        <f t="shared" si="5"/>
        <v>0</v>
      </c>
      <c r="Q33" s="11">
        <f t="shared" si="6"/>
        <v>0</v>
      </c>
      <c r="R33">
        <f t="shared" si="7"/>
        <v>0</v>
      </c>
      <c r="S33" s="8">
        <f>ROUND(IF(J33=3%,$I$358*Ranking!K34,0),0)</f>
        <v>0</v>
      </c>
      <c r="T33" s="8">
        <f t="shared" si="8"/>
        <v>0</v>
      </c>
      <c r="U33" s="8">
        <f t="shared" si="9"/>
        <v>0</v>
      </c>
      <c r="V33" s="8">
        <f t="shared" si="10"/>
        <v>0</v>
      </c>
      <c r="W33" s="37">
        <f t="shared" si="11"/>
        <v>0</v>
      </c>
      <c r="X33" s="8">
        <f>IF(J33=3%,ROUND($I$360*Ranking!K34,0),0)</f>
        <v>0</v>
      </c>
      <c r="Y33" s="12">
        <f t="shared" si="12"/>
        <v>0</v>
      </c>
      <c r="Z33" s="12">
        <f t="shared" si="13"/>
        <v>0</v>
      </c>
      <c r="AA33" s="8">
        <f t="shared" si="14"/>
        <v>0</v>
      </c>
      <c r="AB33" s="12">
        <f t="shared" si="15"/>
        <v>0</v>
      </c>
      <c r="AC33" s="37">
        <f t="shared" si="16"/>
        <v>0</v>
      </c>
      <c r="AD33" t="str">
        <f t="shared" si="17"/>
        <v/>
      </c>
      <c r="AE33" s="12">
        <v>0</v>
      </c>
      <c r="AF33" s="8">
        <f t="shared" si="20"/>
        <v>0</v>
      </c>
      <c r="AG33">
        <v>0</v>
      </c>
      <c r="AH33" s="12">
        <f t="shared" si="21"/>
        <v>0</v>
      </c>
      <c r="AI33">
        <v>0</v>
      </c>
    </row>
    <row r="34" spans="1:35">
      <c r="A34">
        <v>33</v>
      </c>
      <c r="B34" s="7" t="s">
        <v>181</v>
      </c>
      <c r="C34" s="7" t="s">
        <v>8</v>
      </c>
      <c r="D34" s="3" t="s">
        <v>182</v>
      </c>
      <c r="E34">
        <v>0</v>
      </c>
      <c r="F34" s="4">
        <v>0</v>
      </c>
      <c r="G34" s="4">
        <v>0</v>
      </c>
      <c r="H34" s="4">
        <f t="shared" si="18"/>
        <v>0</v>
      </c>
      <c r="I34" s="5">
        <f t="shared" si="0"/>
        <v>0</v>
      </c>
      <c r="J34" s="6">
        <v>0</v>
      </c>
      <c r="K34" s="37">
        <f t="shared" si="1"/>
        <v>0</v>
      </c>
      <c r="L34" s="37">
        <f t="shared" si="2"/>
        <v>0</v>
      </c>
      <c r="M34" s="11">
        <f t="shared" si="3"/>
        <v>0</v>
      </c>
      <c r="N34" s="11">
        <f t="shared" si="4"/>
        <v>0</v>
      </c>
      <c r="O34" s="11">
        <f t="shared" si="19"/>
        <v>0</v>
      </c>
      <c r="P34" s="8">
        <f t="shared" si="5"/>
        <v>0</v>
      </c>
      <c r="Q34" s="11">
        <f t="shared" si="6"/>
        <v>0</v>
      </c>
      <c r="R34">
        <f t="shared" si="7"/>
        <v>0</v>
      </c>
      <c r="S34" s="8">
        <f>ROUND(IF(J34=3%,$I$358*Ranking!K35,0),0)</f>
        <v>0</v>
      </c>
      <c r="T34" s="8">
        <f t="shared" si="8"/>
        <v>0</v>
      </c>
      <c r="U34" s="8">
        <f t="shared" si="9"/>
        <v>0</v>
      </c>
      <c r="V34" s="8">
        <f t="shared" si="10"/>
        <v>0</v>
      </c>
      <c r="W34" s="37">
        <f t="shared" si="11"/>
        <v>0</v>
      </c>
      <c r="X34" s="8">
        <f>IF(J34=3%,ROUND($I$360*Ranking!K35,0),0)</f>
        <v>0</v>
      </c>
      <c r="Y34" s="12">
        <f t="shared" si="12"/>
        <v>0</v>
      </c>
      <c r="Z34" s="12">
        <f t="shared" si="13"/>
        <v>0</v>
      </c>
      <c r="AA34" s="8">
        <f t="shared" si="14"/>
        <v>0</v>
      </c>
      <c r="AB34" s="12">
        <f t="shared" si="15"/>
        <v>0</v>
      </c>
      <c r="AC34" s="37">
        <f t="shared" si="16"/>
        <v>0</v>
      </c>
      <c r="AD34" t="str">
        <f t="shared" si="17"/>
        <v/>
      </c>
      <c r="AE34" s="12">
        <v>0</v>
      </c>
      <c r="AF34" s="8">
        <f t="shared" si="20"/>
        <v>0</v>
      </c>
      <c r="AG34">
        <v>0</v>
      </c>
      <c r="AH34" s="12">
        <f t="shared" si="21"/>
        <v>0</v>
      </c>
      <c r="AI34">
        <v>0</v>
      </c>
    </row>
    <row r="35" spans="1:35">
      <c r="A35">
        <v>34</v>
      </c>
      <c r="B35" s="7" t="s">
        <v>183</v>
      </c>
      <c r="C35" s="7" t="s">
        <v>8</v>
      </c>
      <c r="D35" s="3" t="s">
        <v>184</v>
      </c>
      <c r="E35">
        <v>0</v>
      </c>
      <c r="F35" s="4">
        <v>0</v>
      </c>
      <c r="G35" s="4">
        <v>0</v>
      </c>
      <c r="H35" s="4">
        <f t="shared" si="18"/>
        <v>0</v>
      </c>
      <c r="I35" s="5">
        <f t="shared" si="0"/>
        <v>0</v>
      </c>
      <c r="J35" s="6">
        <v>0</v>
      </c>
      <c r="K35" s="37">
        <f t="shared" si="1"/>
        <v>0</v>
      </c>
      <c r="L35" s="37">
        <f t="shared" si="2"/>
        <v>0</v>
      </c>
      <c r="M35" s="11">
        <f t="shared" si="3"/>
        <v>0</v>
      </c>
      <c r="N35" s="11">
        <f t="shared" si="4"/>
        <v>0</v>
      </c>
      <c r="O35" s="11">
        <f t="shared" si="19"/>
        <v>0</v>
      </c>
      <c r="P35" s="8">
        <f t="shared" si="5"/>
        <v>0</v>
      </c>
      <c r="Q35" s="11">
        <f t="shared" si="6"/>
        <v>0</v>
      </c>
      <c r="R35">
        <f t="shared" si="7"/>
        <v>0</v>
      </c>
      <c r="S35" s="8">
        <f>ROUND(IF(J35=3%,$I$358*Ranking!K36,0),0)</f>
        <v>0</v>
      </c>
      <c r="T35" s="8">
        <f t="shared" si="8"/>
        <v>0</v>
      </c>
      <c r="U35" s="8">
        <f t="shared" si="9"/>
        <v>0</v>
      </c>
      <c r="V35" s="8">
        <f t="shared" si="10"/>
        <v>0</v>
      </c>
      <c r="W35" s="37">
        <f t="shared" si="11"/>
        <v>0</v>
      </c>
      <c r="X35" s="8">
        <f>IF(J35=3%,ROUND($I$360*Ranking!K36,0),0)</f>
        <v>0</v>
      </c>
      <c r="Y35" s="12">
        <f t="shared" si="12"/>
        <v>0</v>
      </c>
      <c r="Z35" s="12">
        <f t="shared" si="13"/>
        <v>0</v>
      </c>
      <c r="AA35" s="8">
        <f t="shared" si="14"/>
        <v>0</v>
      </c>
      <c r="AB35" s="12">
        <f t="shared" si="15"/>
        <v>0</v>
      </c>
      <c r="AC35" s="37">
        <f t="shared" si="16"/>
        <v>0</v>
      </c>
      <c r="AD35" t="str">
        <f t="shared" si="17"/>
        <v/>
      </c>
      <c r="AE35" s="12">
        <v>0</v>
      </c>
      <c r="AF35" s="8">
        <f t="shared" si="20"/>
        <v>0</v>
      </c>
      <c r="AG35">
        <v>0</v>
      </c>
      <c r="AH35" s="12">
        <f t="shared" si="21"/>
        <v>0</v>
      </c>
      <c r="AI35">
        <v>0</v>
      </c>
    </row>
    <row r="36" spans="1:35">
      <c r="A36">
        <v>35</v>
      </c>
      <c r="B36" s="7" t="s">
        <v>185</v>
      </c>
      <c r="C36" s="7" t="s">
        <v>8</v>
      </c>
      <c r="D36" s="3" t="s">
        <v>186</v>
      </c>
      <c r="E36">
        <v>2018</v>
      </c>
      <c r="F36" s="4">
        <v>23228030.57</v>
      </c>
      <c r="G36" s="4">
        <v>104512.19</v>
      </c>
      <c r="H36" s="4">
        <f t="shared" si="18"/>
        <v>23123518.379999999</v>
      </c>
      <c r="I36" s="5">
        <f t="shared" si="0"/>
        <v>23123518</v>
      </c>
      <c r="J36" s="6">
        <v>0.01</v>
      </c>
      <c r="K36" s="37">
        <f t="shared" si="1"/>
        <v>43.84</v>
      </c>
      <c r="L36" s="37">
        <f t="shared" si="2"/>
        <v>43.84</v>
      </c>
      <c r="M36" s="11">
        <f t="shared" si="3"/>
        <v>10137267.12589</v>
      </c>
      <c r="N36" s="11">
        <f t="shared" si="4"/>
        <v>10137267.12589</v>
      </c>
      <c r="O36" s="11">
        <f t="shared" si="19"/>
        <v>0.12588999979197979</v>
      </c>
      <c r="P36" s="8">
        <f t="shared" si="5"/>
        <v>10137267</v>
      </c>
      <c r="Q36" s="11">
        <f t="shared" si="6"/>
        <v>-0.12588999979197979</v>
      </c>
      <c r="R36">
        <f t="shared" si="7"/>
        <v>43.84</v>
      </c>
      <c r="S36" s="8">
        <f>ROUND(IF(J36=3%,$I$358*Ranking!K37,0),0)</f>
        <v>0</v>
      </c>
      <c r="T36" s="8">
        <f t="shared" si="8"/>
        <v>10137267</v>
      </c>
      <c r="U36" s="8">
        <f t="shared" si="9"/>
        <v>0</v>
      </c>
      <c r="V36" s="8">
        <f t="shared" si="10"/>
        <v>10137267</v>
      </c>
      <c r="W36" s="37">
        <f t="shared" si="11"/>
        <v>43.84</v>
      </c>
      <c r="X36" s="8">
        <f>IF(J36=3%,ROUND($I$360*Ranking!K37,0),0)</f>
        <v>0</v>
      </c>
      <c r="Y36" s="12">
        <f t="shared" si="12"/>
        <v>10137267</v>
      </c>
      <c r="Z36" s="12">
        <f t="shared" si="13"/>
        <v>0</v>
      </c>
      <c r="AA36" s="8">
        <f t="shared" si="14"/>
        <v>10137267</v>
      </c>
      <c r="AB36" s="12">
        <f t="shared" si="15"/>
        <v>0</v>
      </c>
      <c r="AC36" s="37">
        <f t="shared" si="16"/>
        <v>43.84</v>
      </c>
      <c r="AD36" t="str">
        <f t="shared" si="17"/>
        <v/>
      </c>
      <c r="AE36" s="12">
        <v>0</v>
      </c>
      <c r="AF36" s="8">
        <f t="shared" si="20"/>
        <v>10137267</v>
      </c>
      <c r="AG36">
        <v>9103767</v>
      </c>
      <c r="AH36" s="12">
        <f t="shared" si="21"/>
        <v>1033500</v>
      </c>
      <c r="AI36">
        <v>9103767</v>
      </c>
    </row>
    <row r="37" spans="1:35">
      <c r="A37">
        <v>36</v>
      </c>
      <c r="B37" s="7" t="s">
        <v>187</v>
      </c>
      <c r="C37" s="7" t="s">
        <v>8</v>
      </c>
      <c r="D37" s="3" t="s">
        <v>188</v>
      </c>
      <c r="E37">
        <v>2006</v>
      </c>
      <c r="F37" s="4">
        <v>1590895.14</v>
      </c>
      <c r="G37" s="4">
        <v>5958.81</v>
      </c>
      <c r="H37" s="4">
        <f t="shared" si="18"/>
        <v>1584936.3299999998</v>
      </c>
      <c r="I37" s="5">
        <f t="shared" si="0"/>
        <v>1584936</v>
      </c>
      <c r="J37" s="6">
        <v>0.03</v>
      </c>
      <c r="K37" s="37">
        <f t="shared" si="1"/>
        <v>43.84</v>
      </c>
      <c r="L37" s="37">
        <f t="shared" si="2"/>
        <v>49.67</v>
      </c>
      <c r="M37" s="11">
        <f t="shared" si="3"/>
        <v>694830.24207000004</v>
      </c>
      <c r="N37" s="11">
        <f t="shared" si="4"/>
        <v>694830.24207000004</v>
      </c>
      <c r="O37" s="11">
        <f t="shared" si="19"/>
        <v>0.2420700000366196</v>
      </c>
      <c r="P37" s="8">
        <f t="shared" si="5"/>
        <v>694830</v>
      </c>
      <c r="Q37" s="11">
        <f t="shared" si="6"/>
        <v>-0.2420700000366196</v>
      </c>
      <c r="R37">
        <f t="shared" si="7"/>
        <v>43.84</v>
      </c>
      <c r="S37" s="8">
        <f>ROUND(IF(J37=3%,$I$358*Ranking!K38,0),0)</f>
        <v>55417</v>
      </c>
      <c r="T37" s="8">
        <f t="shared" si="8"/>
        <v>750247</v>
      </c>
      <c r="U37" s="8">
        <f t="shared" si="9"/>
        <v>55417</v>
      </c>
      <c r="V37" s="8">
        <f t="shared" si="10"/>
        <v>750247</v>
      </c>
      <c r="W37" s="37">
        <f t="shared" si="11"/>
        <v>47.34</v>
      </c>
      <c r="X37" s="8">
        <f>IF(J37=3%,ROUND($I$360*Ranking!K38,0),0)</f>
        <v>36947</v>
      </c>
      <c r="Y37" s="12">
        <f t="shared" si="12"/>
        <v>787194</v>
      </c>
      <c r="Z37" s="12">
        <f t="shared" si="13"/>
        <v>36947</v>
      </c>
      <c r="AA37" s="8">
        <f t="shared" si="14"/>
        <v>787194</v>
      </c>
      <c r="AB37" s="12">
        <f t="shared" si="15"/>
        <v>0</v>
      </c>
      <c r="AC37" s="37">
        <f t="shared" si="16"/>
        <v>49.67</v>
      </c>
      <c r="AD37" t="str">
        <f t="shared" si="17"/>
        <v/>
      </c>
      <c r="AE37" s="12">
        <v>0</v>
      </c>
      <c r="AF37" s="8">
        <f t="shared" si="20"/>
        <v>787194</v>
      </c>
      <c r="AG37">
        <v>706580</v>
      </c>
      <c r="AH37" s="12">
        <f t="shared" si="21"/>
        <v>80614</v>
      </c>
      <c r="AI37">
        <v>706580</v>
      </c>
    </row>
    <row r="38" spans="1:35">
      <c r="A38">
        <v>37</v>
      </c>
      <c r="B38" s="7" t="s">
        <v>189</v>
      </c>
      <c r="C38" s="7" t="s">
        <v>8</v>
      </c>
      <c r="D38" s="3" t="s">
        <v>190</v>
      </c>
      <c r="E38">
        <v>2015</v>
      </c>
      <c r="F38" s="4">
        <v>198895.41</v>
      </c>
      <c r="G38" s="4">
        <v>4161.99</v>
      </c>
      <c r="H38" s="4">
        <f t="shared" si="18"/>
        <v>194733.42</v>
      </c>
      <c r="I38" s="5">
        <f t="shared" si="0"/>
        <v>194733</v>
      </c>
      <c r="J38" s="6">
        <v>0.01</v>
      </c>
      <c r="K38" s="37">
        <f t="shared" si="1"/>
        <v>43.84</v>
      </c>
      <c r="L38" s="37">
        <f t="shared" si="2"/>
        <v>43.84</v>
      </c>
      <c r="M38" s="11">
        <f t="shared" si="3"/>
        <v>85370.246830000004</v>
      </c>
      <c r="N38" s="11">
        <f t="shared" si="4"/>
        <v>85370.246830000004</v>
      </c>
      <c r="O38" s="11">
        <f t="shared" si="19"/>
        <v>0.24683000000368338</v>
      </c>
      <c r="P38" s="8">
        <f t="shared" si="5"/>
        <v>85370</v>
      </c>
      <c r="Q38" s="11">
        <f t="shared" si="6"/>
        <v>-0.24683000000368338</v>
      </c>
      <c r="R38">
        <f t="shared" si="7"/>
        <v>43.84</v>
      </c>
      <c r="S38" s="8">
        <f>ROUND(IF(J38=3%,$I$358*Ranking!K39,0),0)</f>
        <v>0</v>
      </c>
      <c r="T38" s="8">
        <f t="shared" si="8"/>
        <v>85370</v>
      </c>
      <c r="U38" s="8">
        <f t="shared" si="9"/>
        <v>0</v>
      </c>
      <c r="V38" s="8">
        <f t="shared" si="10"/>
        <v>85370</v>
      </c>
      <c r="W38" s="37">
        <f t="shared" si="11"/>
        <v>43.84</v>
      </c>
      <c r="X38" s="8">
        <f>IF(J38=3%,ROUND($I$360*Ranking!K39,0),0)</f>
        <v>0</v>
      </c>
      <c r="Y38" s="12">
        <f t="shared" si="12"/>
        <v>85370</v>
      </c>
      <c r="Z38" s="12">
        <f t="shared" si="13"/>
        <v>0</v>
      </c>
      <c r="AA38" s="8">
        <f t="shared" si="14"/>
        <v>85370</v>
      </c>
      <c r="AB38" s="12">
        <f t="shared" si="15"/>
        <v>0</v>
      </c>
      <c r="AC38" s="37">
        <f t="shared" si="16"/>
        <v>43.84</v>
      </c>
      <c r="AD38" t="str">
        <f t="shared" si="17"/>
        <v/>
      </c>
      <c r="AE38" s="12">
        <v>0</v>
      </c>
      <c r="AF38" s="8">
        <f t="shared" si="20"/>
        <v>85370</v>
      </c>
      <c r="AG38">
        <v>76667</v>
      </c>
      <c r="AH38" s="12">
        <f t="shared" si="21"/>
        <v>8703</v>
      </c>
      <c r="AI38">
        <v>76667</v>
      </c>
    </row>
    <row r="39" spans="1:35">
      <c r="A39">
        <v>38</v>
      </c>
      <c r="B39" s="7" t="s">
        <v>22</v>
      </c>
      <c r="C39" s="7" t="s">
        <v>8</v>
      </c>
      <c r="D39" s="3" t="s">
        <v>23</v>
      </c>
      <c r="E39">
        <v>2002</v>
      </c>
      <c r="F39" s="4">
        <v>776478.9</v>
      </c>
      <c r="G39" s="4">
        <v>11021.52</v>
      </c>
      <c r="H39" s="4">
        <f t="shared" si="18"/>
        <v>765457.38</v>
      </c>
      <c r="I39" s="5">
        <f t="shared" si="0"/>
        <v>765457</v>
      </c>
      <c r="J39" s="6">
        <v>0.03</v>
      </c>
      <c r="K39" s="37">
        <f t="shared" si="1"/>
        <v>43.84</v>
      </c>
      <c r="L39" s="37">
        <f t="shared" si="2"/>
        <v>63.15</v>
      </c>
      <c r="M39" s="11">
        <f t="shared" si="3"/>
        <v>335573.59577999997</v>
      </c>
      <c r="N39" s="11">
        <f t="shared" si="4"/>
        <v>335573.59577999997</v>
      </c>
      <c r="O39" s="11">
        <f t="shared" si="19"/>
        <v>-0.40422000002581626</v>
      </c>
      <c r="P39" s="8">
        <f t="shared" si="5"/>
        <v>335574</v>
      </c>
      <c r="Q39" s="11">
        <f t="shared" si="6"/>
        <v>0.40422000002581626</v>
      </c>
      <c r="R39">
        <f t="shared" si="7"/>
        <v>43.84</v>
      </c>
      <c r="S39" s="8">
        <f>ROUND(IF(J39=3%,$I$358*Ranking!K40,0),0)</f>
        <v>88666</v>
      </c>
      <c r="T39" s="8">
        <f t="shared" si="8"/>
        <v>424240</v>
      </c>
      <c r="U39" s="8">
        <f t="shared" si="9"/>
        <v>88666</v>
      </c>
      <c r="V39" s="8">
        <f t="shared" si="10"/>
        <v>424240</v>
      </c>
      <c r="W39" s="37">
        <f t="shared" si="11"/>
        <v>55.42</v>
      </c>
      <c r="X39" s="8">
        <f>IF(J39=3%,ROUND($I$360*Ranking!K40,0),0)</f>
        <v>59114</v>
      </c>
      <c r="Y39" s="12">
        <f t="shared" si="12"/>
        <v>483354</v>
      </c>
      <c r="Z39" s="12">
        <f t="shared" si="13"/>
        <v>59114</v>
      </c>
      <c r="AA39" s="8">
        <f t="shared" si="14"/>
        <v>483354</v>
      </c>
      <c r="AB39" s="12">
        <f t="shared" si="15"/>
        <v>0</v>
      </c>
      <c r="AC39" s="37">
        <f t="shared" si="16"/>
        <v>63.15</v>
      </c>
      <c r="AD39" t="str">
        <f t="shared" si="17"/>
        <v/>
      </c>
      <c r="AE39" s="12">
        <v>0</v>
      </c>
      <c r="AF39" s="8">
        <f t="shared" si="20"/>
        <v>483354</v>
      </c>
      <c r="AG39">
        <v>433502</v>
      </c>
      <c r="AH39" s="12">
        <f t="shared" si="21"/>
        <v>49852</v>
      </c>
      <c r="AI39">
        <v>433502</v>
      </c>
    </row>
    <row r="40" spans="1:35">
      <c r="A40">
        <v>39</v>
      </c>
      <c r="B40" s="7" t="s">
        <v>191</v>
      </c>
      <c r="C40" s="7" t="s">
        <v>8</v>
      </c>
      <c r="D40" s="3" t="s">
        <v>192</v>
      </c>
      <c r="E40">
        <v>0</v>
      </c>
      <c r="F40" s="4">
        <v>0</v>
      </c>
      <c r="G40" s="4">
        <v>0</v>
      </c>
      <c r="H40" s="4">
        <f t="shared" si="18"/>
        <v>0</v>
      </c>
      <c r="I40" s="5">
        <f t="shared" si="0"/>
        <v>0</v>
      </c>
      <c r="J40" s="6">
        <v>0</v>
      </c>
      <c r="K40" s="37">
        <f t="shared" si="1"/>
        <v>0</v>
      </c>
      <c r="L40" s="37">
        <f t="shared" si="2"/>
        <v>0</v>
      </c>
      <c r="M40" s="11">
        <f t="shared" si="3"/>
        <v>0</v>
      </c>
      <c r="N40" s="11">
        <f t="shared" si="4"/>
        <v>0</v>
      </c>
      <c r="O40" s="11">
        <f t="shared" si="19"/>
        <v>0</v>
      </c>
      <c r="P40" s="8">
        <f t="shared" si="5"/>
        <v>0</v>
      </c>
      <c r="Q40" s="11">
        <f t="shared" si="6"/>
        <v>0</v>
      </c>
      <c r="R40">
        <f t="shared" si="7"/>
        <v>0</v>
      </c>
      <c r="S40" s="8">
        <f>ROUND(IF(J40=3%,$I$358*Ranking!K41,0),0)</f>
        <v>0</v>
      </c>
      <c r="T40" s="8">
        <f t="shared" si="8"/>
        <v>0</v>
      </c>
      <c r="U40" s="8">
        <f t="shared" si="9"/>
        <v>0</v>
      </c>
      <c r="V40" s="8">
        <f t="shared" si="10"/>
        <v>0</v>
      </c>
      <c r="W40" s="37">
        <f t="shared" si="11"/>
        <v>0</v>
      </c>
      <c r="X40" s="8">
        <f>IF(J40=3%,ROUND($I$360*Ranking!K41,0),0)</f>
        <v>0</v>
      </c>
      <c r="Y40" s="12">
        <f t="shared" si="12"/>
        <v>0</v>
      </c>
      <c r="Z40" s="12">
        <f t="shared" si="13"/>
        <v>0</v>
      </c>
      <c r="AA40" s="8">
        <f t="shared" si="14"/>
        <v>0</v>
      </c>
      <c r="AB40" s="12">
        <f t="shared" si="15"/>
        <v>0</v>
      </c>
      <c r="AC40" s="37">
        <f t="shared" si="16"/>
        <v>0</v>
      </c>
      <c r="AD40" t="str">
        <f t="shared" si="17"/>
        <v/>
      </c>
      <c r="AE40" s="12">
        <v>0</v>
      </c>
      <c r="AF40" s="8">
        <f t="shared" si="20"/>
        <v>0</v>
      </c>
      <c r="AG40">
        <v>0</v>
      </c>
      <c r="AH40" s="12">
        <f t="shared" si="21"/>
        <v>0</v>
      </c>
      <c r="AI40">
        <v>0</v>
      </c>
    </row>
    <row r="41" spans="1:35">
      <c r="A41">
        <v>40</v>
      </c>
      <c r="B41" s="7" t="s">
        <v>24</v>
      </c>
      <c r="C41" s="7" t="s">
        <v>8</v>
      </c>
      <c r="D41" s="3" t="s">
        <v>25</v>
      </c>
      <c r="E41">
        <v>2003</v>
      </c>
      <c r="F41" s="4">
        <v>852055.96</v>
      </c>
      <c r="G41" s="4">
        <v>4610.63</v>
      </c>
      <c r="H41" s="4">
        <f t="shared" si="18"/>
        <v>847445.33</v>
      </c>
      <c r="I41" s="5">
        <f t="shared" si="0"/>
        <v>847445</v>
      </c>
      <c r="J41" s="6">
        <v>0.01</v>
      </c>
      <c r="K41" s="37">
        <f t="shared" si="1"/>
        <v>43.84</v>
      </c>
      <c r="L41" s="37">
        <f t="shared" si="2"/>
        <v>43.84</v>
      </c>
      <c r="M41" s="11">
        <f t="shared" si="3"/>
        <v>371516.84010999999</v>
      </c>
      <c r="N41" s="11">
        <f t="shared" si="4"/>
        <v>371516.84010999999</v>
      </c>
      <c r="O41" s="11">
        <f t="shared" si="19"/>
        <v>-0.15989000000990927</v>
      </c>
      <c r="P41" s="8">
        <f t="shared" si="5"/>
        <v>371517</v>
      </c>
      <c r="Q41" s="11">
        <f t="shared" si="6"/>
        <v>0.15989000000990927</v>
      </c>
      <c r="R41">
        <f t="shared" si="7"/>
        <v>43.84</v>
      </c>
      <c r="S41" s="8">
        <f>ROUND(IF(J41=3%,$I$358*Ranking!K42,0),0)</f>
        <v>0</v>
      </c>
      <c r="T41" s="8">
        <f t="shared" si="8"/>
        <v>371517</v>
      </c>
      <c r="U41" s="8">
        <f t="shared" si="9"/>
        <v>0</v>
      </c>
      <c r="V41" s="8">
        <f t="shared" si="10"/>
        <v>371517</v>
      </c>
      <c r="W41" s="37">
        <f t="shared" si="11"/>
        <v>43.84</v>
      </c>
      <c r="X41" s="8">
        <f>IF(J41=3%,ROUND($I$360*Ranking!K42,0),0)</f>
        <v>0</v>
      </c>
      <c r="Y41" s="12">
        <f t="shared" si="12"/>
        <v>371517</v>
      </c>
      <c r="Z41" s="12">
        <f t="shared" si="13"/>
        <v>0</v>
      </c>
      <c r="AA41" s="8">
        <f t="shared" si="14"/>
        <v>371517</v>
      </c>
      <c r="AB41" s="12">
        <f t="shared" si="15"/>
        <v>0</v>
      </c>
      <c r="AC41" s="37">
        <f t="shared" si="16"/>
        <v>43.84</v>
      </c>
      <c r="AD41" t="str">
        <f t="shared" si="17"/>
        <v/>
      </c>
      <c r="AE41" s="12">
        <v>0</v>
      </c>
      <c r="AF41" s="8">
        <f t="shared" si="20"/>
        <v>371517</v>
      </c>
      <c r="AG41">
        <v>333641</v>
      </c>
      <c r="AH41" s="12">
        <f t="shared" si="21"/>
        <v>37876</v>
      </c>
      <c r="AI41">
        <v>333641</v>
      </c>
    </row>
    <row r="42" spans="1:35">
      <c r="A42">
        <v>41</v>
      </c>
      <c r="B42" s="7" t="s">
        <v>193</v>
      </c>
      <c r="C42" s="7" t="s">
        <v>8</v>
      </c>
      <c r="D42" s="3" t="s">
        <v>194</v>
      </c>
      <c r="E42">
        <v>2006</v>
      </c>
      <c r="F42" s="4">
        <v>1071279.19</v>
      </c>
      <c r="G42" s="4">
        <v>3851.65</v>
      </c>
      <c r="H42" s="4">
        <f t="shared" si="18"/>
        <v>1067427.54</v>
      </c>
      <c r="I42" s="5">
        <f t="shared" si="0"/>
        <v>1067428</v>
      </c>
      <c r="J42" s="6">
        <v>0.03</v>
      </c>
      <c r="K42" s="37">
        <f t="shared" si="1"/>
        <v>43.84</v>
      </c>
      <c r="L42" s="37">
        <f t="shared" si="2"/>
        <v>54.22</v>
      </c>
      <c r="M42" s="11">
        <f t="shared" si="3"/>
        <v>467956.59612</v>
      </c>
      <c r="N42" s="11">
        <f t="shared" si="4"/>
        <v>467956.59612</v>
      </c>
      <c r="O42" s="11">
        <f t="shared" si="19"/>
        <v>-0.4038799999980256</v>
      </c>
      <c r="P42" s="8">
        <f t="shared" si="5"/>
        <v>467957</v>
      </c>
      <c r="Q42" s="11">
        <f t="shared" si="6"/>
        <v>0.4038799999980256</v>
      </c>
      <c r="R42">
        <f t="shared" si="7"/>
        <v>43.84</v>
      </c>
      <c r="S42" s="8">
        <f>ROUND(IF(J42=3%,$I$358*Ranking!K43,0),0)</f>
        <v>66500</v>
      </c>
      <c r="T42" s="8">
        <f t="shared" si="8"/>
        <v>534457</v>
      </c>
      <c r="U42" s="8">
        <f t="shared" si="9"/>
        <v>66500</v>
      </c>
      <c r="V42" s="8">
        <f t="shared" si="10"/>
        <v>534457</v>
      </c>
      <c r="W42" s="37">
        <f t="shared" si="11"/>
        <v>50.07</v>
      </c>
      <c r="X42" s="8">
        <f>IF(J42=3%,ROUND($I$360*Ranking!K43,0),0)</f>
        <v>44336</v>
      </c>
      <c r="Y42" s="12">
        <f t="shared" si="12"/>
        <v>578793</v>
      </c>
      <c r="Z42" s="12">
        <f t="shared" si="13"/>
        <v>44336</v>
      </c>
      <c r="AA42" s="8">
        <f t="shared" si="14"/>
        <v>578793</v>
      </c>
      <c r="AB42" s="12">
        <f t="shared" si="15"/>
        <v>0</v>
      </c>
      <c r="AC42" s="37">
        <f t="shared" si="16"/>
        <v>54.22</v>
      </c>
      <c r="AD42" t="str">
        <f t="shared" si="17"/>
        <v/>
      </c>
      <c r="AE42" s="12">
        <v>0</v>
      </c>
      <c r="AF42" s="8">
        <f t="shared" si="20"/>
        <v>578793</v>
      </c>
      <c r="AG42">
        <v>519353</v>
      </c>
      <c r="AH42" s="12">
        <f t="shared" si="21"/>
        <v>59440</v>
      </c>
      <c r="AI42">
        <v>519353</v>
      </c>
    </row>
    <row r="43" spans="1:35">
      <c r="A43">
        <v>42</v>
      </c>
      <c r="B43" s="7" t="s">
        <v>195</v>
      </c>
      <c r="C43" s="7" t="s">
        <v>8</v>
      </c>
      <c r="D43" s="3" t="s">
        <v>196</v>
      </c>
      <c r="E43">
        <v>2006</v>
      </c>
      <c r="F43" s="4">
        <v>725927.5</v>
      </c>
      <c r="G43" s="4">
        <v>4470.1000000000004</v>
      </c>
      <c r="H43" s="4">
        <f t="shared" si="18"/>
        <v>721457.4</v>
      </c>
      <c r="I43" s="5">
        <f t="shared" si="0"/>
        <v>721457</v>
      </c>
      <c r="J43" s="6">
        <v>0.02</v>
      </c>
      <c r="K43" s="37">
        <f t="shared" si="1"/>
        <v>43.84</v>
      </c>
      <c r="L43" s="37">
        <f t="shared" si="2"/>
        <v>43.84</v>
      </c>
      <c r="M43" s="11">
        <f t="shared" si="3"/>
        <v>316284.15402999998</v>
      </c>
      <c r="N43" s="11">
        <f t="shared" si="4"/>
        <v>316284.15402999998</v>
      </c>
      <c r="O43" s="11">
        <f t="shared" si="19"/>
        <v>0.15402999997604638</v>
      </c>
      <c r="P43" s="8">
        <f t="shared" si="5"/>
        <v>316284</v>
      </c>
      <c r="Q43" s="11">
        <f t="shared" si="6"/>
        <v>-0.15402999997604638</v>
      </c>
      <c r="R43">
        <f t="shared" si="7"/>
        <v>43.84</v>
      </c>
      <c r="S43" s="8">
        <f>ROUND(IF(J43=3%,$I$358*Ranking!K44,0),0)</f>
        <v>0</v>
      </c>
      <c r="T43" s="8">
        <f t="shared" si="8"/>
        <v>316284</v>
      </c>
      <c r="U43" s="8">
        <f t="shared" si="9"/>
        <v>0</v>
      </c>
      <c r="V43" s="8">
        <f t="shared" si="10"/>
        <v>316284</v>
      </c>
      <c r="W43" s="37">
        <f t="shared" si="11"/>
        <v>43.84</v>
      </c>
      <c r="X43" s="8">
        <f>IF(J43=3%,ROUND($I$360*Ranking!K44,0),0)</f>
        <v>0</v>
      </c>
      <c r="Y43" s="12">
        <f t="shared" si="12"/>
        <v>316284</v>
      </c>
      <c r="Z43" s="12">
        <f t="shared" si="13"/>
        <v>0</v>
      </c>
      <c r="AA43" s="8">
        <f t="shared" si="14"/>
        <v>316284</v>
      </c>
      <c r="AB43" s="12">
        <f t="shared" si="15"/>
        <v>0</v>
      </c>
      <c r="AC43" s="37">
        <f t="shared" si="16"/>
        <v>43.84</v>
      </c>
      <c r="AD43" t="str">
        <f t="shared" si="17"/>
        <v/>
      </c>
      <c r="AE43" s="12">
        <v>0</v>
      </c>
      <c r="AF43" s="8">
        <f t="shared" si="20"/>
        <v>316284</v>
      </c>
      <c r="AG43">
        <v>284039</v>
      </c>
      <c r="AH43" s="12">
        <f t="shared" si="21"/>
        <v>32245</v>
      </c>
      <c r="AI43">
        <v>284039</v>
      </c>
    </row>
    <row r="44" spans="1:35">
      <c r="A44">
        <v>43</v>
      </c>
      <c r="B44" s="7" t="s">
        <v>197</v>
      </c>
      <c r="C44" s="7" t="s">
        <v>8</v>
      </c>
      <c r="D44" s="3" t="s">
        <v>198</v>
      </c>
      <c r="E44">
        <v>0</v>
      </c>
      <c r="F44" s="4">
        <v>0</v>
      </c>
      <c r="G44" s="4">
        <v>0</v>
      </c>
      <c r="H44" s="4">
        <f t="shared" si="18"/>
        <v>0</v>
      </c>
      <c r="I44" s="5">
        <f t="shared" si="0"/>
        <v>0</v>
      </c>
      <c r="J44" s="6">
        <v>0</v>
      </c>
      <c r="K44" s="37">
        <f t="shared" si="1"/>
        <v>0</v>
      </c>
      <c r="L44" s="37">
        <f t="shared" si="2"/>
        <v>0</v>
      </c>
      <c r="M44" s="11">
        <f t="shared" si="3"/>
        <v>0</v>
      </c>
      <c r="N44" s="11">
        <f t="shared" si="4"/>
        <v>0</v>
      </c>
      <c r="O44" s="11">
        <f t="shared" si="19"/>
        <v>0</v>
      </c>
      <c r="P44" s="8">
        <f t="shared" si="5"/>
        <v>0</v>
      </c>
      <c r="Q44" s="11">
        <f t="shared" si="6"/>
        <v>0</v>
      </c>
      <c r="R44">
        <f t="shared" si="7"/>
        <v>0</v>
      </c>
      <c r="S44" s="8">
        <f>ROUND(IF(J44=3%,$I$358*Ranking!K45,0),0)</f>
        <v>0</v>
      </c>
      <c r="T44" s="8">
        <f t="shared" si="8"/>
        <v>0</v>
      </c>
      <c r="U44" s="8">
        <f t="shared" si="9"/>
        <v>0</v>
      </c>
      <c r="V44" s="8">
        <f t="shared" si="10"/>
        <v>0</v>
      </c>
      <c r="W44" s="37">
        <f t="shared" si="11"/>
        <v>0</v>
      </c>
      <c r="X44" s="8">
        <f>IF(J44=3%,ROUND($I$360*Ranking!K45,0),0)</f>
        <v>0</v>
      </c>
      <c r="Y44" s="12">
        <f t="shared" si="12"/>
        <v>0</v>
      </c>
      <c r="Z44" s="12">
        <f t="shared" si="13"/>
        <v>0</v>
      </c>
      <c r="AA44" s="8">
        <f t="shared" si="14"/>
        <v>0</v>
      </c>
      <c r="AB44" s="12">
        <f t="shared" si="15"/>
        <v>0</v>
      </c>
      <c r="AC44" s="37">
        <f t="shared" si="16"/>
        <v>0</v>
      </c>
      <c r="AD44" t="str">
        <f t="shared" si="17"/>
        <v/>
      </c>
      <c r="AE44" s="12">
        <v>0</v>
      </c>
      <c r="AF44" s="8">
        <f t="shared" si="20"/>
        <v>0</v>
      </c>
      <c r="AG44">
        <v>0</v>
      </c>
      <c r="AH44" s="12">
        <f t="shared" si="21"/>
        <v>0</v>
      </c>
      <c r="AI44">
        <v>0</v>
      </c>
    </row>
    <row r="45" spans="1:35">
      <c r="A45">
        <v>44</v>
      </c>
      <c r="B45" s="7" t="s">
        <v>199</v>
      </c>
      <c r="C45" s="7" t="s">
        <v>8</v>
      </c>
      <c r="D45" s="3" t="s">
        <v>200</v>
      </c>
      <c r="E45">
        <v>0</v>
      </c>
      <c r="F45" s="4">
        <v>0</v>
      </c>
      <c r="G45" s="4">
        <v>0</v>
      </c>
      <c r="H45" s="4">
        <f t="shared" si="18"/>
        <v>0</v>
      </c>
      <c r="I45" s="5">
        <f t="shared" si="0"/>
        <v>0</v>
      </c>
      <c r="J45" s="6">
        <v>0</v>
      </c>
      <c r="K45" s="37">
        <f t="shared" si="1"/>
        <v>0</v>
      </c>
      <c r="L45" s="37">
        <f t="shared" si="2"/>
        <v>0</v>
      </c>
      <c r="M45" s="11">
        <f t="shared" si="3"/>
        <v>0</v>
      </c>
      <c r="N45" s="11">
        <f t="shared" si="4"/>
        <v>0</v>
      </c>
      <c r="O45" s="11">
        <f t="shared" si="19"/>
        <v>0</v>
      </c>
      <c r="P45" s="8">
        <f t="shared" si="5"/>
        <v>0</v>
      </c>
      <c r="Q45" s="11">
        <f t="shared" si="6"/>
        <v>0</v>
      </c>
      <c r="R45">
        <f t="shared" si="7"/>
        <v>0</v>
      </c>
      <c r="S45" s="8">
        <f>ROUND(IF(J45=3%,$I$358*Ranking!K46,0),0)</f>
        <v>0</v>
      </c>
      <c r="T45" s="8">
        <f t="shared" si="8"/>
        <v>0</v>
      </c>
      <c r="U45" s="8">
        <f t="shared" si="9"/>
        <v>0</v>
      </c>
      <c r="V45" s="8">
        <f t="shared" si="10"/>
        <v>0</v>
      </c>
      <c r="W45" s="37">
        <f t="shared" si="11"/>
        <v>0</v>
      </c>
      <c r="X45" s="8">
        <f>IF(J45=3%,ROUND($I$360*Ranking!K46,0),0)</f>
        <v>0</v>
      </c>
      <c r="Y45" s="12">
        <f t="shared" si="12"/>
        <v>0</v>
      </c>
      <c r="Z45" s="12">
        <f t="shared" si="13"/>
        <v>0</v>
      </c>
      <c r="AA45" s="8">
        <f t="shared" si="14"/>
        <v>0</v>
      </c>
      <c r="AB45" s="12">
        <f t="shared" si="15"/>
        <v>0</v>
      </c>
      <c r="AC45" s="37">
        <f t="shared" si="16"/>
        <v>0</v>
      </c>
      <c r="AD45" t="str">
        <f t="shared" si="17"/>
        <v/>
      </c>
      <c r="AE45" s="12">
        <v>0</v>
      </c>
      <c r="AF45" s="8">
        <f t="shared" si="20"/>
        <v>0</v>
      </c>
      <c r="AG45">
        <v>0</v>
      </c>
      <c r="AH45" s="12">
        <f t="shared" si="21"/>
        <v>0</v>
      </c>
      <c r="AI45">
        <v>0</v>
      </c>
    </row>
    <row r="46" spans="1:35">
      <c r="A46">
        <v>45</v>
      </c>
      <c r="B46" s="7" t="s">
        <v>201</v>
      </c>
      <c r="C46" s="7" t="s">
        <v>8</v>
      </c>
      <c r="D46" s="3" t="s">
        <v>202</v>
      </c>
      <c r="E46">
        <v>0</v>
      </c>
      <c r="F46" s="4">
        <v>0</v>
      </c>
      <c r="G46" s="4">
        <v>0</v>
      </c>
      <c r="H46" s="4">
        <f t="shared" si="18"/>
        <v>0</v>
      </c>
      <c r="I46" s="5">
        <f t="shared" si="0"/>
        <v>0</v>
      </c>
      <c r="J46" s="6">
        <v>0</v>
      </c>
      <c r="K46" s="37">
        <f t="shared" si="1"/>
        <v>0</v>
      </c>
      <c r="L46" s="37">
        <f t="shared" si="2"/>
        <v>0</v>
      </c>
      <c r="M46" s="11">
        <f t="shared" si="3"/>
        <v>0</v>
      </c>
      <c r="N46" s="11">
        <f t="shared" si="4"/>
        <v>0</v>
      </c>
      <c r="O46" s="11">
        <f t="shared" si="19"/>
        <v>0</v>
      </c>
      <c r="P46" s="8">
        <f t="shared" si="5"/>
        <v>0</v>
      </c>
      <c r="Q46" s="11">
        <f t="shared" si="6"/>
        <v>0</v>
      </c>
      <c r="R46">
        <f t="shared" si="7"/>
        <v>0</v>
      </c>
      <c r="S46" s="8">
        <f>ROUND(IF(J46=3%,$I$358*Ranking!K47,0),0)</f>
        <v>0</v>
      </c>
      <c r="T46" s="8">
        <f t="shared" si="8"/>
        <v>0</v>
      </c>
      <c r="U46" s="8">
        <f t="shared" si="9"/>
        <v>0</v>
      </c>
      <c r="V46" s="8">
        <f t="shared" si="10"/>
        <v>0</v>
      </c>
      <c r="W46" s="37">
        <f t="shared" si="11"/>
        <v>0</v>
      </c>
      <c r="X46" s="8">
        <f>IF(J46=3%,ROUND($I$360*Ranking!K47,0),0)</f>
        <v>0</v>
      </c>
      <c r="Y46" s="12">
        <f t="shared" si="12"/>
        <v>0</v>
      </c>
      <c r="Z46" s="12">
        <f t="shared" si="13"/>
        <v>0</v>
      </c>
      <c r="AA46" s="8">
        <f t="shared" si="14"/>
        <v>0</v>
      </c>
      <c r="AB46" s="12">
        <f t="shared" si="15"/>
        <v>0</v>
      </c>
      <c r="AC46" s="37">
        <f t="shared" si="16"/>
        <v>0</v>
      </c>
      <c r="AD46" t="str">
        <f t="shared" si="17"/>
        <v/>
      </c>
      <c r="AE46" s="12">
        <v>0</v>
      </c>
      <c r="AF46" s="8">
        <f t="shared" si="20"/>
        <v>0</v>
      </c>
      <c r="AG46">
        <v>0</v>
      </c>
      <c r="AH46" s="12">
        <f t="shared" si="21"/>
        <v>0</v>
      </c>
      <c r="AI46">
        <v>0</v>
      </c>
    </row>
    <row r="47" spans="1:35">
      <c r="A47">
        <v>46</v>
      </c>
      <c r="B47" s="7" t="s">
        <v>203</v>
      </c>
      <c r="C47" s="7" t="s">
        <v>8</v>
      </c>
      <c r="D47" s="3" t="s">
        <v>204</v>
      </c>
      <c r="E47">
        <v>0</v>
      </c>
      <c r="F47" s="4">
        <v>0</v>
      </c>
      <c r="G47" s="4">
        <v>0</v>
      </c>
      <c r="H47" s="4">
        <f t="shared" si="18"/>
        <v>0</v>
      </c>
      <c r="I47" s="5">
        <f t="shared" si="0"/>
        <v>0</v>
      </c>
      <c r="J47" s="6">
        <v>0</v>
      </c>
      <c r="K47" s="37">
        <f t="shared" si="1"/>
        <v>0</v>
      </c>
      <c r="L47" s="37">
        <f t="shared" si="2"/>
        <v>0</v>
      </c>
      <c r="M47" s="11">
        <f t="shared" si="3"/>
        <v>0</v>
      </c>
      <c r="N47" s="11">
        <f t="shared" si="4"/>
        <v>0</v>
      </c>
      <c r="O47" s="11">
        <f t="shared" si="19"/>
        <v>0</v>
      </c>
      <c r="P47" s="8">
        <f t="shared" si="5"/>
        <v>0</v>
      </c>
      <c r="Q47" s="11">
        <f t="shared" si="6"/>
        <v>0</v>
      </c>
      <c r="R47">
        <f t="shared" si="7"/>
        <v>0</v>
      </c>
      <c r="S47" s="8">
        <f>ROUND(IF(J47=3%,$I$358*Ranking!K48,0),0)</f>
        <v>0</v>
      </c>
      <c r="T47" s="8">
        <f t="shared" si="8"/>
        <v>0</v>
      </c>
      <c r="U47" s="8">
        <f t="shared" si="9"/>
        <v>0</v>
      </c>
      <c r="V47" s="8">
        <f t="shared" si="10"/>
        <v>0</v>
      </c>
      <c r="W47" s="37">
        <f t="shared" si="11"/>
        <v>0</v>
      </c>
      <c r="X47" s="8">
        <f>IF(J47=3%,ROUND($I$360*Ranking!K48,0),0)</f>
        <v>0</v>
      </c>
      <c r="Y47" s="12">
        <f t="shared" si="12"/>
        <v>0</v>
      </c>
      <c r="Z47" s="12">
        <f t="shared" si="13"/>
        <v>0</v>
      </c>
      <c r="AA47" s="8">
        <f t="shared" si="14"/>
        <v>0</v>
      </c>
      <c r="AB47" s="12">
        <f t="shared" si="15"/>
        <v>0</v>
      </c>
      <c r="AC47" s="37">
        <f t="shared" si="16"/>
        <v>0</v>
      </c>
      <c r="AD47" t="str">
        <f t="shared" si="17"/>
        <v/>
      </c>
      <c r="AE47" s="12">
        <v>0</v>
      </c>
      <c r="AF47" s="8">
        <f t="shared" si="20"/>
        <v>0</v>
      </c>
      <c r="AG47">
        <v>0</v>
      </c>
      <c r="AH47" s="12">
        <f t="shared" si="21"/>
        <v>0</v>
      </c>
      <c r="AI47">
        <v>0</v>
      </c>
    </row>
    <row r="48" spans="1:35">
      <c r="A48">
        <v>47</v>
      </c>
      <c r="B48" s="7" t="s">
        <v>205</v>
      </c>
      <c r="C48" s="7" t="s">
        <v>8</v>
      </c>
      <c r="D48" s="3" t="s">
        <v>206</v>
      </c>
      <c r="E48">
        <v>0</v>
      </c>
      <c r="F48" s="4">
        <v>0</v>
      </c>
      <c r="G48" s="4">
        <v>0</v>
      </c>
      <c r="H48" s="4">
        <f t="shared" si="18"/>
        <v>0</v>
      </c>
      <c r="I48" s="5">
        <f t="shared" si="0"/>
        <v>0</v>
      </c>
      <c r="J48" s="6">
        <v>0</v>
      </c>
      <c r="K48" s="37">
        <f t="shared" si="1"/>
        <v>0</v>
      </c>
      <c r="L48" s="37">
        <f t="shared" si="2"/>
        <v>0</v>
      </c>
      <c r="M48" s="11">
        <f t="shared" si="3"/>
        <v>0</v>
      </c>
      <c r="N48" s="11">
        <f t="shared" si="4"/>
        <v>0</v>
      </c>
      <c r="O48" s="11">
        <f t="shared" si="19"/>
        <v>0</v>
      </c>
      <c r="P48" s="8">
        <f t="shared" si="5"/>
        <v>0</v>
      </c>
      <c r="Q48" s="11">
        <f t="shared" si="6"/>
        <v>0</v>
      </c>
      <c r="R48">
        <f t="shared" si="7"/>
        <v>0</v>
      </c>
      <c r="S48" s="8">
        <f>ROUND(IF(J48=3%,$I$358*Ranking!K49,0),0)</f>
        <v>0</v>
      </c>
      <c r="T48" s="8">
        <f t="shared" si="8"/>
        <v>0</v>
      </c>
      <c r="U48" s="8">
        <f t="shared" si="9"/>
        <v>0</v>
      </c>
      <c r="V48" s="8">
        <f t="shared" si="10"/>
        <v>0</v>
      </c>
      <c r="W48" s="37">
        <f t="shared" si="11"/>
        <v>0</v>
      </c>
      <c r="X48" s="8">
        <f>IF(J48=3%,ROUND($I$360*Ranking!K49,0),0)</f>
        <v>0</v>
      </c>
      <c r="Y48" s="12">
        <f t="shared" si="12"/>
        <v>0</v>
      </c>
      <c r="Z48" s="12">
        <f t="shared" si="13"/>
        <v>0</v>
      </c>
      <c r="AA48" s="8">
        <f t="shared" si="14"/>
        <v>0</v>
      </c>
      <c r="AB48" s="12">
        <f t="shared" si="15"/>
        <v>0</v>
      </c>
      <c r="AC48" s="37">
        <f t="shared" si="16"/>
        <v>0</v>
      </c>
      <c r="AD48" t="str">
        <f t="shared" si="17"/>
        <v/>
      </c>
      <c r="AE48" s="12">
        <v>0</v>
      </c>
      <c r="AF48" s="8">
        <f t="shared" si="20"/>
        <v>0</v>
      </c>
      <c r="AG48">
        <v>0</v>
      </c>
      <c r="AH48" s="12">
        <f t="shared" si="21"/>
        <v>0</v>
      </c>
      <c r="AI48">
        <v>0</v>
      </c>
    </row>
    <row r="49" spans="1:35">
      <c r="A49">
        <v>48</v>
      </c>
      <c r="B49" s="7" t="s">
        <v>207</v>
      </c>
      <c r="C49" s="7" t="s">
        <v>8</v>
      </c>
      <c r="D49" s="3" t="s">
        <v>208</v>
      </c>
      <c r="E49">
        <v>0</v>
      </c>
      <c r="F49" s="4">
        <v>0</v>
      </c>
      <c r="G49" s="4">
        <v>0</v>
      </c>
      <c r="H49" s="4">
        <f t="shared" si="18"/>
        <v>0</v>
      </c>
      <c r="I49" s="5">
        <f t="shared" si="0"/>
        <v>0</v>
      </c>
      <c r="J49" s="6">
        <v>0</v>
      </c>
      <c r="K49" s="37">
        <f t="shared" si="1"/>
        <v>0</v>
      </c>
      <c r="L49" s="37">
        <f t="shared" si="2"/>
        <v>0</v>
      </c>
      <c r="M49" s="11">
        <f t="shared" si="3"/>
        <v>0</v>
      </c>
      <c r="N49" s="11">
        <f t="shared" si="4"/>
        <v>0</v>
      </c>
      <c r="O49" s="11">
        <f t="shared" si="19"/>
        <v>0</v>
      </c>
      <c r="P49" s="8">
        <f t="shared" si="5"/>
        <v>0</v>
      </c>
      <c r="Q49" s="11">
        <f t="shared" si="6"/>
        <v>0</v>
      </c>
      <c r="R49">
        <f t="shared" si="7"/>
        <v>0</v>
      </c>
      <c r="S49" s="8">
        <f>ROUND(IF(J49=3%,$I$358*Ranking!K50,0),0)</f>
        <v>0</v>
      </c>
      <c r="T49" s="8">
        <f t="shared" si="8"/>
        <v>0</v>
      </c>
      <c r="U49" s="8">
        <f t="shared" si="9"/>
        <v>0</v>
      </c>
      <c r="V49" s="8">
        <f t="shared" si="10"/>
        <v>0</v>
      </c>
      <c r="W49" s="37">
        <f t="shared" si="11"/>
        <v>0</v>
      </c>
      <c r="X49" s="8">
        <f>IF(J49=3%,ROUND($I$360*Ranking!K50,0),0)</f>
        <v>0</v>
      </c>
      <c r="Y49" s="12">
        <f t="shared" si="12"/>
        <v>0</v>
      </c>
      <c r="Z49" s="12">
        <f t="shared" si="13"/>
        <v>0</v>
      </c>
      <c r="AA49" s="8">
        <f t="shared" si="14"/>
        <v>0</v>
      </c>
      <c r="AB49" s="12">
        <f t="shared" si="15"/>
        <v>0</v>
      </c>
      <c r="AC49" s="37">
        <f t="shared" si="16"/>
        <v>0</v>
      </c>
      <c r="AD49" t="str">
        <f t="shared" si="17"/>
        <v/>
      </c>
      <c r="AE49" s="12">
        <v>0</v>
      </c>
      <c r="AF49" s="8">
        <f t="shared" si="20"/>
        <v>0</v>
      </c>
      <c r="AG49">
        <v>0</v>
      </c>
      <c r="AH49" s="12">
        <f t="shared" si="21"/>
        <v>0</v>
      </c>
      <c r="AI49">
        <v>0</v>
      </c>
    </row>
    <row r="50" spans="1:35">
      <c r="A50">
        <v>49</v>
      </c>
      <c r="B50" s="7" t="s">
        <v>26</v>
      </c>
      <c r="C50" s="7" t="s">
        <v>8</v>
      </c>
      <c r="D50" s="3" t="s">
        <v>27</v>
      </c>
      <c r="E50">
        <v>2002</v>
      </c>
      <c r="F50" s="4">
        <v>13229693</v>
      </c>
      <c r="G50" s="4">
        <v>42074</v>
      </c>
      <c r="H50" s="4">
        <f t="shared" si="18"/>
        <v>13187619</v>
      </c>
      <c r="I50" s="5">
        <f t="shared" si="0"/>
        <v>13187619</v>
      </c>
      <c r="J50" s="6">
        <v>0.03</v>
      </c>
      <c r="K50" s="37">
        <f t="shared" si="1"/>
        <v>43.84</v>
      </c>
      <c r="L50" s="37">
        <f t="shared" si="2"/>
        <v>44.54</v>
      </c>
      <c r="M50" s="11">
        <f t="shared" si="3"/>
        <v>5781404.7394300001</v>
      </c>
      <c r="N50" s="11">
        <f t="shared" si="4"/>
        <v>5781404.7394300001</v>
      </c>
      <c r="O50" s="11">
        <f t="shared" si="19"/>
        <v>-0.26056999992579222</v>
      </c>
      <c r="P50" s="8">
        <f t="shared" si="5"/>
        <v>5781405</v>
      </c>
      <c r="Q50" s="11">
        <f t="shared" si="6"/>
        <v>0.26056999992579222</v>
      </c>
      <c r="R50">
        <f t="shared" si="7"/>
        <v>43.84</v>
      </c>
      <c r="S50" s="8">
        <f>ROUND(IF(J50=3%,$I$358*Ranking!K51,0),0)</f>
        <v>55417</v>
      </c>
      <c r="T50" s="8">
        <f t="shared" si="8"/>
        <v>5836822</v>
      </c>
      <c r="U50" s="8">
        <f t="shared" si="9"/>
        <v>55417</v>
      </c>
      <c r="V50" s="8">
        <f t="shared" si="10"/>
        <v>5836822</v>
      </c>
      <c r="W50" s="37">
        <f t="shared" si="11"/>
        <v>44.26</v>
      </c>
      <c r="X50" s="8">
        <f>IF(J50=3%,ROUND($I$360*Ranking!K51,0),0)</f>
        <v>36947</v>
      </c>
      <c r="Y50" s="12">
        <f t="shared" si="12"/>
        <v>5873769</v>
      </c>
      <c r="Z50" s="12">
        <f t="shared" si="13"/>
        <v>36947</v>
      </c>
      <c r="AA50" s="8">
        <f t="shared" si="14"/>
        <v>5873769</v>
      </c>
      <c r="AB50" s="12">
        <f t="shared" si="15"/>
        <v>0</v>
      </c>
      <c r="AC50" s="37">
        <f t="shared" si="16"/>
        <v>44.54</v>
      </c>
      <c r="AD50" t="str">
        <f t="shared" si="17"/>
        <v/>
      </c>
      <c r="AE50" s="12">
        <v>0</v>
      </c>
      <c r="AF50" s="8">
        <f t="shared" si="20"/>
        <v>5873769</v>
      </c>
      <c r="AG50">
        <v>5274575</v>
      </c>
      <c r="AH50" s="12">
        <f t="shared" si="21"/>
        <v>599194</v>
      </c>
      <c r="AI50">
        <v>5274575</v>
      </c>
    </row>
    <row r="51" spans="1:35">
      <c r="A51">
        <v>50</v>
      </c>
      <c r="B51" s="7" t="s">
        <v>209</v>
      </c>
      <c r="C51" s="7" t="s">
        <v>8</v>
      </c>
      <c r="D51" s="3" t="s">
        <v>210</v>
      </c>
      <c r="E51">
        <v>2014</v>
      </c>
      <c r="F51" s="4">
        <v>688115.8</v>
      </c>
      <c r="G51" s="4">
        <v>5677.71</v>
      </c>
      <c r="H51" s="4">
        <f t="shared" si="18"/>
        <v>682438.09000000008</v>
      </c>
      <c r="I51" s="5">
        <f t="shared" si="0"/>
        <v>682438</v>
      </c>
      <c r="J51" s="6">
        <v>0.01</v>
      </c>
      <c r="K51" s="37">
        <f t="shared" si="1"/>
        <v>43.84</v>
      </c>
      <c r="L51" s="37">
        <f t="shared" si="2"/>
        <v>43.84</v>
      </c>
      <c r="M51" s="11">
        <f t="shared" si="3"/>
        <v>299178.36476999999</v>
      </c>
      <c r="N51" s="11">
        <f t="shared" si="4"/>
        <v>299178.36476999999</v>
      </c>
      <c r="O51" s="11">
        <f t="shared" si="19"/>
        <v>0.36476999998558313</v>
      </c>
      <c r="P51" s="8">
        <f t="shared" si="5"/>
        <v>299178</v>
      </c>
      <c r="Q51" s="11">
        <f t="shared" si="6"/>
        <v>-0.36476999998558313</v>
      </c>
      <c r="R51">
        <f t="shared" si="7"/>
        <v>43.84</v>
      </c>
      <c r="S51" s="8">
        <f>ROUND(IF(J51=3%,$I$358*Ranking!K52,0),0)</f>
        <v>0</v>
      </c>
      <c r="T51" s="8">
        <f t="shared" si="8"/>
        <v>299178</v>
      </c>
      <c r="U51" s="8">
        <f t="shared" si="9"/>
        <v>0</v>
      </c>
      <c r="V51" s="8">
        <f t="shared" si="10"/>
        <v>299178</v>
      </c>
      <c r="W51" s="37">
        <f t="shared" si="11"/>
        <v>43.84</v>
      </c>
      <c r="X51" s="8">
        <f>IF(J51=3%,ROUND($I$360*Ranking!K52,0),0)</f>
        <v>0</v>
      </c>
      <c r="Y51" s="12">
        <f t="shared" si="12"/>
        <v>299178</v>
      </c>
      <c r="Z51" s="12">
        <f t="shared" si="13"/>
        <v>0</v>
      </c>
      <c r="AA51" s="8">
        <f t="shared" si="14"/>
        <v>299178</v>
      </c>
      <c r="AB51" s="12">
        <f t="shared" si="15"/>
        <v>0</v>
      </c>
      <c r="AC51" s="37">
        <f t="shared" si="16"/>
        <v>43.84</v>
      </c>
      <c r="AD51" t="str">
        <f t="shared" si="17"/>
        <v/>
      </c>
      <c r="AE51" s="12">
        <v>0</v>
      </c>
      <c r="AF51" s="8">
        <f t="shared" si="20"/>
        <v>299178</v>
      </c>
      <c r="AG51">
        <v>268677</v>
      </c>
      <c r="AH51" s="12">
        <f t="shared" si="21"/>
        <v>30501</v>
      </c>
      <c r="AI51">
        <v>268677</v>
      </c>
    </row>
    <row r="52" spans="1:35">
      <c r="A52">
        <v>51</v>
      </c>
      <c r="B52" s="7" t="s">
        <v>28</v>
      </c>
      <c r="C52" s="7" t="s">
        <v>8</v>
      </c>
      <c r="D52" s="3" t="s">
        <v>29</v>
      </c>
      <c r="E52">
        <v>2002</v>
      </c>
      <c r="F52" s="4">
        <v>492102.84</v>
      </c>
      <c r="G52" s="4">
        <v>5420.83</v>
      </c>
      <c r="H52" s="4">
        <f t="shared" si="18"/>
        <v>486682.01</v>
      </c>
      <c r="I52" s="5">
        <f t="shared" si="0"/>
        <v>486682</v>
      </c>
      <c r="J52" s="6">
        <v>0.02</v>
      </c>
      <c r="K52" s="37">
        <f t="shared" si="1"/>
        <v>43.84</v>
      </c>
      <c r="L52" s="37">
        <f t="shared" si="2"/>
        <v>43.84</v>
      </c>
      <c r="M52" s="11">
        <f t="shared" si="3"/>
        <v>213359.63841000001</v>
      </c>
      <c r="N52" s="11">
        <f t="shared" si="4"/>
        <v>213359.63841000001</v>
      </c>
      <c r="O52" s="11">
        <f t="shared" si="19"/>
        <v>-0.36158999998588115</v>
      </c>
      <c r="P52" s="8">
        <f t="shared" si="5"/>
        <v>213360</v>
      </c>
      <c r="Q52" s="11">
        <f t="shared" si="6"/>
        <v>0.36158999998588115</v>
      </c>
      <c r="R52">
        <f t="shared" si="7"/>
        <v>43.84</v>
      </c>
      <c r="S52" s="8">
        <f>ROUND(IF(J52=3%,$I$358*Ranking!K53,0),0)</f>
        <v>0</v>
      </c>
      <c r="T52" s="8">
        <f t="shared" si="8"/>
        <v>213360</v>
      </c>
      <c r="U52" s="8">
        <f t="shared" si="9"/>
        <v>0</v>
      </c>
      <c r="V52" s="8">
        <f t="shared" si="10"/>
        <v>213360</v>
      </c>
      <c r="W52" s="37">
        <f t="shared" si="11"/>
        <v>43.84</v>
      </c>
      <c r="X52" s="8">
        <f>IF(J52=3%,ROUND($I$360*Ranking!K53,0),0)</f>
        <v>0</v>
      </c>
      <c r="Y52" s="12">
        <f t="shared" si="12"/>
        <v>213360</v>
      </c>
      <c r="Z52" s="12">
        <f t="shared" si="13"/>
        <v>0</v>
      </c>
      <c r="AA52" s="8">
        <f t="shared" si="14"/>
        <v>213360</v>
      </c>
      <c r="AB52" s="12">
        <f t="shared" si="15"/>
        <v>0</v>
      </c>
      <c r="AC52" s="37">
        <f t="shared" si="16"/>
        <v>43.84</v>
      </c>
      <c r="AD52" t="str">
        <f t="shared" si="17"/>
        <v/>
      </c>
      <c r="AE52" s="12">
        <v>0</v>
      </c>
      <c r="AF52" s="8">
        <f t="shared" si="20"/>
        <v>213360</v>
      </c>
      <c r="AG52">
        <v>191608</v>
      </c>
      <c r="AH52" s="12">
        <f t="shared" si="21"/>
        <v>21752</v>
      </c>
      <c r="AI52">
        <v>191608</v>
      </c>
    </row>
    <row r="53" spans="1:35">
      <c r="A53">
        <v>52</v>
      </c>
      <c r="B53" s="7" t="s">
        <v>211</v>
      </c>
      <c r="C53" s="7" t="s">
        <v>8</v>
      </c>
      <c r="D53" s="3" t="s">
        <v>212</v>
      </c>
      <c r="E53">
        <v>2007</v>
      </c>
      <c r="F53" s="4">
        <v>569622.52</v>
      </c>
      <c r="G53" s="4">
        <v>11586.9</v>
      </c>
      <c r="H53" s="4">
        <f t="shared" si="18"/>
        <v>558035.62</v>
      </c>
      <c r="I53" s="5">
        <f t="shared" si="0"/>
        <v>558036</v>
      </c>
      <c r="J53" s="6">
        <v>0.03</v>
      </c>
      <c r="K53" s="37">
        <f t="shared" si="1"/>
        <v>43.84</v>
      </c>
      <c r="L53" s="37">
        <f t="shared" si="2"/>
        <v>80.25</v>
      </c>
      <c r="M53" s="11">
        <f t="shared" si="3"/>
        <v>244640.97539000001</v>
      </c>
      <c r="N53" s="11">
        <f t="shared" si="4"/>
        <v>244640.97539000001</v>
      </c>
      <c r="O53" s="11">
        <f t="shared" si="19"/>
        <v>-2.4609999993117526E-2</v>
      </c>
      <c r="P53" s="8">
        <f t="shared" si="5"/>
        <v>244641</v>
      </c>
      <c r="Q53" s="11">
        <f t="shared" si="6"/>
        <v>2.4609999993117526E-2</v>
      </c>
      <c r="R53">
        <f t="shared" si="7"/>
        <v>43.84</v>
      </c>
      <c r="S53" s="8">
        <f>ROUND(IF(J53=3%,$I$358*Ranking!K54,0),0)</f>
        <v>121916</v>
      </c>
      <c r="T53" s="8">
        <f t="shared" si="8"/>
        <v>366557</v>
      </c>
      <c r="U53" s="8">
        <f t="shared" si="9"/>
        <v>121916</v>
      </c>
      <c r="V53" s="8">
        <f t="shared" si="10"/>
        <v>366557</v>
      </c>
      <c r="W53" s="37">
        <f t="shared" si="11"/>
        <v>65.69</v>
      </c>
      <c r="X53" s="8">
        <f>IF(J53=3%,ROUND($I$360*Ranking!K54,0),0)</f>
        <v>81282</v>
      </c>
      <c r="Y53" s="12">
        <f t="shared" si="12"/>
        <v>447839</v>
      </c>
      <c r="Z53" s="12">
        <f t="shared" si="13"/>
        <v>81282</v>
      </c>
      <c r="AA53" s="8">
        <f t="shared" si="14"/>
        <v>447839</v>
      </c>
      <c r="AB53" s="12">
        <f t="shared" si="15"/>
        <v>0</v>
      </c>
      <c r="AC53" s="37">
        <f t="shared" si="16"/>
        <v>80.25</v>
      </c>
      <c r="AD53" t="str">
        <f t="shared" si="17"/>
        <v/>
      </c>
      <c r="AE53" s="12">
        <v>0</v>
      </c>
      <c r="AF53" s="8">
        <f t="shared" si="20"/>
        <v>447839</v>
      </c>
      <c r="AG53">
        <v>401392</v>
      </c>
      <c r="AH53" s="12">
        <f t="shared" si="21"/>
        <v>46447</v>
      </c>
      <c r="AI53">
        <v>401392</v>
      </c>
    </row>
    <row r="54" spans="1:35">
      <c r="A54">
        <v>53</v>
      </c>
      <c r="B54" s="7" t="s">
        <v>213</v>
      </c>
      <c r="C54" s="7" t="s">
        <v>8</v>
      </c>
      <c r="D54" s="3" t="s">
        <v>214</v>
      </c>
      <c r="E54">
        <v>0</v>
      </c>
      <c r="F54" s="4">
        <v>0</v>
      </c>
      <c r="G54" s="4">
        <v>0</v>
      </c>
      <c r="H54" s="4">
        <f t="shared" si="18"/>
        <v>0</v>
      </c>
      <c r="I54" s="5">
        <f t="shared" si="0"/>
        <v>0</v>
      </c>
      <c r="J54" s="6">
        <v>0</v>
      </c>
      <c r="K54" s="37">
        <f t="shared" si="1"/>
        <v>0</v>
      </c>
      <c r="L54" s="37">
        <f t="shared" si="2"/>
        <v>0</v>
      </c>
      <c r="M54" s="11">
        <f t="shared" si="3"/>
        <v>0</v>
      </c>
      <c r="N54" s="11">
        <f t="shared" si="4"/>
        <v>0</v>
      </c>
      <c r="O54" s="11">
        <f t="shared" si="19"/>
        <v>0</v>
      </c>
      <c r="P54" s="8">
        <f t="shared" si="5"/>
        <v>0</v>
      </c>
      <c r="Q54" s="11">
        <f t="shared" si="6"/>
        <v>0</v>
      </c>
      <c r="R54">
        <f t="shared" si="7"/>
        <v>0</v>
      </c>
      <c r="S54" s="8">
        <f>ROUND(IF(J54=3%,$I$358*Ranking!K55,0),0)</f>
        <v>0</v>
      </c>
      <c r="T54" s="8">
        <f t="shared" si="8"/>
        <v>0</v>
      </c>
      <c r="U54" s="8">
        <f t="shared" si="9"/>
        <v>0</v>
      </c>
      <c r="V54" s="8">
        <f t="shared" si="10"/>
        <v>0</v>
      </c>
      <c r="W54" s="37">
        <f t="shared" si="11"/>
        <v>0</v>
      </c>
      <c r="X54" s="8">
        <f>IF(J54=3%,ROUND($I$360*Ranking!K55,0),0)</f>
        <v>0</v>
      </c>
      <c r="Y54" s="12">
        <f t="shared" si="12"/>
        <v>0</v>
      </c>
      <c r="Z54" s="12">
        <f t="shared" si="13"/>
        <v>0</v>
      </c>
      <c r="AA54" s="8">
        <f t="shared" si="14"/>
        <v>0</v>
      </c>
      <c r="AB54" s="12">
        <f t="shared" si="15"/>
        <v>0</v>
      </c>
      <c r="AC54" s="37">
        <f t="shared" si="16"/>
        <v>0</v>
      </c>
      <c r="AD54" t="str">
        <f t="shared" si="17"/>
        <v/>
      </c>
      <c r="AE54" s="12">
        <v>0</v>
      </c>
      <c r="AF54" s="8">
        <f t="shared" si="20"/>
        <v>0</v>
      </c>
      <c r="AG54">
        <v>0</v>
      </c>
      <c r="AH54" s="12">
        <f t="shared" si="21"/>
        <v>0</v>
      </c>
      <c r="AI54">
        <v>0</v>
      </c>
    </row>
    <row r="55" spans="1:35">
      <c r="A55">
        <v>54</v>
      </c>
      <c r="B55" s="7" t="s">
        <v>215</v>
      </c>
      <c r="C55" s="7" t="s">
        <v>8</v>
      </c>
      <c r="D55" s="3" t="s">
        <v>216</v>
      </c>
      <c r="E55">
        <v>0</v>
      </c>
      <c r="F55" s="4">
        <v>0</v>
      </c>
      <c r="G55" s="4">
        <v>0</v>
      </c>
      <c r="H55" s="4">
        <f t="shared" si="18"/>
        <v>0</v>
      </c>
      <c r="I55" s="5">
        <f t="shared" si="0"/>
        <v>0</v>
      </c>
      <c r="J55" s="6">
        <v>0</v>
      </c>
      <c r="K55" s="37">
        <f t="shared" si="1"/>
        <v>0</v>
      </c>
      <c r="L55" s="37">
        <f t="shared" si="2"/>
        <v>0</v>
      </c>
      <c r="M55" s="11">
        <f t="shared" si="3"/>
        <v>0</v>
      </c>
      <c r="N55" s="11">
        <f t="shared" si="4"/>
        <v>0</v>
      </c>
      <c r="O55" s="11">
        <f t="shared" si="19"/>
        <v>0</v>
      </c>
      <c r="P55" s="8">
        <f t="shared" si="5"/>
        <v>0</v>
      </c>
      <c r="Q55" s="11">
        <f t="shared" si="6"/>
        <v>0</v>
      </c>
      <c r="R55">
        <f t="shared" si="7"/>
        <v>0</v>
      </c>
      <c r="S55" s="8">
        <f>ROUND(IF(J55=3%,$I$358*Ranking!K56,0),0)</f>
        <v>0</v>
      </c>
      <c r="T55" s="8">
        <f t="shared" si="8"/>
        <v>0</v>
      </c>
      <c r="U55" s="8">
        <f t="shared" si="9"/>
        <v>0</v>
      </c>
      <c r="V55" s="8">
        <f t="shared" si="10"/>
        <v>0</v>
      </c>
      <c r="W55" s="37">
        <f t="shared" si="11"/>
        <v>0</v>
      </c>
      <c r="X55" s="8">
        <f>IF(J55=3%,ROUND($I$360*Ranking!K56,0),0)</f>
        <v>0</v>
      </c>
      <c r="Y55" s="12">
        <f t="shared" si="12"/>
        <v>0</v>
      </c>
      <c r="Z55" s="12">
        <f t="shared" si="13"/>
        <v>0</v>
      </c>
      <c r="AA55" s="8">
        <f t="shared" si="14"/>
        <v>0</v>
      </c>
      <c r="AB55" s="12">
        <f t="shared" si="15"/>
        <v>0</v>
      </c>
      <c r="AC55" s="37">
        <f t="shared" si="16"/>
        <v>0</v>
      </c>
      <c r="AD55" t="str">
        <f t="shared" si="17"/>
        <v/>
      </c>
      <c r="AE55" s="12">
        <v>0</v>
      </c>
      <c r="AF55" s="8">
        <f t="shared" si="20"/>
        <v>0</v>
      </c>
      <c r="AG55">
        <v>0</v>
      </c>
      <c r="AH55" s="12">
        <f t="shared" si="21"/>
        <v>0</v>
      </c>
      <c r="AI55">
        <v>0</v>
      </c>
    </row>
    <row r="56" spans="1:35">
      <c r="A56">
        <v>55</v>
      </c>
      <c r="B56" s="7" t="s">
        <v>30</v>
      </c>
      <c r="C56" s="7" t="s">
        <v>8</v>
      </c>
      <c r="D56" s="3" t="s">
        <v>31</v>
      </c>
      <c r="E56">
        <v>2003</v>
      </c>
      <c r="F56" s="4">
        <v>1000261.74</v>
      </c>
      <c r="G56" s="4">
        <v>2447.67</v>
      </c>
      <c r="H56" s="4">
        <f t="shared" si="18"/>
        <v>997814.07</v>
      </c>
      <c r="I56" s="5">
        <f t="shared" si="0"/>
        <v>997814</v>
      </c>
      <c r="J56" s="6">
        <v>0.03</v>
      </c>
      <c r="K56" s="37">
        <f t="shared" si="1"/>
        <v>43.84</v>
      </c>
      <c r="L56" s="37">
        <f t="shared" si="2"/>
        <v>56.8</v>
      </c>
      <c r="M56" s="11">
        <f t="shared" si="3"/>
        <v>437438.06889</v>
      </c>
      <c r="N56" s="11">
        <f t="shared" si="4"/>
        <v>437438.06889</v>
      </c>
      <c r="O56" s="11">
        <f t="shared" si="19"/>
        <v>6.8889999995008111E-2</v>
      </c>
      <c r="P56" s="8">
        <f t="shared" si="5"/>
        <v>437438</v>
      </c>
      <c r="Q56" s="11">
        <f t="shared" si="6"/>
        <v>-6.8889999995008111E-2</v>
      </c>
      <c r="R56">
        <f t="shared" si="7"/>
        <v>43.84</v>
      </c>
      <c r="S56" s="8">
        <f>ROUND(IF(J56=3%,$I$358*Ranking!K57,0),0)</f>
        <v>77583</v>
      </c>
      <c r="T56" s="8">
        <f t="shared" si="8"/>
        <v>515021</v>
      </c>
      <c r="U56" s="8">
        <f t="shared" si="9"/>
        <v>77583</v>
      </c>
      <c r="V56" s="8">
        <f t="shared" si="10"/>
        <v>515021</v>
      </c>
      <c r="W56" s="37">
        <f t="shared" si="11"/>
        <v>51.61</v>
      </c>
      <c r="X56" s="8">
        <f>IF(J56=3%,ROUND($I$360*Ranking!K57,0),0)</f>
        <v>51725</v>
      </c>
      <c r="Y56" s="12">
        <f t="shared" si="12"/>
        <v>566746</v>
      </c>
      <c r="Z56" s="12">
        <f t="shared" si="13"/>
        <v>51725</v>
      </c>
      <c r="AA56" s="8">
        <f t="shared" si="14"/>
        <v>566746</v>
      </c>
      <c r="AB56" s="12">
        <f t="shared" si="15"/>
        <v>0</v>
      </c>
      <c r="AC56" s="37">
        <f t="shared" si="16"/>
        <v>56.8</v>
      </c>
      <c r="AD56" t="str">
        <f t="shared" si="17"/>
        <v/>
      </c>
      <c r="AE56" s="12">
        <v>0</v>
      </c>
      <c r="AF56" s="8">
        <f t="shared" si="20"/>
        <v>566746</v>
      </c>
      <c r="AG56">
        <v>508463</v>
      </c>
      <c r="AH56" s="12">
        <f t="shared" si="21"/>
        <v>58283</v>
      </c>
      <c r="AI56">
        <v>508463</v>
      </c>
    </row>
    <row r="57" spans="1:35">
      <c r="A57">
        <v>56</v>
      </c>
      <c r="B57" s="7" t="s">
        <v>32</v>
      </c>
      <c r="C57" s="7" t="s">
        <v>8</v>
      </c>
      <c r="D57" s="3" t="s">
        <v>33</v>
      </c>
      <c r="E57">
        <v>2008</v>
      </c>
      <c r="F57" s="4">
        <v>1253170.52</v>
      </c>
      <c r="G57" s="4">
        <v>21260.23</v>
      </c>
      <c r="H57" s="4">
        <f t="shared" si="18"/>
        <v>1231910.29</v>
      </c>
      <c r="I57" s="5">
        <f t="shared" si="0"/>
        <v>1231910</v>
      </c>
      <c r="J57" s="6">
        <v>1.4999999999999999E-2</v>
      </c>
      <c r="K57" s="37">
        <f t="shared" si="1"/>
        <v>43.84</v>
      </c>
      <c r="L57" s="37">
        <f t="shared" si="2"/>
        <v>43.84</v>
      </c>
      <c r="M57" s="11">
        <f t="shared" si="3"/>
        <v>540064.91335000005</v>
      </c>
      <c r="N57" s="11">
        <f t="shared" si="4"/>
        <v>540064.91335000005</v>
      </c>
      <c r="O57" s="11">
        <f t="shared" si="19"/>
        <v>-8.66499999538064E-2</v>
      </c>
      <c r="P57" s="8">
        <f t="shared" si="5"/>
        <v>540065</v>
      </c>
      <c r="Q57" s="11">
        <f t="shared" si="6"/>
        <v>8.66499999538064E-2</v>
      </c>
      <c r="R57">
        <f t="shared" si="7"/>
        <v>43.84</v>
      </c>
      <c r="S57" s="8">
        <f>ROUND(IF(J57=3%,$I$358*Ranking!K58,0),0)</f>
        <v>0</v>
      </c>
      <c r="T57" s="8">
        <f t="shared" si="8"/>
        <v>540065</v>
      </c>
      <c r="U57" s="8">
        <f t="shared" si="9"/>
        <v>0</v>
      </c>
      <c r="V57" s="8">
        <f t="shared" si="10"/>
        <v>540065</v>
      </c>
      <c r="W57" s="37">
        <f t="shared" si="11"/>
        <v>43.84</v>
      </c>
      <c r="X57" s="8">
        <f>IF(J57=3%,ROUND($I$360*Ranking!K58,0),0)</f>
        <v>0</v>
      </c>
      <c r="Y57" s="12">
        <f t="shared" si="12"/>
        <v>540065</v>
      </c>
      <c r="Z57" s="12">
        <f t="shared" si="13"/>
        <v>0</v>
      </c>
      <c r="AA57" s="8">
        <f t="shared" si="14"/>
        <v>540065</v>
      </c>
      <c r="AB57" s="12">
        <f t="shared" si="15"/>
        <v>0</v>
      </c>
      <c r="AC57" s="37">
        <f t="shared" si="16"/>
        <v>43.84</v>
      </c>
      <c r="AD57" t="str">
        <f t="shared" si="17"/>
        <v/>
      </c>
      <c r="AE57" s="12">
        <v>0</v>
      </c>
      <c r="AF57" s="8">
        <f t="shared" si="20"/>
        <v>540065</v>
      </c>
      <c r="AG57">
        <v>485005</v>
      </c>
      <c r="AH57" s="12">
        <f t="shared" si="21"/>
        <v>55060</v>
      </c>
      <c r="AI57">
        <v>485005</v>
      </c>
    </row>
    <row r="58" spans="1:35">
      <c r="A58">
        <v>57</v>
      </c>
      <c r="B58" s="7" t="s">
        <v>217</v>
      </c>
      <c r="C58" s="7" t="s">
        <v>8</v>
      </c>
      <c r="D58" s="3" t="s">
        <v>218</v>
      </c>
      <c r="E58">
        <v>2017</v>
      </c>
      <c r="F58" s="4">
        <v>775723.29</v>
      </c>
      <c r="G58" s="4">
        <v>11164.029999999999</v>
      </c>
      <c r="H58" s="4">
        <f t="shared" si="18"/>
        <v>764559.26</v>
      </c>
      <c r="I58" s="5">
        <f t="shared" si="0"/>
        <v>764559</v>
      </c>
      <c r="J58" s="6">
        <v>1.4999999999999999E-2</v>
      </c>
      <c r="K58" s="37">
        <f t="shared" si="1"/>
        <v>43.84</v>
      </c>
      <c r="L58" s="37">
        <f t="shared" si="2"/>
        <v>43.84</v>
      </c>
      <c r="M58" s="11">
        <f t="shared" si="3"/>
        <v>335179.91580999998</v>
      </c>
      <c r="N58" s="11">
        <f t="shared" si="4"/>
        <v>335179.91580999998</v>
      </c>
      <c r="O58" s="11">
        <f t="shared" si="19"/>
        <v>-8.4190000023227185E-2</v>
      </c>
      <c r="P58" s="8">
        <f t="shared" si="5"/>
        <v>335180</v>
      </c>
      <c r="Q58" s="11">
        <f t="shared" si="6"/>
        <v>8.4190000023227185E-2</v>
      </c>
      <c r="R58">
        <f t="shared" si="7"/>
        <v>43.84</v>
      </c>
      <c r="S58" s="8">
        <f>ROUND(IF(J58=3%,$I$358*Ranking!K59,0),0)</f>
        <v>0</v>
      </c>
      <c r="T58" s="8">
        <f t="shared" si="8"/>
        <v>335180</v>
      </c>
      <c r="U58" s="8">
        <f t="shared" si="9"/>
        <v>0</v>
      </c>
      <c r="V58" s="8">
        <f t="shared" si="10"/>
        <v>335180</v>
      </c>
      <c r="W58" s="37">
        <f t="shared" si="11"/>
        <v>43.84</v>
      </c>
      <c r="X58" s="8">
        <f>IF(J58=3%,ROUND($I$360*Ranking!K59,0),0)</f>
        <v>0</v>
      </c>
      <c r="Y58" s="12">
        <f t="shared" si="12"/>
        <v>335180</v>
      </c>
      <c r="Z58" s="12">
        <f t="shared" si="13"/>
        <v>0</v>
      </c>
      <c r="AA58" s="8">
        <f t="shared" si="14"/>
        <v>335180</v>
      </c>
      <c r="AB58" s="12">
        <f t="shared" si="15"/>
        <v>0</v>
      </c>
      <c r="AC58" s="37">
        <f t="shared" si="16"/>
        <v>43.84</v>
      </c>
      <c r="AD58" t="str">
        <f t="shared" si="17"/>
        <v/>
      </c>
      <c r="AE58" s="12">
        <v>0</v>
      </c>
      <c r="AF58" s="8">
        <f t="shared" si="20"/>
        <v>335180</v>
      </c>
      <c r="AG58">
        <v>301008</v>
      </c>
      <c r="AH58" s="12">
        <f t="shared" si="21"/>
        <v>34172</v>
      </c>
      <c r="AI58">
        <v>301008</v>
      </c>
    </row>
    <row r="59" spans="1:35">
      <c r="A59">
        <v>58</v>
      </c>
      <c r="B59" s="7" t="s">
        <v>219</v>
      </c>
      <c r="C59" s="7" t="s">
        <v>8</v>
      </c>
      <c r="D59" s="3" t="s">
        <v>220</v>
      </c>
      <c r="E59">
        <v>0</v>
      </c>
      <c r="F59" s="4">
        <v>0</v>
      </c>
      <c r="G59" s="4">
        <v>0</v>
      </c>
      <c r="H59" s="4">
        <f t="shared" si="18"/>
        <v>0</v>
      </c>
      <c r="I59" s="5">
        <f t="shared" si="0"/>
        <v>0</v>
      </c>
      <c r="J59" s="6">
        <v>0</v>
      </c>
      <c r="K59" s="37">
        <f t="shared" si="1"/>
        <v>0</v>
      </c>
      <c r="L59" s="37">
        <f t="shared" si="2"/>
        <v>0</v>
      </c>
      <c r="M59" s="11">
        <f t="shared" si="3"/>
        <v>0</v>
      </c>
      <c r="N59" s="11">
        <f t="shared" si="4"/>
        <v>0</v>
      </c>
      <c r="O59" s="11">
        <f t="shared" si="19"/>
        <v>0</v>
      </c>
      <c r="P59" s="8">
        <f t="shared" si="5"/>
        <v>0</v>
      </c>
      <c r="Q59" s="11">
        <f t="shared" si="6"/>
        <v>0</v>
      </c>
      <c r="R59">
        <f t="shared" si="7"/>
        <v>0</v>
      </c>
      <c r="S59" s="8">
        <f>ROUND(IF(J59=3%,$I$358*Ranking!K60,0),0)</f>
        <v>0</v>
      </c>
      <c r="T59" s="8">
        <f t="shared" si="8"/>
        <v>0</v>
      </c>
      <c r="U59" s="8">
        <f t="shared" si="9"/>
        <v>0</v>
      </c>
      <c r="V59" s="8">
        <f t="shared" si="10"/>
        <v>0</v>
      </c>
      <c r="W59" s="37">
        <f t="shared" si="11"/>
        <v>0</v>
      </c>
      <c r="X59" s="8">
        <f>IF(J59=3%,ROUND($I$360*Ranking!K60,0),0)</f>
        <v>0</v>
      </c>
      <c r="Y59" s="12">
        <f t="shared" si="12"/>
        <v>0</v>
      </c>
      <c r="Z59" s="12">
        <f t="shared" si="13"/>
        <v>0</v>
      </c>
      <c r="AA59" s="8">
        <f t="shared" si="14"/>
        <v>0</v>
      </c>
      <c r="AB59" s="12">
        <f t="shared" si="15"/>
        <v>0</v>
      </c>
      <c r="AC59" s="37">
        <f t="shared" si="16"/>
        <v>0</v>
      </c>
      <c r="AD59" t="str">
        <f t="shared" si="17"/>
        <v/>
      </c>
      <c r="AE59" s="12">
        <v>0</v>
      </c>
      <c r="AF59" s="8">
        <f t="shared" si="20"/>
        <v>0</v>
      </c>
      <c r="AG59">
        <v>0</v>
      </c>
      <c r="AH59" s="12">
        <f t="shared" si="21"/>
        <v>0</v>
      </c>
      <c r="AI59">
        <v>0</v>
      </c>
    </row>
    <row r="60" spans="1:35">
      <c r="A60">
        <v>59</v>
      </c>
      <c r="B60" s="7" t="s">
        <v>221</v>
      </c>
      <c r="C60" s="7" t="s">
        <v>8</v>
      </c>
      <c r="D60" s="3" t="s">
        <v>222</v>
      </c>
      <c r="E60">
        <v>0</v>
      </c>
      <c r="F60" s="4">
        <v>0</v>
      </c>
      <c r="G60" s="4">
        <v>0</v>
      </c>
      <c r="H60" s="4">
        <f t="shared" si="18"/>
        <v>0</v>
      </c>
      <c r="I60" s="5">
        <f t="shared" si="0"/>
        <v>0</v>
      </c>
      <c r="J60" s="6">
        <v>0</v>
      </c>
      <c r="K60" s="37">
        <f t="shared" si="1"/>
        <v>0</v>
      </c>
      <c r="L60" s="37">
        <f t="shared" si="2"/>
        <v>0</v>
      </c>
      <c r="M60" s="11">
        <f t="shared" si="3"/>
        <v>0</v>
      </c>
      <c r="N60" s="11">
        <f t="shared" si="4"/>
        <v>0</v>
      </c>
      <c r="O60" s="11">
        <f t="shared" si="19"/>
        <v>0</v>
      </c>
      <c r="P60" s="8">
        <f t="shared" si="5"/>
        <v>0</v>
      </c>
      <c r="Q60" s="11">
        <f t="shared" si="6"/>
        <v>0</v>
      </c>
      <c r="R60">
        <f t="shared" si="7"/>
        <v>0</v>
      </c>
      <c r="S60" s="8">
        <f>ROUND(IF(J60=3%,$I$358*Ranking!K61,0),0)</f>
        <v>0</v>
      </c>
      <c r="T60" s="8">
        <f t="shared" si="8"/>
        <v>0</v>
      </c>
      <c r="U60" s="8">
        <f t="shared" si="9"/>
        <v>0</v>
      </c>
      <c r="V60" s="8">
        <f t="shared" si="10"/>
        <v>0</v>
      </c>
      <c r="W60" s="37">
        <f t="shared" si="11"/>
        <v>0</v>
      </c>
      <c r="X60" s="8">
        <f>IF(J60=3%,ROUND($I$360*Ranking!K61,0),0)</f>
        <v>0</v>
      </c>
      <c r="Y60" s="12">
        <f t="shared" si="12"/>
        <v>0</v>
      </c>
      <c r="Z60" s="12">
        <f t="shared" si="13"/>
        <v>0</v>
      </c>
      <c r="AA60" s="8">
        <f t="shared" si="14"/>
        <v>0</v>
      </c>
      <c r="AB60" s="12">
        <f t="shared" si="15"/>
        <v>0</v>
      </c>
      <c r="AC60" s="37">
        <f t="shared" si="16"/>
        <v>0</v>
      </c>
      <c r="AD60" t="str">
        <f t="shared" si="17"/>
        <v/>
      </c>
      <c r="AE60" s="12">
        <v>0</v>
      </c>
      <c r="AF60" s="8">
        <f t="shared" si="20"/>
        <v>0</v>
      </c>
      <c r="AG60">
        <v>0</v>
      </c>
      <c r="AH60" s="12">
        <f t="shared" si="21"/>
        <v>0</v>
      </c>
      <c r="AI60">
        <v>0</v>
      </c>
    </row>
    <row r="61" spans="1:35">
      <c r="A61">
        <v>60</v>
      </c>
      <c r="B61" s="7" t="s">
        <v>223</v>
      </c>
      <c r="C61" s="7" t="s">
        <v>8</v>
      </c>
      <c r="D61" s="3" t="s">
        <v>224</v>
      </c>
      <c r="E61">
        <v>0</v>
      </c>
      <c r="F61" s="4">
        <v>0</v>
      </c>
      <c r="G61" s="4">
        <v>0</v>
      </c>
      <c r="H61" s="4">
        <f t="shared" si="18"/>
        <v>0</v>
      </c>
      <c r="I61" s="5">
        <f t="shared" si="0"/>
        <v>0</v>
      </c>
      <c r="J61" s="6">
        <v>0</v>
      </c>
      <c r="K61" s="37">
        <f t="shared" si="1"/>
        <v>0</v>
      </c>
      <c r="L61" s="37">
        <f t="shared" si="2"/>
        <v>0</v>
      </c>
      <c r="M61" s="11">
        <f t="shared" si="3"/>
        <v>0</v>
      </c>
      <c r="N61" s="11">
        <f t="shared" si="4"/>
        <v>0</v>
      </c>
      <c r="O61" s="11">
        <f t="shared" si="19"/>
        <v>0</v>
      </c>
      <c r="P61" s="8">
        <f t="shared" si="5"/>
        <v>0</v>
      </c>
      <c r="Q61" s="11">
        <f t="shared" si="6"/>
        <v>0</v>
      </c>
      <c r="R61">
        <f t="shared" si="7"/>
        <v>0</v>
      </c>
      <c r="S61" s="8">
        <f>ROUND(IF(J61=3%,$I$358*Ranking!K62,0),0)</f>
        <v>0</v>
      </c>
      <c r="T61" s="8">
        <f t="shared" si="8"/>
        <v>0</v>
      </c>
      <c r="U61" s="8">
        <f t="shared" si="9"/>
        <v>0</v>
      </c>
      <c r="V61" s="8">
        <f t="shared" si="10"/>
        <v>0</v>
      </c>
      <c r="W61" s="37">
        <f t="shared" si="11"/>
        <v>0</v>
      </c>
      <c r="X61" s="8">
        <f>IF(J61=3%,ROUND($I$360*Ranking!K62,0),0)</f>
        <v>0</v>
      </c>
      <c r="Y61" s="12">
        <f t="shared" si="12"/>
        <v>0</v>
      </c>
      <c r="Z61" s="12">
        <f t="shared" si="13"/>
        <v>0</v>
      </c>
      <c r="AA61" s="8">
        <f t="shared" si="14"/>
        <v>0</v>
      </c>
      <c r="AB61" s="12">
        <f t="shared" si="15"/>
        <v>0</v>
      </c>
      <c r="AC61" s="37">
        <f t="shared" si="16"/>
        <v>0</v>
      </c>
      <c r="AD61" t="str">
        <f t="shared" si="17"/>
        <v/>
      </c>
      <c r="AE61" s="12">
        <v>0</v>
      </c>
      <c r="AF61" s="8">
        <f t="shared" si="20"/>
        <v>0</v>
      </c>
      <c r="AG61">
        <v>0</v>
      </c>
      <c r="AH61" s="12">
        <f t="shared" si="21"/>
        <v>0</v>
      </c>
      <c r="AI61">
        <v>0</v>
      </c>
    </row>
    <row r="62" spans="1:35">
      <c r="A62">
        <v>61</v>
      </c>
      <c r="B62" s="7" t="s">
        <v>225</v>
      </c>
      <c r="C62" s="7" t="s">
        <v>8</v>
      </c>
      <c r="D62" s="3" t="s">
        <v>226</v>
      </c>
      <c r="E62">
        <v>0</v>
      </c>
      <c r="F62" s="4">
        <v>0</v>
      </c>
      <c r="G62" s="4">
        <v>0</v>
      </c>
      <c r="H62" s="4">
        <f t="shared" si="18"/>
        <v>0</v>
      </c>
      <c r="I62" s="5">
        <f t="shared" si="0"/>
        <v>0</v>
      </c>
      <c r="J62" s="6">
        <v>0</v>
      </c>
      <c r="K62" s="37">
        <f t="shared" si="1"/>
        <v>0</v>
      </c>
      <c r="L62" s="37">
        <f t="shared" si="2"/>
        <v>0</v>
      </c>
      <c r="M62" s="11">
        <f t="shared" si="3"/>
        <v>0</v>
      </c>
      <c r="N62" s="11">
        <f t="shared" si="4"/>
        <v>0</v>
      </c>
      <c r="O62" s="11">
        <f t="shared" si="19"/>
        <v>0</v>
      </c>
      <c r="P62" s="8">
        <f t="shared" si="5"/>
        <v>0</v>
      </c>
      <c r="Q62" s="11">
        <f t="shared" si="6"/>
        <v>0</v>
      </c>
      <c r="R62">
        <f t="shared" si="7"/>
        <v>0</v>
      </c>
      <c r="S62" s="8">
        <f>ROUND(IF(J62=3%,$I$358*Ranking!K63,0),0)</f>
        <v>0</v>
      </c>
      <c r="T62" s="8">
        <f t="shared" si="8"/>
        <v>0</v>
      </c>
      <c r="U62" s="8">
        <f t="shared" si="9"/>
        <v>0</v>
      </c>
      <c r="V62" s="8">
        <f t="shared" si="10"/>
        <v>0</v>
      </c>
      <c r="W62" s="37">
        <f t="shared" si="11"/>
        <v>0</v>
      </c>
      <c r="X62" s="8">
        <f>IF(J62=3%,ROUND($I$360*Ranking!K63,0),0)</f>
        <v>0</v>
      </c>
      <c r="Y62" s="12">
        <f t="shared" si="12"/>
        <v>0</v>
      </c>
      <c r="Z62" s="12">
        <f t="shared" si="13"/>
        <v>0</v>
      </c>
      <c r="AA62" s="8">
        <f t="shared" si="14"/>
        <v>0</v>
      </c>
      <c r="AB62" s="12">
        <f t="shared" si="15"/>
        <v>0</v>
      </c>
      <c r="AC62" s="37">
        <f t="shared" si="16"/>
        <v>0</v>
      </c>
      <c r="AD62" t="str">
        <f t="shared" si="17"/>
        <v/>
      </c>
      <c r="AE62" s="12">
        <v>0</v>
      </c>
      <c r="AF62" s="8">
        <f t="shared" si="20"/>
        <v>0</v>
      </c>
      <c r="AG62">
        <v>0</v>
      </c>
      <c r="AH62" s="12">
        <f t="shared" si="21"/>
        <v>0</v>
      </c>
      <c r="AI62">
        <v>0</v>
      </c>
    </row>
    <row r="63" spans="1:35">
      <c r="A63">
        <v>62</v>
      </c>
      <c r="B63" s="7" t="s">
        <v>34</v>
      </c>
      <c r="C63" s="7" t="s">
        <v>8</v>
      </c>
      <c r="D63" s="3" t="s">
        <v>35</v>
      </c>
      <c r="E63">
        <v>2002</v>
      </c>
      <c r="F63" s="4">
        <v>279092.25</v>
      </c>
      <c r="G63" s="4">
        <v>618.19000000000005</v>
      </c>
      <c r="H63" s="4">
        <f t="shared" si="18"/>
        <v>278474.06</v>
      </c>
      <c r="I63" s="5">
        <f t="shared" si="0"/>
        <v>278474</v>
      </c>
      <c r="J63" s="6">
        <v>0.03</v>
      </c>
      <c r="K63" s="37">
        <f t="shared" si="1"/>
        <v>43.84</v>
      </c>
      <c r="L63" s="37">
        <f t="shared" si="2"/>
        <v>100</v>
      </c>
      <c r="M63" s="11">
        <f t="shared" si="3"/>
        <v>122082.00005</v>
      </c>
      <c r="N63" s="11">
        <f t="shared" si="4"/>
        <v>122082.00005</v>
      </c>
      <c r="O63" s="11">
        <f t="shared" si="19"/>
        <v>5.0000002374872565E-5</v>
      </c>
      <c r="P63" s="8">
        <f t="shared" si="5"/>
        <v>122082</v>
      </c>
      <c r="Q63" s="11">
        <f t="shared" si="6"/>
        <v>-5.0000002374872565E-5</v>
      </c>
      <c r="R63">
        <f t="shared" si="7"/>
        <v>43.84</v>
      </c>
      <c r="S63" s="8">
        <f>ROUND(IF(J63=3%,$I$358*Ranking!K64,0),0)</f>
        <v>99750</v>
      </c>
      <c r="T63" s="8">
        <f t="shared" si="8"/>
        <v>221832</v>
      </c>
      <c r="U63" s="8">
        <f t="shared" si="9"/>
        <v>99750</v>
      </c>
      <c r="V63" s="8">
        <f t="shared" si="10"/>
        <v>221832</v>
      </c>
      <c r="W63" s="37">
        <f t="shared" si="11"/>
        <v>79.66</v>
      </c>
      <c r="X63" s="8">
        <f>IF(J63=3%,ROUND($I$360*Ranking!K64,0),0)</f>
        <v>66504</v>
      </c>
      <c r="Y63" s="12">
        <f t="shared" si="12"/>
        <v>288336</v>
      </c>
      <c r="Z63" s="12">
        <f t="shared" si="13"/>
        <v>56642</v>
      </c>
      <c r="AA63" s="8">
        <f t="shared" si="14"/>
        <v>278474</v>
      </c>
      <c r="AB63" s="12">
        <f t="shared" si="15"/>
        <v>0</v>
      </c>
      <c r="AC63" s="37">
        <f t="shared" si="16"/>
        <v>100</v>
      </c>
      <c r="AD63">
        <f t="shared" si="17"/>
        <v>1</v>
      </c>
      <c r="AE63" s="12">
        <v>0</v>
      </c>
      <c r="AF63" s="8">
        <f t="shared" si="20"/>
        <v>278474</v>
      </c>
      <c r="AG63">
        <v>258294</v>
      </c>
      <c r="AH63" s="12">
        <f t="shared" si="21"/>
        <v>20180</v>
      </c>
      <c r="AI63">
        <v>258294</v>
      </c>
    </row>
    <row r="64" spans="1:35">
      <c r="A64">
        <v>63</v>
      </c>
      <c r="B64" s="7" t="s">
        <v>227</v>
      </c>
      <c r="C64" s="7" t="s">
        <v>8</v>
      </c>
      <c r="D64" s="3" t="s">
        <v>228</v>
      </c>
      <c r="E64">
        <v>0</v>
      </c>
      <c r="F64" s="4">
        <v>0</v>
      </c>
      <c r="G64" s="4">
        <v>0</v>
      </c>
      <c r="H64" s="4">
        <f t="shared" si="18"/>
        <v>0</v>
      </c>
      <c r="I64" s="5">
        <f t="shared" si="0"/>
        <v>0</v>
      </c>
      <c r="J64" s="6">
        <v>0</v>
      </c>
      <c r="K64" s="37">
        <f t="shared" si="1"/>
        <v>0</v>
      </c>
      <c r="L64" s="37">
        <f t="shared" si="2"/>
        <v>0</v>
      </c>
      <c r="M64" s="11">
        <f t="shared" si="3"/>
        <v>0</v>
      </c>
      <c r="N64" s="11">
        <f t="shared" si="4"/>
        <v>0</v>
      </c>
      <c r="O64" s="11">
        <f t="shared" si="19"/>
        <v>0</v>
      </c>
      <c r="P64" s="8">
        <f t="shared" si="5"/>
        <v>0</v>
      </c>
      <c r="Q64" s="11">
        <f t="shared" si="6"/>
        <v>0</v>
      </c>
      <c r="R64">
        <f t="shared" si="7"/>
        <v>0</v>
      </c>
      <c r="S64" s="8">
        <f>ROUND(IF(J64=3%,$I$358*Ranking!K65,0),0)</f>
        <v>0</v>
      </c>
      <c r="T64" s="8">
        <f t="shared" si="8"/>
        <v>0</v>
      </c>
      <c r="U64" s="8">
        <f t="shared" si="9"/>
        <v>0</v>
      </c>
      <c r="V64" s="8">
        <f t="shared" si="10"/>
        <v>0</v>
      </c>
      <c r="W64" s="37">
        <f t="shared" si="11"/>
        <v>0</v>
      </c>
      <c r="X64" s="8">
        <f>IF(J64=3%,ROUND($I$360*Ranking!K65,0),0)</f>
        <v>0</v>
      </c>
      <c r="Y64" s="12">
        <f t="shared" si="12"/>
        <v>0</v>
      </c>
      <c r="Z64" s="12">
        <f t="shared" si="13"/>
        <v>0</v>
      </c>
      <c r="AA64" s="8">
        <f t="shared" si="14"/>
        <v>0</v>
      </c>
      <c r="AB64" s="12">
        <f t="shared" si="15"/>
        <v>0</v>
      </c>
      <c r="AC64" s="37">
        <f t="shared" si="16"/>
        <v>0</v>
      </c>
      <c r="AD64" t="str">
        <f t="shared" si="17"/>
        <v/>
      </c>
      <c r="AE64" s="12">
        <v>0</v>
      </c>
      <c r="AF64" s="8">
        <f t="shared" si="20"/>
        <v>0</v>
      </c>
      <c r="AG64">
        <v>0</v>
      </c>
      <c r="AH64" s="12">
        <f t="shared" si="21"/>
        <v>0</v>
      </c>
      <c r="AI64">
        <v>0</v>
      </c>
    </row>
    <row r="65" spans="1:35">
      <c r="A65">
        <v>64</v>
      </c>
      <c r="B65" s="7" t="s">
        <v>229</v>
      </c>
      <c r="C65" s="7" t="s">
        <v>8</v>
      </c>
      <c r="D65" s="3" t="s">
        <v>230</v>
      </c>
      <c r="E65">
        <v>0</v>
      </c>
      <c r="F65" s="4">
        <v>0</v>
      </c>
      <c r="G65" s="4">
        <v>0</v>
      </c>
      <c r="H65" s="4">
        <f t="shared" si="18"/>
        <v>0</v>
      </c>
      <c r="I65" s="5">
        <f t="shared" si="0"/>
        <v>0</v>
      </c>
      <c r="J65" s="6">
        <v>0</v>
      </c>
      <c r="K65" s="37">
        <f t="shared" si="1"/>
        <v>0</v>
      </c>
      <c r="L65" s="37">
        <f t="shared" si="2"/>
        <v>0</v>
      </c>
      <c r="M65" s="11">
        <f t="shared" si="3"/>
        <v>0</v>
      </c>
      <c r="N65" s="11">
        <f t="shared" si="4"/>
        <v>0</v>
      </c>
      <c r="O65" s="11">
        <f t="shared" si="19"/>
        <v>0</v>
      </c>
      <c r="P65" s="8">
        <f t="shared" si="5"/>
        <v>0</v>
      </c>
      <c r="Q65" s="11">
        <f t="shared" si="6"/>
        <v>0</v>
      </c>
      <c r="R65">
        <f t="shared" si="7"/>
        <v>0</v>
      </c>
      <c r="S65" s="8">
        <f>ROUND(IF(J65=3%,$I$358*Ranking!K66,0),0)</f>
        <v>0</v>
      </c>
      <c r="T65" s="8">
        <f t="shared" si="8"/>
        <v>0</v>
      </c>
      <c r="U65" s="8">
        <f t="shared" si="9"/>
        <v>0</v>
      </c>
      <c r="V65" s="8">
        <f t="shared" si="10"/>
        <v>0</v>
      </c>
      <c r="W65" s="37">
        <f t="shared" si="11"/>
        <v>0</v>
      </c>
      <c r="X65" s="8">
        <f>IF(J65=3%,ROUND($I$360*Ranking!K66,0),0)</f>
        <v>0</v>
      </c>
      <c r="Y65" s="12">
        <f t="shared" si="12"/>
        <v>0</v>
      </c>
      <c r="Z65" s="12">
        <f t="shared" si="13"/>
        <v>0</v>
      </c>
      <c r="AA65" s="8">
        <f t="shared" si="14"/>
        <v>0</v>
      </c>
      <c r="AB65" s="12">
        <f t="shared" si="15"/>
        <v>0</v>
      </c>
      <c r="AC65" s="37">
        <f t="shared" si="16"/>
        <v>0</v>
      </c>
      <c r="AD65" t="str">
        <f t="shared" si="17"/>
        <v/>
      </c>
      <c r="AE65" s="12">
        <v>0</v>
      </c>
      <c r="AF65" s="8">
        <f t="shared" si="20"/>
        <v>0</v>
      </c>
      <c r="AG65">
        <v>0</v>
      </c>
      <c r="AH65" s="12">
        <f t="shared" si="21"/>
        <v>0</v>
      </c>
      <c r="AI65">
        <v>0</v>
      </c>
    </row>
    <row r="66" spans="1:35">
      <c r="A66">
        <v>65</v>
      </c>
      <c r="B66" s="7" t="s">
        <v>36</v>
      </c>
      <c r="C66" s="7" t="s">
        <v>8</v>
      </c>
      <c r="D66" s="3" t="s">
        <v>37</v>
      </c>
      <c r="E66">
        <v>2002</v>
      </c>
      <c r="F66" s="4">
        <v>557351.80000000005</v>
      </c>
      <c r="G66" s="4">
        <v>2295.5500000000002</v>
      </c>
      <c r="H66" s="4">
        <f t="shared" si="18"/>
        <v>555056.25</v>
      </c>
      <c r="I66" s="5">
        <f t="shared" ref="I66:I129" si="22">ROUND(H66,0)</f>
        <v>555056</v>
      </c>
      <c r="J66" s="6">
        <v>1.4999999999999999E-2</v>
      </c>
      <c r="K66" s="37">
        <f t="shared" ref="K66:K129" si="23">R66</f>
        <v>43.84</v>
      </c>
      <c r="L66" s="37">
        <f t="shared" ref="L66:L129" si="24">AC66</f>
        <v>43.84</v>
      </c>
      <c r="M66" s="11">
        <f t="shared" ref="M66:M129" si="25">ROUND(($I$356/$I$354)*I66,5)</f>
        <v>243334.55410000001</v>
      </c>
      <c r="N66" s="11">
        <f t="shared" ref="N66:N129" si="26">ROUND(($I$356/$I$354)*I66,5)</f>
        <v>243334.55410000001</v>
      </c>
      <c r="O66" s="11">
        <f t="shared" si="19"/>
        <v>-0.44589999999152496</v>
      </c>
      <c r="P66" s="8">
        <f t="shared" ref="P66:P129" si="27">ROUND(M66,0)</f>
        <v>243335</v>
      </c>
      <c r="Q66" s="11">
        <f t="shared" ref="Q66:Q129" si="28">P66-M66</f>
        <v>0.44589999999152496</v>
      </c>
      <c r="R66">
        <f t="shared" ref="R66:R129" si="29">IF(P66&gt;0,ROUND((P66/I66)*100,2),0)</f>
        <v>43.84</v>
      </c>
      <c r="S66" s="8">
        <f>ROUND(IF(J66=3%,$I$358*Ranking!K67,0),0)</f>
        <v>0</v>
      </c>
      <c r="T66" s="8">
        <f t="shared" ref="T66:T129" si="30">S66+P66</f>
        <v>243335</v>
      </c>
      <c r="U66" s="8">
        <f t="shared" ref="U66:U129" si="31">IF(T66&gt;I66,I66-P66,S66)</f>
        <v>0</v>
      </c>
      <c r="V66" s="8">
        <f t="shared" ref="V66:V129" si="32">P66+U66</f>
        <v>243335</v>
      </c>
      <c r="W66" s="37">
        <f t="shared" ref="W66:W129" si="33">IF(I66&gt;0,ROUND(V66/I66*100,2),0)</f>
        <v>43.84</v>
      </c>
      <c r="X66" s="8">
        <f>IF(J66=3%,ROUND($I$360*Ranking!K67,0),0)</f>
        <v>0</v>
      </c>
      <c r="Y66" s="12">
        <f t="shared" ref="Y66:Y129" si="34">V66+X66</f>
        <v>243335</v>
      </c>
      <c r="Z66" s="12">
        <f t="shared" ref="Z66:Z129" si="35">IF(Y66&gt;I66,I66-V66,X66)</f>
        <v>0</v>
      </c>
      <c r="AA66" s="8">
        <f t="shared" ref="AA66:AA129" si="36">V66+Z66</f>
        <v>243335</v>
      </c>
      <c r="AB66" s="12">
        <f t="shared" ref="AB66:AB129" si="37">IF(AA66&gt;I66,1,0)</f>
        <v>0</v>
      </c>
      <c r="AC66" s="37">
        <f t="shared" ref="AC66:AC129" si="38">IF(AA66&gt;0,ROUND(AA66/I66*100,2),0)</f>
        <v>43.84</v>
      </c>
      <c r="AD66" t="str">
        <f t="shared" ref="AD66:AD129" si="39">IF(AC66=100,1,"")</f>
        <v/>
      </c>
      <c r="AE66" s="12">
        <v>0</v>
      </c>
      <c r="AF66" s="8">
        <f t="shared" si="20"/>
        <v>243335</v>
      </c>
      <c r="AG66">
        <v>218526</v>
      </c>
      <c r="AH66" s="12">
        <f t="shared" si="21"/>
        <v>24809</v>
      </c>
      <c r="AI66">
        <v>218526</v>
      </c>
    </row>
    <row r="67" spans="1:35">
      <c r="A67">
        <v>66</v>
      </c>
      <c r="B67" s="7" t="s">
        <v>231</v>
      </c>
      <c r="C67" s="7" t="s">
        <v>8</v>
      </c>
      <c r="D67" s="3" t="s">
        <v>232</v>
      </c>
      <c r="E67">
        <v>0</v>
      </c>
      <c r="F67" s="4">
        <v>0</v>
      </c>
      <c r="G67" s="4">
        <v>0</v>
      </c>
      <c r="H67" s="4">
        <f t="shared" ref="H67:H130" si="40">F67-G67</f>
        <v>0</v>
      </c>
      <c r="I67" s="5">
        <f t="shared" si="22"/>
        <v>0</v>
      </c>
      <c r="J67" s="6">
        <v>0</v>
      </c>
      <c r="K67" s="37">
        <f t="shared" si="23"/>
        <v>0</v>
      </c>
      <c r="L67" s="37">
        <f t="shared" si="24"/>
        <v>0</v>
      </c>
      <c r="M67" s="11">
        <f t="shared" si="25"/>
        <v>0</v>
      </c>
      <c r="N67" s="11">
        <f t="shared" si="26"/>
        <v>0</v>
      </c>
      <c r="O67" s="11">
        <f t="shared" ref="O67:O130" si="41">N67-P67</f>
        <v>0</v>
      </c>
      <c r="P67" s="8">
        <f t="shared" si="27"/>
        <v>0</v>
      </c>
      <c r="Q67" s="11">
        <f t="shared" si="28"/>
        <v>0</v>
      </c>
      <c r="R67">
        <f t="shared" si="29"/>
        <v>0</v>
      </c>
      <c r="S67" s="8">
        <f>ROUND(IF(J67=3%,$I$358*Ranking!K68,0),0)</f>
        <v>0</v>
      </c>
      <c r="T67" s="8">
        <f t="shared" si="30"/>
        <v>0</v>
      </c>
      <c r="U67" s="8">
        <f t="shared" si="31"/>
        <v>0</v>
      </c>
      <c r="V67" s="8">
        <f t="shared" si="32"/>
        <v>0</v>
      </c>
      <c r="W67" s="37">
        <f t="shared" si="33"/>
        <v>0</v>
      </c>
      <c r="X67" s="8">
        <f>IF(J67=3%,ROUND($I$360*Ranking!K68,0),0)</f>
        <v>0</v>
      </c>
      <c r="Y67" s="12">
        <f t="shared" si="34"/>
        <v>0</v>
      </c>
      <c r="Z67" s="12">
        <f t="shared" si="35"/>
        <v>0</v>
      </c>
      <c r="AA67" s="8">
        <f t="shared" si="36"/>
        <v>0</v>
      </c>
      <c r="AB67" s="12">
        <f t="shared" si="37"/>
        <v>0</v>
      </c>
      <c r="AC67" s="37">
        <f t="shared" si="38"/>
        <v>0</v>
      </c>
      <c r="AD67" t="str">
        <f t="shared" si="39"/>
        <v/>
      </c>
      <c r="AE67" s="12">
        <v>0</v>
      </c>
      <c r="AF67" s="8">
        <f t="shared" ref="AF67:AF130" si="42">AA67+AE67</f>
        <v>0</v>
      </c>
      <c r="AG67">
        <v>0</v>
      </c>
      <c r="AH67" s="12">
        <f t="shared" ref="AH67:AH130" si="43">AF67-AG67</f>
        <v>0</v>
      </c>
      <c r="AI67">
        <v>0</v>
      </c>
    </row>
    <row r="68" spans="1:35">
      <c r="A68">
        <v>67</v>
      </c>
      <c r="B68" s="7" t="s">
        <v>233</v>
      </c>
      <c r="C68" s="7" t="s">
        <v>8</v>
      </c>
      <c r="D68" s="3" t="s">
        <v>234</v>
      </c>
      <c r="E68">
        <v>2005</v>
      </c>
      <c r="F68" s="4">
        <v>1332992.75</v>
      </c>
      <c r="G68" s="4">
        <v>4532.1400000000003</v>
      </c>
      <c r="H68" s="4">
        <f t="shared" si="40"/>
        <v>1328460.6100000001</v>
      </c>
      <c r="I68" s="5">
        <f t="shared" si="22"/>
        <v>1328461</v>
      </c>
      <c r="J68" s="6">
        <v>1.4999999999999999E-2</v>
      </c>
      <c r="K68" s="37">
        <f t="shared" si="23"/>
        <v>43.84</v>
      </c>
      <c r="L68" s="37">
        <f t="shared" si="24"/>
        <v>43.84</v>
      </c>
      <c r="M68" s="11">
        <f t="shared" si="25"/>
        <v>582392.52450000006</v>
      </c>
      <c r="N68" s="11">
        <f t="shared" si="26"/>
        <v>582392.52450000006</v>
      </c>
      <c r="O68" s="11">
        <f t="shared" si="41"/>
        <v>-0.475499999942258</v>
      </c>
      <c r="P68" s="8">
        <f t="shared" si="27"/>
        <v>582393</v>
      </c>
      <c r="Q68" s="11">
        <f t="shared" si="28"/>
        <v>0.475499999942258</v>
      </c>
      <c r="R68">
        <f t="shared" si="29"/>
        <v>43.84</v>
      </c>
      <c r="S68" s="8">
        <f>ROUND(IF(J68=3%,$I$358*Ranking!K69,0),0)</f>
        <v>0</v>
      </c>
      <c r="T68" s="8">
        <f t="shared" si="30"/>
        <v>582393</v>
      </c>
      <c r="U68" s="8">
        <f t="shared" si="31"/>
        <v>0</v>
      </c>
      <c r="V68" s="8">
        <f t="shared" si="32"/>
        <v>582393</v>
      </c>
      <c r="W68" s="37">
        <f t="shared" si="33"/>
        <v>43.84</v>
      </c>
      <c r="X68" s="8">
        <f>IF(J68=3%,ROUND($I$360*Ranking!K69,0),0)</f>
        <v>0</v>
      </c>
      <c r="Y68" s="12">
        <f t="shared" si="34"/>
        <v>582393</v>
      </c>
      <c r="Z68" s="12">
        <f t="shared" si="35"/>
        <v>0</v>
      </c>
      <c r="AA68" s="8">
        <f t="shared" si="36"/>
        <v>582393</v>
      </c>
      <c r="AB68" s="12">
        <f t="shared" si="37"/>
        <v>0</v>
      </c>
      <c r="AC68" s="37">
        <f t="shared" si="38"/>
        <v>43.84</v>
      </c>
      <c r="AD68" t="str">
        <f t="shared" si="39"/>
        <v/>
      </c>
      <c r="AE68" s="12">
        <v>0</v>
      </c>
      <c r="AF68" s="8">
        <f t="shared" si="42"/>
        <v>582393</v>
      </c>
      <c r="AG68">
        <v>523017</v>
      </c>
      <c r="AH68" s="12">
        <f t="shared" si="43"/>
        <v>59376</v>
      </c>
      <c r="AI68">
        <v>523017</v>
      </c>
    </row>
    <row r="69" spans="1:35">
      <c r="A69">
        <v>68</v>
      </c>
      <c r="B69" s="7" t="s">
        <v>235</v>
      </c>
      <c r="C69" s="7" t="s">
        <v>8</v>
      </c>
      <c r="D69" s="3" t="s">
        <v>236</v>
      </c>
      <c r="E69">
        <v>2005</v>
      </c>
      <c r="F69" s="4">
        <v>94017.85</v>
      </c>
      <c r="G69" s="4">
        <v>1694.9199999999998</v>
      </c>
      <c r="H69" s="4">
        <f t="shared" si="40"/>
        <v>92322.930000000008</v>
      </c>
      <c r="I69" s="5">
        <f t="shared" si="22"/>
        <v>92323</v>
      </c>
      <c r="J69" s="6">
        <v>0.03</v>
      </c>
      <c r="K69" s="37">
        <f t="shared" si="23"/>
        <v>43.84</v>
      </c>
      <c r="L69" s="37">
        <f t="shared" si="24"/>
        <v>100</v>
      </c>
      <c r="M69" s="11">
        <f t="shared" si="25"/>
        <v>40474.071150000003</v>
      </c>
      <c r="N69" s="11">
        <f t="shared" si="26"/>
        <v>40474.071150000003</v>
      </c>
      <c r="O69" s="11">
        <f t="shared" si="41"/>
        <v>7.1150000003399327E-2</v>
      </c>
      <c r="P69" s="8">
        <f t="shared" si="27"/>
        <v>40474</v>
      </c>
      <c r="Q69" s="11">
        <f t="shared" si="28"/>
        <v>-7.1150000003399327E-2</v>
      </c>
      <c r="R69">
        <f t="shared" si="29"/>
        <v>43.84</v>
      </c>
      <c r="S69" s="8">
        <f>ROUND(IF(J69=3%,$I$358*Ranking!K70,0),0)</f>
        <v>144083</v>
      </c>
      <c r="T69" s="8">
        <f t="shared" si="30"/>
        <v>184557</v>
      </c>
      <c r="U69" s="8">
        <f t="shared" si="31"/>
        <v>51849</v>
      </c>
      <c r="V69" s="8">
        <f t="shared" si="32"/>
        <v>92323</v>
      </c>
      <c r="W69" s="37">
        <f t="shared" si="33"/>
        <v>100</v>
      </c>
      <c r="X69" s="8">
        <f>IF(J69=3%,ROUND($I$360*Ranking!K70,0),0)</f>
        <v>96061</v>
      </c>
      <c r="Y69" s="12">
        <f t="shared" si="34"/>
        <v>188384</v>
      </c>
      <c r="Z69" s="12">
        <f t="shared" si="35"/>
        <v>0</v>
      </c>
      <c r="AA69" s="8">
        <f t="shared" si="36"/>
        <v>92323</v>
      </c>
      <c r="AB69" s="12">
        <f t="shared" si="37"/>
        <v>0</v>
      </c>
      <c r="AC69" s="37">
        <f t="shared" si="38"/>
        <v>100</v>
      </c>
      <c r="AD69">
        <f t="shared" si="39"/>
        <v>1</v>
      </c>
      <c r="AE69" s="12">
        <v>0</v>
      </c>
      <c r="AF69" s="8">
        <f t="shared" si="42"/>
        <v>92323</v>
      </c>
      <c r="AG69">
        <v>92323</v>
      </c>
      <c r="AH69" s="12">
        <f t="shared" si="43"/>
        <v>0</v>
      </c>
      <c r="AI69">
        <v>92323</v>
      </c>
    </row>
    <row r="70" spans="1:35">
      <c r="A70">
        <v>69</v>
      </c>
      <c r="B70" s="7" t="s">
        <v>237</v>
      </c>
      <c r="C70" s="7" t="s">
        <v>8</v>
      </c>
      <c r="D70" s="3" t="s">
        <v>238</v>
      </c>
      <c r="E70">
        <v>0</v>
      </c>
      <c r="F70" s="4">
        <v>0</v>
      </c>
      <c r="G70" s="4">
        <v>0</v>
      </c>
      <c r="H70" s="4">
        <f t="shared" si="40"/>
        <v>0</v>
      </c>
      <c r="I70" s="5">
        <f t="shared" si="22"/>
        <v>0</v>
      </c>
      <c r="J70" s="6">
        <v>0</v>
      </c>
      <c r="K70" s="37">
        <f t="shared" si="23"/>
        <v>0</v>
      </c>
      <c r="L70" s="37">
        <f t="shared" si="24"/>
        <v>0</v>
      </c>
      <c r="M70" s="11">
        <f t="shared" si="25"/>
        <v>0</v>
      </c>
      <c r="N70" s="11">
        <f t="shared" si="26"/>
        <v>0</v>
      </c>
      <c r="O70" s="11">
        <f t="shared" si="41"/>
        <v>0</v>
      </c>
      <c r="P70" s="8">
        <f t="shared" si="27"/>
        <v>0</v>
      </c>
      <c r="Q70" s="11">
        <f t="shared" si="28"/>
        <v>0</v>
      </c>
      <c r="R70">
        <f t="shared" si="29"/>
        <v>0</v>
      </c>
      <c r="S70" s="8">
        <f>ROUND(IF(J70=3%,$I$358*Ranking!K71,0),0)</f>
        <v>0</v>
      </c>
      <c r="T70" s="8">
        <f t="shared" si="30"/>
        <v>0</v>
      </c>
      <c r="U70" s="8">
        <f t="shared" si="31"/>
        <v>0</v>
      </c>
      <c r="V70" s="8">
        <f t="shared" si="32"/>
        <v>0</v>
      </c>
      <c r="W70" s="37">
        <f t="shared" si="33"/>
        <v>0</v>
      </c>
      <c r="X70" s="8">
        <f>IF(J70=3%,ROUND($I$360*Ranking!K71,0),0)</f>
        <v>0</v>
      </c>
      <c r="Y70" s="12">
        <f t="shared" si="34"/>
        <v>0</v>
      </c>
      <c r="Z70" s="12">
        <f t="shared" si="35"/>
        <v>0</v>
      </c>
      <c r="AA70" s="8">
        <f t="shared" si="36"/>
        <v>0</v>
      </c>
      <c r="AB70" s="12">
        <f t="shared" si="37"/>
        <v>0</v>
      </c>
      <c r="AC70" s="37">
        <f t="shared" si="38"/>
        <v>0</v>
      </c>
      <c r="AD70" t="str">
        <f t="shared" si="39"/>
        <v/>
      </c>
      <c r="AE70" s="12">
        <v>0</v>
      </c>
      <c r="AF70" s="8">
        <f t="shared" si="42"/>
        <v>0</v>
      </c>
      <c r="AG70">
        <v>0</v>
      </c>
      <c r="AH70" s="12">
        <f t="shared" si="43"/>
        <v>0</v>
      </c>
      <c r="AI70">
        <v>0</v>
      </c>
    </row>
    <row r="71" spans="1:35">
      <c r="A71">
        <v>70</v>
      </c>
      <c r="B71" s="7" t="s">
        <v>239</v>
      </c>
      <c r="C71" s="7" t="s">
        <v>8</v>
      </c>
      <c r="D71" s="3" t="s">
        <v>240</v>
      </c>
      <c r="E71">
        <v>0</v>
      </c>
      <c r="F71" s="4">
        <v>0</v>
      </c>
      <c r="G71" s="4">
        <v>0</v>
      </c>
      <c r="H71" s="4">
        <f t="shared" si="40"/>
        <v>0</v>
      </c>
      <c r="I71" s="5">
        <f t="shared" si="22"/>
        <v>0</v>
      </c>
      <c r="J71" s="6">
        <v>0</v>
      </c>
      <c r="K71" s="37">
        <f t="shared" si="23"/>
        <v>0</v>
      </c>
      <c r="L71" s="37">
        <f t="shared" si="24"/>
        <v>0</v>
      </c>
      <c r="M71" s="11">
        <f t="shared" si="25"/>
        <v>0</v>
      </c>
      <c r="N71" s="11">
        <f t="shared" si="26"/>
        <v>0</v>
      </c>
      <c r="O71" s="11">
        <f t="shared" si="41"/>
        <v>0</v>
      </c>
      <c r="P71" s="8">
        <f t="shared" si="27"/>
        <v>0</v>
      </c>
      <c r="Q71" s="11">
        <f t="shared" si="28"/>
        <v>0</v>
      </c>
      <c r="R71">
        <f t="shared" si="29"/>
        <v>0</v>
      </c>
      <c r="S71" s="8">
        <f>ROUND(IF(J71=3%,$I$358*Ranking!K72,0),0)</f>
        <v>0</v>
      </c>
      <c r="T71" s="8">
        <f t="shared" si="30"/>
        <v>0</v>
      </c>
      <c r="U71" s="8">
        <f t="shared" si="31"/>
        <v>0</v>
      </c>
      <c r="V71" s="8">
        <f t="shared" si="32"/>
        <v>0</v>
      </c>
      <c r="W71" s="37">
        <f t="shared" si="33"/>
        <v>0</v>
      </c>
      <c r="X71" s="8">
        <f>IF(J71=3%,ROUND($I$360*Ranking!K72,0),0)</f>
        <v>0</v>
      </c>
      <c r="Y71" s="12">
        <f t="shared" si="34"/>
        <v>0</v>
      </c>
      <c r="Z71" s="12">
        <f t="shared" si="35"/>
        <v>0</v>
      </c>
      <c r="AA71" s="8">
        <f t="shared" si="36"/>
        <v>0</v>
      </c>
      <c r="AB71" s="12">
        <f t="shared" si="37"/>
        <v>0</v>
      </c>
      <c r="AC71" s="37">
        <f t="shared" si="38"/>
        <v>0</v>
      </c>
      <c r="AD71" t="str">
        <f t="shared" si="39"/>
        <v/>
      </c>
      <c r="AE71" s="12">
        <v>0</v>
      </c>
      <c r="AF71" s="8">
        <f t="shared" si="42"/>
        <v>0</v>
      </c>
      <c r="AG71">
        <v>0</v>
      </c>
      <c r="AH71" s="12">
        <f t="shared" si="43"/>
        <v>0</v>
      </c>
      <c r="AI71">
        <v>0</v>
      </c>
    </row>
    <row r="72" spans="1:35">
      <c r="A72">
        <v>71</v>
      </c>
      <c r="B72" s="7" t="s">
        <v>241</v>
      </c>
      <c r="C72" s="7" t="s">
        <v>8</v>
      </c>
      <c r="D72" s="3" t="s">
        <v>242</v>
      </c>
      <c r="E72">
        <v>0</v>
      </c>
      <c r="F72" s="4">
        <v>0</v>
      </c>
      <c r="G72" s="4">
        <v>0</v>
      </c>
      <c r="H72" s="4">
        <f t="shared" si="40"/>
        <v>0</v>
      </c>
      <c r="I72" s="5">
        <f t="shared" si="22"/>
        <v>0</v>
      </c>
      <c r="J72" s="6">
        <v>0</v>
      </c>
      <c r="K72" s="37">
        <f t="shared" si="23"/>
        <v>0</v>
      </c>
      <c r="L72" s="37">
        <f t="shared" si="24"/>
        <v>0</v>
      </c>
      <c r="M72" s="11">
        <f t="shared" si="25"/>
        <v>0</v>
      </c>
      <c r="N72" s="11">
        <f t="shared" si="26"/>
        <v>0</v>
      </c>
      <c r="O72" s="11">
        <f t="shared" si="41"/>
        <v>0</v>
      </c>
      <c r="P72" s="8">
        <f t="shared" si="27"/>
        <v>0</v>
      </c>
      <c r="Q72" s="11">
        <f t="shared" si="28"/>
        <v>0</v>
      </c>
      <c r="R72">
        <f t="shared" si="29"/>
        <v>0</v>
      </c>
      <c r="S72" s="8">
        <f>ROUND(IF(J72=3%,$I$358*Ranking!K73,0),0)</f>
        <v>0</v>
      </c>
      <c r="T72" s="8">
        <f t="shared" si="30"/>
        <v>0</v>
      </c>
      <c r="U72" s="8">
        <f t="shared" si="31"/>
        <v>0</v>
      </c>
      <c r="V72" s="8">
        <f t="shared" si="32"/>
        <v>0</v>
      </c>
      <c r="W72" s="37">
        <f t="shared" si="33"/>
        <v>0</v>
      </c>
      <c r="X72" s="8">
        <f>IF(J72=3%,ROUND($I$360*Ranking!K73,0),0)</f>
        <v>0</v>
      </c>
      <c r="Y72" s="12">
        <f t="shared" si="34"/>
        <v>0</v>
      </c>
      <c r="Z72" s="12">
        <f t="shared" si="35"/>
        <v>0</v>
      </c>
      <c r="AA72" s="8">
        <f t="shared" si="36"/>
        <v>0</v>
      </c>
      <c r="AB72" s="12">
        <f t="shared" si="37"/>
        <v>0</v>
      </c>
      <c r="AC72" s="37">
        <f t="shared" si="38"/>
        <v>0</v>
      </c>
      <c r="AD72" t="str">
        <f t="shared" si="39"/>
        <v/>
      </c>
      <c r="AE72" s="12">
        <v>0</v>
      </c>
      <c r="AF72" s="8">
        <f t="shared" si="42"/>
        <v>0</v>
      </c>
      <c r="AG72">
        <v>0</v>
      </c>
      <c r="AH72" s="12">
        <f t="shared" si="43"/>
        <v>0</v>
      </c>
      <c r="AI72">
        <v>0</v>
      </c>
    </row>
    <row r="73" spans="1:35">
      <c r="A73">
        <v>72</v>
      </c>
      <c r="B73" s="7" t="s">
        <v>38</v>
      </c>
      <c r="C73" s="7" t="s">
        <v>8</v>
      </c>
      <c r="D73" s="3" t="s">
        <v>39</v>
      </c>
      <c r="E73">
        <v>2003</v>
      </c>
      <c r="F73" s="4">
        <v>773345.63</v>
      </c>
      <c r="G73" s="4">
        <v>6176.16</v>
      </c>
      <c r="H73" s="4">
        <f t="shared" si="40"/>
        <v>767169.47</v>
      </c>
      <c r="I73" s="5">
        <f t="shared" si="22"/>
        <v>767169</v>
      </c>
      <c r="J73" s="6">
        <v>1.4999999999999999E-2</v>
      </c>
      <c r="K73" s="37">
        <f t="shared" si="23"/>
        <v>43.84</v>
      </c>
      <c r="L73" s="37">
        <f t="shared" si="24"/>
        <v>43.84</v>
      </c>
      <c r="M73" s="11">
        <f t="shared" si="25"/>
        <v>336324.13042</v>
      </c>
      <c r="N73" s="11">
        <f t="shared" si="26"/>
        <v>336324.13042</v>
      </c>
      <c r="O73" s="11">
        <f t="shared" si="41"/>
        <v>0.13042000000132248</v>
      </c>
      <c r="P73" s="8">
        <f t="shared" si="27"/>
        <v>336324</v>
      </c>
      <c r="Q73" s="11">
        <f t="shared" si="28"/>
        <v>-0.13042000000132248</v>
      </c>
      <c r="R73">
        <f t="shared" si="29"/>
        <v>43.84</v>
      </c>
      <c r="S73" s="8">
        <f>ROUND(IF(J73=3%,$I$358*Ranking!K74,0),0)</f>
        <v>0</v>
      </c>
      <c r="T73" s="8">
        <f t="shared" si="30"/>
        <v>336324</v>
      </c>
      <c r="U73" s="8">
        <f t="shared" si="31"/>
        <v>0</v>
      </c>
      <c r="V73" s="8">
        <f t="shared" si="32"/>
        <v>336324</v>
      </c>
      <c r="W73" s="37">
        <f t="shared" si="33"/>
        <v>43.84</v>
      </c>
      <c r="X73" s="8">
        <f>IF(J73=3%,ROUND($I$360*Ranking!K74,0),0)</f>
        <v>0</v>
      </c>
      <c r="Y73" s="12">
        <f t="shared" si="34"/>
        <v>336324</v>
      </c>
      <c r="Z73" s="12">
        <f t="shared" si="35"/>
        <v>0</v>
      </c>
      <c r="AA73" s="8">
        <f t="shared" si="36"/>
        <v>336324</v>
      </c>
      <c r="AB73" s="12">
        <f t="shared" si="37"/>
        <v>0</v>
      </c>
      <c r="AC73" s="37">
        <f t="shared" si="38"/>
        <v>43.84</v>
      </c>
      <c r="AD73" t="str">
        <f t="shared" si="39"/>
        <v/>
      </c>
      <c r="AE73" s="12">
        <v>0</v>
      </c>
      <c r="AF73" s="8">
        <f t="shared" si="42"/>
        <v>336324</v>
      </c>
      <c r="AG73">
        <v>302036</v>
      </c>
      <c r="AH73" s="12">
        <f t="shared" si="43"/>
        <v>34288</v>
      </c>
      <c r="AI73">
        <v>302036</v>
      </c>
    </row>
    <row r="74" spans="1:35">
      <c r="A74">
        <v>73</v>
      </c>
      <c r="B74" s="7" t="s">
        <v>243</v>
      </c>
      <c r="C74" s="7" t="s">
        <v>8</v>
      </c>
      <c r="D74" s="3" t="s">
        <v>244</v>
      </c>
      <c r="E74">
        <v>0</v>
      </c>
      <c r="F74" s="4">
        <v>0</v>
      </c>
      <c r="G74" s="4">
        <v>0</v>
      </c>
      <c r="H74" s="4">
        <f t="shared" si="40"/>
        <v>0</v>
      </c>
      <c r="I74" s="5">
        <f t="shared" si="22"/>
        <v>0</v>
      </c>
      <c r="J74" s="6">
        <v>0</v>
      </c>
      <c r="K74" s="37">
        <f t="shared" si="23"/>
        <v>0</v>
      </c>
      <c r="L74" s="37">
        <f t="shared" si="24"/>
        <v>0</v>
      </c>
      <c r="M74" s="11">
        <f t="shared" si="25"/>
        <v>0</v>
      </c>
      <c r="N74" s="11">
        <f t="shared" si="26"/>
        <v>0</v>
      </c>
      <c r="O74" s="11">
        <f t="shared" si="41"/>
        <v>0</v>
      </c>
      <c r="P74" s="8">
        <f t="shared" si="27"/>
        <v>0</v>
      </c>
      <c r="Q74" s="11">
        <f t="shared" si="28"/>
        <v>0</v>
      </c>
      <c r="R74">
        <f t="shared" si="29"/>
        <v>0</v>
      </c>
      <c r="S74" s="8">
        <f>ROUND(IF(J74=3%,$I$358*Ranking!K75,0),0)</f>
        <v>0</v>
      </c>
      <c r="T74" s="8">
        <f t="shared" si="30"/>
        <v>0</v>
      </c>
      <c r="U74" s="8">
        <f t="shared" si="31"/>
        <v>0</v>
      </c>
      <c r="V74" s="8">
        <f t="shared" si="32"/>
        <v>0</v>
      </c>
      <c r="W74" s="37">
        <f t="shared" si="33"/>
        <v>0</v>
      </c>
      <c r="X74" s="8">
        <f>IF(J74=3%,ROUND($I$360*Ranking!K75,0),0)</f>
        <v>0</v>
      </c>
      <c r="Y74" s="12">
        <f t="shared" si="34"/>
        <v>0</v>
      </c>
      <c r="Z74" s="12">
        <f t="shared" si="35"/>
        <v>0</v>
      </c>
      <c r="AA74" s="8">
        <f t="shared" si="36"/>
        <v>0</v>
      </c>
      <c r="AB74" s="12">
        <f t="shared" si="37"/>
        <v>0</v>
      </c>
      <c r="AC74" s="37">
        <f t="shared" si="38"/>
        <v>0</v>
      </c>
      <c r="AD74" t="str">
        <f t="shared" si="39"/>
        <v/>
      </c>
      <c r="AE74" s="12">
        <v>0</v>
      </c>
      <c r="AF74" s="8">
        <f t="shared" si="42"/>
        <v>0</v>
      </c>
      <c r="AG74">
        <v>0</v>
      </c>
      <c r="AH74" s="12">
        <f t="shared" si="43"/>
        <v>0</v>
      </c>
      <c r="AI74">
        <v>0</v>
      </c>
    </row>
    <row r="75" spans="1:35">
      <c r="A75">
        <v>74</v>
      </c>
      <c r="B75" s="7" t="s">
        <v>245</v>
      </c>
      <c r="C75" s="7" t="s">
        <v>8</v>
      </c>
      <c r="D75" s="3" t="s">
        <v>246</v>
      </c>
      <c r="E75">
        <v>2008</v>
      </c>
      <c r="F75" s="4">
        <v>253589.14</v>
      </c>
      <c r="G75" s="4">
        <v>1042.72</v>
      </c>
      <c r="H75" s="4">
        <f t="shared" si="40"/>
        <v>252546.42</v>
      </c>
      <c r="I75" s="5">
        <f t="shared" si="22"/>
        <v>252546</v>
      </c>
      <c r="J75" s="6">
        <v>0.03</v>
      </c>
      <c r="K75" s="37">
        <f t="shared" si="23"/>
        <v>43.84</v>
      </c>
      <c r="L75" s="37">
        <f t="shared" si="24"/>
        <v>100</v>
      </c>
      <c r="M75" s="11">
        <f t="shared" si="25"/>
        <v>110715.25810000001</v>
      </c>
      <c r="N75" s="11">
        <f t="shared" si="26"/>
        <v>110715.25810000001</v>
      </c>
      <c r="O75" s="11">
        <f t="shared" si="41"/>
        <v>0.25810000000637956</v>
      </c>
      <c r="P75" s="8">
        <f t="shared" si="27"/>
        <v>110715</v>
      </c>
      <c r="Q75" s="11">
        <f t="shared" si="28"/>
        <v>-0.25810000000637956</v>
      </c>
      <c r="R75">
        <f t="shared" si="29"/>
        <v>43.84</v>
      </c>
      <c r="S75" s="8">
        <f>ROUND(IF(J75=3%,$I$358*Ranking!K76,0),0)</f>
        <v>133000</v>
      </c>
      <c r="T75" s="8">
        <f t="shared" si="30"/>
        <v>243715</v>
      </c>
      <c r="U75" s="8">
        <f t="shared" si="31"/>
        <v>133000</v>
      </c>
      <c r="V75" s="8">
        <f t="shared" si="32"/>
        <v>243715</v>
      </c>
      <c r="W75" s="37">
        <f t="shared" si="33"/>
        <v>96.5</v>
      </c>
      <c r="X75" s="8">
        <f>IF(J75=3%,ROUND($I$360*Ranking!K76,0),0)</f>
        <v>88672</v>
      </c>
      <c r="Y75" s="12">
        <f t="shared" si="34"/>
        <v>332387</v>
      </c>
      <c r="Z75" s="12">
        <f t="shared" si="35"/>
        <v>8831</v>
      </c>
      <c r="AA75" s="8">
        <f t="shared" si="36"/>
        <v>252546</v>
      </c>
      <c r="AB75" s="12">
        <f t="shared" si="37"/>
        <v>0</v>
      </c>
      <c r="AC75" s="37">
        <f t="shared" si="38"/>
        <v>100</v>
      </c>
      <c r="AD75">
        <f t="shared" si="39"/>
        <v>1</v>
      </c>
      <c r="AE75" s="12">
        <v>0</v>
      </c>
      <c r="AF75" s="8">
        <f t="shared" si="42"/>
        <v>252546</v>
      </c>
      <c r="AG75">
        <v>252546</v>
      </c>
      <c r="AH75" s="12">
        <f t="shared" si="43"/>
        <v>0</v>
      </c>
      <c r="AI75">
        <v>252546</v>
      </c>
    </row>
    <row r="76" spans="1:35">
      <c r="A76">
        <v>75</v>
      </c>
      <c r="B76" s="7" t="s">
        <v>247</v>
      </c>
      <c r="C76" s="7" t="s">
        <v>8</v>
      </c>
      <c r="D76" s="3" t="s">
        <v>248</v>
      </c>
      <c r="E76">
        <v>2006</v>
      </c>
      <c r="F76" s="4">
        <v>1382444.85</v>
      </c>
      <c r="G76" s="4">
        <v>5334.79</v>
      </c>
      <c r="H76" s="4">
        <f t="shared" si="40"/>
        <v>1377110.06</v>
      </c>
      <c r="I76" s="5">
        <f t="shared" si="22"/>
        <v>1377110</v>
      </c>
      <c r="J76" s="6">
        <v>0.03</v>
      </c>
      <c r="K76" s="37">
        <f t="shared" si="23"/>
        <v>43.84</v>
      </c>
      <c r="L76" s="37">
        <f t="shared" si="24"/>
        <v>50.55</v>
      </c>
      <c r="M76" s="11">
        <f t="shared" si="25"/>
        <v>603720.07113000005</v>
      </c>
      <c r="N76" s="11">
        <f t="shared" si="26"/>
        <v>603720.07113000005</v>
      </c>
      <c r="O76" s="11">
        <f t="shared" si="41"/>
        <v>7.1130000054836273E-2</v>
      </c>
      <c r="P76" s="8">
        <f t="shared" si="27"/>
        <v>603720</v>
      </c>
      <c r="Q76" s="11">
        <f t="shared" si="28"/>
        <v>-7.1130000054836273E-2</v>
      </c>
      <c r="R76">
        <f t="shared" si="29"/>
        <v>43.84</v>
      </c>
      <c r="S76" s="8">
        <f>ROUND(IF(J76=3%,$I$358*Ranking!K77,0),0)</f>
        <v>55417</v>
      </c>
      <c r="T76" s="8">
        <f t="shared" si="30"/>
        <v>659137</v>
      </c>
      <c r="U76" s="8">
        <f t="shared" si="31"/>
        <v>55417</v>
      </c>
      <c r="V76" s="8">
        <f t="shared" si="32"/>
        <v>659137</v>
      </c>
      <c r="W76" s="37">
        <f t="shared" si="33"/>
        <v>47.86</v>
      </c>
      <c r="X76" s="8">
        <f>IF(J76=3%,ROUND($I$360*Ranking!K77,0),0)</f>
        <v>36947</v>
      </c>
      <c r="Y76" s="12">
        <f t="shared" si="34"/>
        <v>696084</v>
      </c>
      <c r="Z76" s="12">
        <f t="shared" si="35"/>
        <v>36947</v>
      </c>
      <c r="AA76" s="8">
        <f t="shared" si="36"/>
        <v>696084</v>
      </c>
      <c r="AB76" s="12">
        <f t="shared" si="37"/>
        <v>0</v>
      </c>
      <c r="AC76" s="37">
        <f t="shared" si="38"/>
        <v>50.55</v>
      </c>
      <c r="AD76" t="str">
        <f t="shared" si="39"/>
        <v/>
      </c>
      <c r="AE76" s="12">
        <v>0</v>
      </c>
      <c r="AF76" s="8">
        <f t="shared" si="42"/>
        <v>696084</v>
      </c>
      <c r="AG76">
        <v>624758</v>
      </c>
      <c r="AH76" s="12">
        <f t="shared" si="43"/>
        <v>71326</v>
      </c>
      <c r="AI76">
        <v>624758</v>
      </c>
    </row>
    <row r="77" spans="1:35">
      <c r="A77">
        <v>76</v>
      </c>
      <c r="B77" s="7" t="s">
        <v>249</v>
      </c>
      <c r="C77" s="7" t="s">
        <v>8</v>
      </c>
      <c r="D77" s="3" t="s">
        <v>250</v>
      </c>
      <c r="E77">
        <v>2011</v>
      </c>
      <c r="F77" s="4">
        <v>119076.33</v>
      </c>
      <c r="G77" s="4">
        <v>1224.8500000000001</v>
      </c>
      <c r="H77" s="4">
        <f t="shared" si="40"/>
        <v>117851.48</v>
      </c>
      <c r="I77" s="5">
        <f t="shared" si="22"/>
        <v>117851</v>
      </c>
      <c r="J77" s="6">
        <v>0.01</v>
      </c>
      <c r="K77" s="37">
        <f t="shared" si="23"/>
        <v>43.84</v>
      </c>
      <c r="L77" s="37">
        <f t="shared" si="24"/>
        <v>43.84</v>
      </c>
      <c r="M77" s="11">
        <f t="shared" si="25"/>
        <v>51665.454539999999</v>
      </c>
      <c r="N77" s="11">
        <f t="shared" si="26"/>
        <v>51665.454539999999</v>
      </c>
      <c r="O77" s="11">
        <f t="shared" si="41"/>
        <v>0.45453999999881489</v>
      </c>
      <c r="P77" s="8">
        <f t="shared" si="27"/>
        <v>51665</v>
      </c>
      <c r="Q77" s="11">
        <f t="shared" si="28"/>
        <v>-0.45453999999881489</v>
      </c>
      <c r="R77">
        <f t="shared" si="29"/>
        <v>43.84</v>
      </c>
      <c r="S77" s="8">
        <f>ROUND(IF(J77=3%,$I$358*Ranking!K78,0),0)</f>
        <v>0</v>
      </c>
      <c r="T77" s="8">
        <f t="shared" si="30"/>
        <v>51665</v>
      </c>
      <c r="U77" s="8">
        <f t="shared" si="31"/>
        <v>0</v>
      </c>
      <c r="V77" s="8">
        <f t="shared" si="32"/>
        <v>51665</v>
      </c>
      <c r="W77" s="37">
        <f t="shared" si="33"/>
        <v>43.84</v>
      </c>
      <c r="X77" s="8">
        <f>IF(J77=3%,ROUND($I$360*Ranking!K78,0),0)</f>
        <v>0</v>
      </c>
      <c r="Y77" s="12">
        <f t="shared" si="34"/>
        <v>51665</v>
      </c>
      <c r="Z77" s="12">
        <f t="shared" si="35"/>
        <v>0</v>
      </c>
      <c r="AA77" s="8">
        <f t="shared" si="36"/>
        <v>51665</v>
      </c>
      <c r="AB77" s="12">
        <f t="shared" si="37"/>
        <v>0</v>
      </c>
      <c r="AC77" s="37">
        <f t="shared" si="38"/>
        <v>43.84</v>
      </c>
      <c r="AD77" t="str">
        <f t="shared" si="39"/>
        <v/>
      </c>
      <c r="AE77" s="12">
        <v>0</v>
      </c>
      <c r="AF77" s="8">
        <f t="shared" si="42"/>
        <v>51665</v>
      </c>
      <c r="AG77">
        <v>46398</v>
      </c>
      <c r="AH77" s="12">
        <f t="shared" si="43"/>
        <v>5267</v>
      </c>
      <c r="AI77">
        <v>46398</v>
      </c>
    </row>
    <row r="78" spans="1:35">
      <c r="A78">
        <v>77</v>
      </c>
      <c r="B78" s="7" t="s">
        <v>251</v>
      </c>
      <c r="C78" s="7" t="s">
        <v>8</v>
      </c>
      <c r="D78" s="3" t="s">
        <v>252</v>
      </c>
      <c r="E78">
        <v>0</v>
      </c>
      <c r="F78" s="4">
        <v>0</v>
      </c>
      <c r="G78" s="4">
        <v>0</v>
      </c>
      <c r="H78" s="4">
        <f t="shared" si="40"/>
        <v>0</v>
      </c>
      <c r="I78" s="5">
        <f t="shared" si="22"/>
        <v>0</v>
      </c>
      <c r="J78" s="6">
        <v>0</v>
      </c>
      <c r="K78" s="37">
        <f t="shared" si="23"/>
        <v>0</v>
      </c>
      <c r="L78" s="37">
        <f t="shared" si="24"/>
        <v>0</v>
      </c>
      <c r="M78" s="11">
        <f t="shared" si="25"/>
        <v>0</v>
      </c>
      <c r="N78" s="11">
        <f t="shared" si="26"/>
        <v>0</v>
      </c>
      <c r="O78" s="11">
        <f t="shared" si="41"/>
        <v>0</v>
      </c>
      <c r="P78" s="8">
        <f t="shared" si="27"/>
        <v>0</v>
      </c>
      <c r="Q78" s="11">
        <f t="shared" si="28"/>
        <v>0</v>
      </c>
      <c r="R78">
        <f t="shared" si="29"/>
        <v>0</v>
      </c>
      <c r="S78" s="8">
        <f>ROUND(IF(J78=3%,$I$358*Ranking!K79,0),0)</f>
        <v>0</v>
      </c>
      <c r="T78" s="8">
        <f t="shared" si="30"/>
        <v>0</v>
      </c>
      <c r="U78" s="8">
        <f t="shared" si="31"/>
        <v>0</v>
      </c>
      <c r="V78" s="8">
        <f t="shared" si="32"/>
        <v>0</v>
      </c>
      <c r="W78" s="37">
        <f t="shared" si="33"/>
        <v>0</v>
      </c>
      <c r="X78" s="8">
        <f>IF(J78=3%,ROUND($I$360*Ranking!K79,0),0)</f>
        <v>0</v>
      </c>
      <c r="Y78" s="12">
        <f t="shared" si="34"/>
        <v>0</v>
      </c>
      <c r="Z78" s="12">
        <f t="shared" si="35"/>
        <v>0</v>
      </c>
      <c r="AA78" s="8">
        <f t="shared" si="36"/>
        <v>0</v>
      </c>
      <c r="AB78" s="12">
        <f t="shared" si="37"/>
        <v>0</v>
      </c>
      <c r="AC78" s="37">
        <f t="shared" si="38"/>
        <v>0</v>
      </c>
      <c r="AD78" t="str">
        <f t="shared" si="39"/>
        <v/>
      </c>
      <c r="AE78" s="12">
        <v>0</v>
      </c>
      <c r="AF78" s="8">
        <f t="shared" si="42"/>
        <v>0</v>
      </c>
      <c r="AG78">
        <v>0</v>
      </c>
      <c r="AH78" s="12">
        <f t="shared" si="43"/>
        <v>0</v>
      </c>
      <c r="AI78">
        <v>0</v>
      </c>
    </row>
    <row r="79" spans="1:35">
      <c r="A79">
        <v>78</v>
      </c>
      <c r="B79" s="7" t="s">
        <v>253</v>
      </c>
      <c r="C79" s="7" t="s">
        <v>8</v>
      </c>
      <c r="D79" s="3" t="s">
        <v>254</v>
      </c>
      <c r="E79">
        <v>0</v>
      </c>
      <c r="F79" s="4">
        <v>0</v>
      </c>
      <c r="G79" s="4">
        <v>0</v>
      </c>
      <c r="H79" s="4">
        <f t="shared" si="40"/>
        <v>0</v>
      </c>
      <c r="I79" s="5">
        <f t="shared" si="22"/>
        <v>0</v>
      </c>
      <c r="J79" s="6">
        <v>0</v>
      </c>
      <c r="K79" s="37">
        <f t="shared" si="23"/>
        <v>0</v>
      </c>
      <c r="L79" s="37">
        <f t="shared" si="24"/>
        <v>0</v>
      </c>
      <c r="M79" s="11">
        <f t="shared" si="25"/>
        <v>0</v>
      </c>
      <c r="N79" s="11">
        <f t="shared" si="26"/>
        <v>0</v>
      </c>
      <c r="O79" s="11">
        <f t="shared" si="41"/>
        <v>0</v>
      </c>
      <c r="P79" s="8">
        <f t="shared" si="27"/>
        <v>0</v>
      </c>
      <c r="Q79" s="11">
        <f t="shared" si="28"/>
        <v>0</v>
      </c>
      <c r="R79">
        <f t="shared" si="29"/>
        <v>0</v>
      </c>
      <c r="S79" s="8">
        <f>ROUND(IF(J79=3%,$I$358*Ranking!K80,0),0)</f>
        <v>0</v>
      </c>
      <c r="T79" s="8">
        <f t="shared" si="30"/>
        <v>0</v>
      </c>
      <c r="U79" s="8">
        <f t="shared" si="31"/>
        <v>0</v>
      </c>
      <c r="V79" s="8">
        <f t="shared" si="32"/>
        <v>0</v>
      </c>
      <c r="W79" s="37">
        <f t="shared" si="33"/>
        <v>0</v>
      </c>
      <c r="X79" s="8">
        <f>IF(J79=3%,ROUND($I$360*Ranking!K80,0),0)</f>
        <v>0</v>
      </c>
      <c r="Y79" s="12">
        <f t="shared" si="34"/>
        <v>0</v>
      </c>
      <c r="Z79" s="12">
        <f t="shared" si="35"/>
        <v>0</v>
      </c>
      <c r="AA79" s="8">
        <f t="shared" si="36"/>
        <v>0</v>
      </c>
      <c r="AB79" s="12">
        <f t="shared" si="37"/>
        <v>0</v>
      </c>
      <c r="AC79" s="37">
        <f t="shared" si="38"/>
        <v>0</v>
      </c>
      <c r="AD79" t="str">
        <f t="shared" si="39"/>
        <v/>
      </c>
      <c r="AE79" s="12">
        <v>0</v>
      </c>
      <c r="AF79" s="8">
        <f t="shared" si="42"/>
        <v>0</v>
      </c>
      <c r="AG79">
        <v>0</v>
      </c>
      <c r="AH79" s="12">
        <f t="shared" si="43"/>
        <v>0</v>
      </c>
      <c r="AI79">
        <v>0</v>
      </c>
    </row>
    <row r="80" spans="1:35">
      <c r="A80">
        <v>79</v>
      </c>
      <c r="B80" s="7" t="s">
        <v>40</v>
      </c>
      <c r="C80" s="7" t="s">
        <v>8</v>
      </c>
      <c r="D80" s="3" t="s">
        <v>41</v>
      </c>
      <c r="E80">
        <v>2002</v>
      </c>
      <c r="F80" s="4">
        <v>1048362</v>
      </c>
      <c r="G80" s="4">
        <v>17097</v>
      </c>
      <c r="H80" s="4">
        <f t="shared" si="40"/>
        <v>1031265</v>
      </c>
      <c r="I80" s="5">
        <f t="shared" si="22"/>
        <v>1031265</v>
      </c>
      <c r="J80" s="6">
        <v>0.02</v>
      </c>
      <c r="K80" s="37">
        <f t="shared" si="23"/>
        <v>43.84</v>
      </c>
      <c r="L80" s="37">
        <f t="shared" si="24"/>
        <v>43.84</v>
      </c>
      <c r="M80" s="11">
        <f t="shared" si="25"/>
        <v>452102.86697999999</v>
      </c>
      <c r="N80" s="11">
        <f t="shared" si="26"/>
        <v>452102.86697999999</v>
      </c>
      <c r="O80" s="11">
        <f t="shared" si="41"/>
        <v>-0.13302000000840053</v>
      </c>
      <c r="P80" s="8">
        <f t="shared" si="27"/>
        <v>452103</v>
      </c>
      <c r="Q80" s="11">
        <f t="shared" si="28"/>
        <v>0.13302000000840053</v>
      </c>
      <c r="R80">
        <f t="shared" si="29"/>
        <v>43.84</v>
      </c>
      <c r="S80" s="8">
        <f>ROUND(IF(J80=3%,$I$358*Ranking!K81,0),0)</f>
        <v>0</v>
      </c>
      <c r="T80" s="8">
        <f t="shared" si="30"/>
        <v>452103</v>
      </c>
      <c r="U80" s="8">
        <f t="shared" si="31"/>
        <v>0</v>
      </c>
      <c r="V80" s="8">
        <f t="shared" si="32"/>
        <v>452103</v>
      </c>
      <c r="W80" s="37">
        <f t="shared" si="33"/>
        <v>43.84</v>
      </c>
      <c r="X80" s="8">
        <f>IF(J80=3%,ROUND($I$360*Ranking!K81,0),0)</f>
        <v>0</v>
      </c>
      <c r="Y80" s="12">
        <f t="shared" si="34"/>
        <v>452103</v>
      </c>
      <c r="Z80" s="12">
        <f t="shared" si="35"/>
        <v>0</v>
      </c>
      <c r="AA80" s="8">
        <f t="shared" si="36"/>
        <v>452103</v>
      </c>
      <c r="AB80" s="12">
        <f t="shared" si="37"/>
        <v>0</v>
      </c>
      <c r="AC80" s="37">
        <f t="shared" si="38"/>
        <v>43.84</v>
      </c>
      <c r="AD80" t="str">
        <f t="shared" si="39"/>
        <v/>
      </c>
      <c r="AE80" s="12">
        <v>0</v>
      </c>
      <c r="AF80" s="8">
        <f t="shared" si="42"/>
        <v>452103</v>
      </c>
      <c r="AG80">
        <v>406011</v>
      </c>
      <c r="AH80" s="12">
        <f t="shared" si="43"/>
        <v>46092</v>
      </c>
      <c r="AI80">
        <v>406011</v>
      </c>
    </row>
    <row r="81" spans="1:35">
      <c r="A81">
        <v>80</v>
      </c>
      <c r="B81" s="7" t="s">
        <v>255</v>
      </c>
      <c r="C81" s="7" t="s">
        <v>8</v>
      </c>
      <c r="D81" s="3" t="s">
        <v>256</v>
      </c>
      <c r="E81">
        <v>0</v>
      </c>
      <c r="F81" s="4">
        <v>0</v>
      </c>
      <c r="G81" s="4">
        <v>0</v>
      </c>
      <c r="H81" s="4">
        <f t="shared" si="40"/>
        <v>0</v>
      </c>
      <c r="I81" s="5">
        <f t="shared" si="22"/>
        <v>0</v>
      </c>
      <c r="J81" s="6">
        <v>0</v>
      </c>
      <c r="K81" s="37">
        <f t="shared" si="23"/>
        <v>0</v>
      </c>
      <c r="L81" s="37">
        <f t="shared" si="24"/>
        <v>0</v>
      </c>
      <c r="M81" s="11">
        <f t="shared" si="25"/>
        <v>0</v>
      </c>
      <c r="N81" s="11">
        <f t="shared" si="26"/>
        <v>0</v>
      </c>
      <c r="O81" s="11">
        <f t="shared" si="41"/>
        <v>0</v>
      </c>
      <c r="P81" s="8">
        <f t="shared" si="27"/>
        <v>0</v>
      </c>
      <c r="Q81" s="11">
        <f t="shared" si="28"/>
        <v>0</v>
      </c>
      <c r="R81">
        <f t="shared" si="29"/>
        <v>0</v>
      </c>
      <c r="S81" s="8">
        <f>ROUND(IF(J81=3%,$I$358*Ranking!K82,0),0)</f>
        <v>0</v>
      </c>
      <c r="T81" s="8">
        <f t="shared" si="30"/>
        <v>0</v>
      </c>
      <c r="U81" s="8">
        <f t="shared" si="31"/>
        <v>0</v>
      </c>
      <c r="V81" s="8">
        <f t="shared" si="32"/>
        <v>0</v>
      </c>
      <c r="W81" s="37">
        <f t="shared" si="33"/>
        <v>0</v>
      </c>
      <c r="X81" s="8">
        <f>IF(J81=3%,ROUND($I$360*Ranking!K82,0),0)</f>
        <v>0</v>
      </c>
      <c r="Y81" s="12">
        <f t="shared" si="34"/>
        <v>0</v>
      </c>
      <c r="Z81" s="12">
        <f t="shared" si="35"/>
        <v>0</v>
      </c>
      <c r="AA81" s="8">
        <f t="shared" si="36"/>
        <v>0</v>
      </c>
      <c r="AB81" s="12">
        <f t="shared" si="37"/>
        <v>0</v>
      </c>
      <c r="AC81" s="37">
        <f t="shared" si="38"/>
        <v>0</v>
      </c>
      <c r="AD81" t="str">
        <f t="shared" si="39"/>
        <v/>
      </c>
      <c r="AE81" s="12">
        <v>0</v>
      </c>
      <c r="AF81" s="8">
        <f t="shared" si="42"/>
        <v>0</v>
      </c>
      <c r="AG81">
        <v>0</v>
      </c>
      <c r="AH81" s="12">
        <f t="shared" si="43"/>
        <v>0</v>
      </c>
      <c r="AI81">
        <v>0</v>
      </c>
    </row>
    <row r="82" spans="1:35">
      <c r="A82">
        <v>81</v>
      </c>
      <c r="B82" s="7" t="s">
        <v>257</v>
      </c>
      <c r="C82" s="7" t="s">
        <v>8</v>
      </c>
      <c r="D82" s="3" t="s">
        <v>258</v>
      </c>
      <c r="E82">
        <v>2007</v>
      </c>
      <c r="F82" s="4">
        <v>290112.81</v>
      </c>
      <c r="G82" s="4">
        <v>1420.34</v>
      </c>
      <c r="H82" s="4">
        <f t="shared" si="40"/>
        <v>288692.46999999997</v>
      </c>
      <c r="I82" s="5">
        <f t="shared" si="22"/>
        <v>288692</v>
      </c>
      <c r="J82" s="6">
        <v>0.03</v>
      </c>
      <c r="K82" s="37">
        <f t="shared" si="23"/>
        <v>43.84</v>
      </c>
      <c r="L82" s="37">
        <f t="shared" si="24"/>
        <v>100</v>
      </c>
      <c r="M82" s="11">
        <f t="shared" si="25"/>
        <v>126561.53449999999</v>
      </c>
      <c r="N82" s="11">
        <f t="shared" si="26"/>
        <v>126561.53449999999</v>
      </c>
      <c r="O82" s="11">
        <f t="shared" si="41"/>
        <v>-0.46550000000570435</v>
      </c>
      <c r="P82" s="8">
        <f t="shared" si="27"/>
        <v>126562</v>
      </c>
      <c r="Q82" s="11">
        <f t="shared" si="28"/>
        <v>0.46550000000570435</v>
      </c>
      <c r="R82">
        <f t="shared" si="29"/>
        <v>43.84</v>
      </c>
      <c r="S82" s="8">
        <f>ROUND(IF(J82=3%,$I$358*Ranking!K83,0),0)</f>
        <v>133000</v>
      </c>
      <c r="T82" s="8">
        <f t="shared" si="30"/>
        <v>259562</v>
      </c>
      <c r="U82" s="8">
        <f t="shared" si="31"/>
        <v>133000</v>
      </c>
      <c r="V82" s="8">
        <f t="shared" si="32"/>
        <v>259562</v>
      </c>
      <c r="W82" s="37">
        <f t="shared" si="33"/>
        <v>89.91</v>
      </c>
      <c r="X82" s="8">
        <f>IF(J82=3%,ROUND($I$360*Ranking!K83,0),0)</f>
        <v>88672</v>
      </c>
      <c r="Y82" s="12">
        <f t="shared" si="34"/>
        <v>348234</v>
      </c>
      <c r="Z82" s="12">
        <f t="shared" si="35"/>
        <v>29130</v>
      </c>
      <c r="AA82" s="8">
        <f t="shared" si="36"/>
        <v>288692</v>
      </c>
      <c r="AB82" s="12">
        <f t="shared" si="37"/>
        <v>0</v>
      </c>
      <c r="AC82" s="37">
        <f t="shared" si="38"/>
        <v>100</v>
      </c>
      <c r="AD82">
        <f t="shared" si="39"/>
        <v>1</v>
      </c>
      <c r="AE82" s="12">
        <v>0</v>
      </c>
      <c r="AF82" s="8">
        <f t="shared" si="42"/>
        <v>288692</v>
      </c>
      <c r="AG82">
        <v>288692</v>
      </c>
      <c r="AH82" s="12">
        <f t="shared" si="43"/>
        <v>0</v>
      </c>
      <c r="AI82">
        <v>288692</v>
      </c>
    </row>
    <row r="83" spans="1:35">
      <c r="A83">
        <v>82</v>
      </c>
      <c r="B83" s="7" t="s">
        <v>42</v>
      </c>
      <c r="C83" s="7" t="s">
        <v>8</v>
      </c>
      <c r="D83" s="3" t="s">
        <v>43</v>
      </c>
      <c r="E83">
        <v>2002</v>
      </c>
      <c r="F83" s="4">
        <v>570354.62</v>
      </c>
      <c r="G83" s="4">
        <v>7294.2800000000007</v>
      </c>
      <c r="H83" s="4">
        <f t="shared" si="40"/>
        <v>563060.34</v>
      </c>
      <c r="I83" s="5">
        <f t="shared" si="22"/>
        <v>563060</v>
      </c>
      <c r="J83" s="6">
        <v>0.01</v>
      </c>
      <c r="K83" s="37">
        <f t="shared" si="23"/>
        <v>43.84</v>
      </c>
      <c r="L83" s="37">
        <f t="shared" si="24"/>
        <v>43.84</v>
      </c>
      <c r="M83" s="11">
        <f t="shared" si="25"/>
        <v>246843.47891999999</v>
      </c>
      <c r="N83" s="11">
        <f t="shared" si="26"/>
        <v>246843.47891999999</v>
      </c>
      <c r="O83" s="11">
        <f t="shared" si="41"/>
        <v>0.47891999999410473</v>
      </c>
      <c r="P83" s="8">
        <f t="shared" si="27"/>
        <v>246843</v>
      </c>
      <c r="Q83" s="11">
        <f t="shared" si="28"/>
        <v>-0.47891999999410473</v>
      </c>
      <c r="R83">
        <f t="shared" si="29"/>
        <v>43.84</v>
      </c>
      <c r="S83" s="8">
        <f>ROUND(IF(J83=3%,$I$358*Ranking!K84,0),0)</f>
        <v>0</v>
      </c>
      <c r="T83" s="8">
        <f t="shared" si="30"/>
        <v>246843</v>
      </c>
      <c r="U83" s="8">
        <f t="shared" si="31"/>
        <v>0</v>
      </c>
      <c r="V83" s="8">
        <f t="shared" si="32"/>
        <v>246843</v>
      </c>
      <c r="W83" s="37">
        <f t="shared" si="33"/>
        <v>43.84</v>
      </c>
      <c r="X83" s="8">
        <f>IF(J83=3%,ROUND($I$360*Ranking!K84,0),0)</f>
        <v>0</v>
      </c>
      <c r="Y83" s="12">
        <f t="shared" si="34"/>
        <v>246843</v>
      </c>
      <c r="Z83" s="12">
        <f t="shared" si="35"/>
        <v>0</v>
      </c>
      <c r="AA83" s="8">
        <f t="shared" si="36"/>
        <v>246843</v>
      </c>
      <c r="AB83" s="12">
        <f t="shared" si="37"/>
        <v>0</v>
      </c>
      <c r="AC83" s="37">
        <f t="shared" si="38"/>
        <v>43.84</v>
      </c>
      <c r="AD83" t="str">
        <f t="shared" si="39"/>
        <v/>
      </c>
      <c r="AE83" s="12">
        <v>0</v>
      </c>
      <c r="AF83" s="8">
        <f t="shared" si="42"/>
        <v>246843</v>
      </c>
      <c r="AG83">
        <v>221678</v>
      </c>
      <c r="AH83" s="12">
        <f t="shared" si="43"/>
        <v>25165</v>
      </c>
      <c r="AI83">
        <v>221678</v>
      </c>
    </row>
    <row r="84" spans="1:35">
      <c r="A84">
        <v>83</v>
      </c>
      <c r="B84" s="7" t="s">
        <v>259</v>
      </c>
      <c r="C84" s="7" t="s">
        <v>8</v>
      </c>
      <c r="D84" s="3" t="s">
        <v>260</v>
      </c>
      <c r="E84">
        <v>0</v>
      </c>
      <c r="F84" s="4">
        <v>0</v>
      </c>
      <c r="G84" s="4">
        <v>0</v>
      </c>
      <c r="H84" s="4">
        <f t="shared" si="40"/>
        <v>0</v>
      </c>
      <c r="I84" s="5">
        <f t="shared" si="22"/>
        <v>0</v>
      </c>
      <c r="J84" s="6">
        <v>0</v>
      </c>
      <c r="K84" s="37">
        <f t="shared" si="23"/>
        <v>0</v>
      </c>
      <c r="L84" s="37">
        <f t="shared" si="24"/>
        <v>0</v>
      </c>
      <c r="M84" s="11">
        <f t="shared" si="25"/>
        <v>0</v>
      </c>
      <c r="N84" s="11">
        <f t="shared" si="26"/>
        <v>0</v>
      </c>
      <c r="O84" s="11">
        <f t="shared" si="41"/>
        <v>0</v>
      </c>
      <c r="P84" s="8">
        <f t="shared" si="27"/>
        <v>0</v>
      </c>
      <c r="Q84" s="11">
        <f t="shared" si="28"/>
        <v>0</v>
      </c>
      <c r="R84">
        <f t="shared" si="29"/>
        <v>0</v>
      </c>
      <c r="S84" s="8">
        <f>ROUND(IF(J84=3%,$I$358*Ranking!K85,0),0)</f>
        <v>0</v>
      </c>
      <c r="T84" s="8">
        <f t="shared" si="30"/>
        <v>0</v>
      </c>
      <c r="U84" s="8">
        <f t="shared" si="31"/>
        <v>0</v>
      </c>
      <c r="V84" s="8">
        <f t="shared" si="32"/>
        <v>0</v>
      </c>
      <c r="W84" s="37">
        <f t="shared" si="33"/>
        <v>0</v>
      </c>
      <c r="X84" s="8">
        <f>IF(J84=3%,ROUND($I$360*Ranking!K85,0),0)</f>
        <v>0</v>
      </c>
      <c r="Y84" s="12">
        <f t="shared" si="34"/>
        <v>0</v>
      </c>
      <c r="Z84" s="12">
        <f t="shared" si="35"/>
        <v>0</v>
      </c>
      <c r="AA84" s="8">
        <f t="shared" si="36"/>
        <v>0</v>
      </c>
      <c r="AB84" s="12">
        <f t="shared" si="37"/>
        <v>0</v>
      </c>
      <c r="AC84" s="37">
        <f t="shared" si="38"/>
        <v>0</v>
      </c>
      <c r="AD84" t="str">
        <f t="shared" si="39"/>
        <v/>
      </c>
      <c r="AE84" s="12">
        <v>0</v>
      </c>
      <c r="AF84" s="8">
        <f t="shared" si="42"/>
        <v>0</v>
      </c>
      <c r="AG84">
        <v>0</v>
      </c>
      <c r="AH84" s="12">
        <f t="shared" si="43"/>
        <v>0</v>
      </c>
      <c r="AI84">
        <v>0</v>
      </c>
    </row>
    <row r="85" spans="1:35">
      <c r="A85">
        <v>84</v>
      </c>
      <c r="B85" s="7" t="s">
        <v>261</v>
      </c>
      <c r="C85" s="7" t="s">
        <v>8</v>
      </c>
      <c r="D85" s="3" t="s">
        <v>262</v>
      </c>
      <c r="E85">
        <v>0</v>
      </c>
      <c r="F85" s="4">
        <v>0</v>
      </c>
      <c r="G85" s="4">
        <v>0</v>
      </c>
      <c r="H85" s="4">
        <f t="shared" si="40"/>
        <v>0</v>
      </c>
      <c r="I85" s="5">
        <f t="shared" si="22"/>
        <v>0</v>
      </c>
      <c r="J85" s="6">
        <v>0</v>
      </c>
      <c r="K85" s="37">
        <f t="shared" si="23"/>
        <v>0</v>
      </c>
      <c r="L85" s="37">
        <f t="shared" si="24"/>
        <v>0</v>
      </c>
      <c r="M85" s="11">
        <f t="shared" si="25"/>
        <v>0</v>
      </c>
      <c r="N85" s="11">
        <f t="shared" si="26"/>
        <v>0</v>
      </c>
      <c r="O85" s="11">
        <f t="shared" si="41"/>
        <v>0</v>
      </c>
      <c r="P85" s="8">
        <f t="shared" si="27"/>
        <v>0</v>
      </c>
      <c r="Q85" s="11">
        <f t="shared" si="28"/>
        <v>0</v>
      </c>
      <c r="R85">
        <f t="shared" si="29"/>
        <v>0</v>
      </c>
      <c r="S85" s="8">
        <f>ROUND(IF(J85=3%,$I$358*Ranking!K86,0),0)</f>
        <v>0</v>
      </c>
      <c r="T85" s="8">
        <f t="shared" si="30"/>
        <v>0</v>
      </c>
      <c r="U85" s="8">
        <f t="shared" si="31"/>
        <v>0</v>
      </c>
      <c r="V85" s="8">
        <f t="shared" si="32"/>
        <v>0</v>
      </c>
      <c r="W85" s="37">
        <f t="shared" si="33"/>
        <v>0</v>
      </c>
      <c r="X85" s="8">
        <f>IF(J85=3%,ROUND($I$360*Ranking!K86,0),0)</f>
        <v>0</v>
      </c>
      <c r="Y85" s="12">
        <f t="shared" si="34"/>
        <v>0</v>
      </c>
      <c r="Z85" s="12">
        <f t="shared" si="35"/>
        <v>0</v>
      </c>
      <c r="AA85" s="8">
        <f t="shared" si="36"/>
        <v>0</v>
      </c>
      <c r="AB85" s="12">
        <f t="shared" si="37"/>
        <v>0</v>
      </c>
      <c r="AC85" s="37">
        <f t="shared" si="38"/>
        <v>0</v>
      </c>
      <c r="AD85" t="str">
        <f t="shared" si="39"/>
        <v/>
      </c>
      <c r="AE85" s="12">
        <v>0</v>
      </c>
      <c r="AF85" s="8">
        <f t="shared" si="42"/>
        <v>0</v>
      </c>
      <c r="AG85">
        <v>0</v>
      </c>
      <c r="AH85" s="12">
        <f t="shared" si="43"/>
        <v>0</v>
      </c>
      <c r="AI85">
        <v>0</v>
      </c>
    </row>
    <row r="86" spans="1:35">
      <c r="A86">
        <v>85</v>
      </c>
      <c r="B86" s="7" t="s">
        <v>263</v>
      </c>
      <c r="C86" s="7" t="s">
        <v>8</v>
      </c>
      <c r="D86" s="3" t="s">
        <v>264</v>
      </c>
      <c r="E86">
        <v>2007</v>
      </c>
      <c r="F86" s="4">
        <v>305570.84999999998</v>
      </c>
      <c r="G86" s="4">
        <v>1757.7099999999998</v>
      </c>
      <c r="H86" s="4">
        <f t="shared" si="40"/>
        <v>303813.13999999996</v>
      </c>
      <c r="I86" s="5">
        <f t="shared" si="22"/>
        <v>303813</v>
      </c>
      <c r="J86" s="6">
        <v>0.01</v>
      </c>
      <c r="K86" s="37">
        <f t="shared" si="23"/>
        <v>43.84</v>
      </c>
      <c r="L86" s="37">
        <f t="shared" si="24"/>
        <v>43.84</v>
      </c>
      <c r="M86" s="11">
        <f t="shared" si="25"/>
        <v>133190.52652000001</v>
      </c>
      <c r="N86" s="11">
        <f t="shared" si="26"/>
        <v>133190.52652000001</v>
      </c>
      <c r="O86" s="11">
        <f t="shared" si="41"/>
        <v>-0.47347999998601153</v>
      </c>
      <c r="P86" s="8">
        <f t="shared" si="27"/>
        <v>133191</v>
      </c>
      <c r="Q86" s="11">
        <f t="shared" si="28"/>
        <v>0.47347999998601153</v>
      </c>
      <c r="R86">
        <f t="shared" si="29"/>
        <v>43.84</v>
      </c>
      <c r="S86" s="8">
        <f>ROUND(IF(J86=3%,$I$358*Ranking!K87,0),0)</f>
        <v>0</v>
      </c>
      <c r="T86" s="8">
        <f t="shared" si="30"/>
        <v>133191</v>
      </c>
      <c r="U86" s="8">
        <f t="shared" si="31"/>
        <v>0</v>
      </c>
      <c r="V86" s="8">
        <f t="shared" si="32"/>
        <v>133191</v>
      </c>
      <c r="W86" s="37">
        <f t="shared" si="33"/>
        <v>43.84</v>
      </c>
      <c r="X86" s="8">
        <f>IF(J86=3%,ROUND($I$360*Ranking!K87,0),0)</f>
        <v>0</v>
      </c>
      <c r="Y86" s="12">
        <f t="shared" si="34"/>
        <v>133191</v>
      </c>
      <c r="Z86" s="12">
        <f t="shared" si="35"/>
        <v>0</v>
      </c>
      <c r="AA86" s="8">
        <f t="shared" si="36"/>
        <v>133191</v>
      </c>
      <c r="AB86" s="12">
        <f t="shared" si="37"/>
        <v>0</v>
      </c>
      <c r="AC86" s="37">
        <f t="shared" si="38"/>
        <v>43.84</v>
      </c>
      <c r="AD86" t="str">
        <f t="shared" si="39"/>
        <v/>
      </c>
      <c r="AE86" s="12">
        <v>0</v>
      </c>
      <c r="AF86" s="8">
        <f t="shared" si="42"/>
        <v>133191</v>
      </c>
      <c r="AG86">
        <v>119612</v>
      </c>
      <c r="AH86" s="12">
        <f t="shared" si="43"/>
        <v>13579</v>
      </c>
      <c r="AI86">
        <v>119612</v>
      </c>
    </row>
    <row r="87" spans="1:35">
      <c r="A87">
        <v>86</v>
      </c>
      <c r="B87" s="7" t="s">
        <v>265</v>
      </c>
      <c r="C87" s="7" t="s">
        <v>8</v>
      </c>
      <c r="D87" s="3" t="s">
        <v>266</v>
      </c>
      <c r="E87">
        <v>2006</v>
      </c>
      <c r="F87" s="4">
        <v>843192.92</v>
      </c>
      <c r="G87" s="4">
        <v>2205.3200000000002</v>
      </c>
      <c r="H87" s="4">
        <f t="shared" si="40"/>
        <v>840987.60000000009</v>
      </c>
      <c r="I87" s="5">
        <f t="shared" si="22"/>
        <v>840988</v>
      </c>
      <c r="J87" s="6">
        <v>0.03</v>
      </c>
      <c r="K87" s="37">
        <f t="shared" si="23"/>
        <v>43.84</v>
      </c>
      <c r="L87" s="37">
        <f t="shared" si="24"/>
        <v>59.22</v>
      </c>
      <c r="M87" s="11">
        <f t="shared" si="25"/>
        <v>368686.11453000002</v>
      </c>
      <c r="N87" s="11">
        <f t="shared" si="26"/>
        <v>368686.11453000002</v>
      </c>
      <c r="O87" s="11">
        <f t="shared" si="41"/>
        <v>0.11453000002074987</v>
      </c>
      <c r="P87" s="8">
        <f t="shared" si="27"/>
        <v>368686</v>
      </c>
      <c r="Q87" s="11">
        <f t="shared" si="28"/>
        <v>-0.11453000002074987</v>
      </c>
      <c r="R87">
        <f t="shared" si="29"/>
        <v>43.84</v>
      </c>
      <c r="S87" s="8">
        <f>ROUND(IF(J87=3%,$I$358*Ranking!K88,0),0)</f>
        <v>77583</v>
      </c>
      <c r="T87" s="8">
        <f t="shared" si="30"/>
        <v>446269</v>
      </c>
      <c r="U87" s="8">
        <f t="shared" si="31"/>
        <v>77583</v>
      </c>
      <c r="V87" s="8">
        <f t="shared" si="32"/>
        <v>446269</v>
      </c>
      <c r="W87" s="37">
        <f t="shared" si="33"/>
        <v>53.06</v>
      </c>
      <c r="X87" s="8">
        <f>IF(J87=3%,ROUND($I$360*Ranking!K88,0),0)</f>
        <v>51725</v>
      </c>
      <c r="Y87" s="12">
        <f t="shared" si="34"/>
        <v>497994</v>
      </c>
      <c r="Z87" s="12">
        <f t="shared" si="35"/>
        <v>51725</v>
      </c>
      <c r="AA87" s="8">
        <f t="shared" si="36"/>
        <v>497994</v>
      </c>
      <c r="AB87" s="12">
        <f t="shared" si="37"/>
        <v>0</v>
      </c>
      <c r="AC87" s="37">
        <f t="shared" si="38"/>
        <v>59.22</v>
      </c>
      <c r="AD87" t="str">
        <f t="shared" si="39"/>
        <v/>
      </c>
      <c r="AE87" s="12">
        <v>0</v>
      </c>
      <c r="AF87" s="8">
        <f t="shared" si="42"/>
        <v>497994</v>
      </c>
      <c r="AG87">
        <v>446720</v>
      </c>
      <c r="AH87" s="12">
        <f t="shared" si="43"/>
        <v>51274</v>
      </c>
      <c r="AI87">
        <v>446720</v>
      </c>
    </row>
    <row r="88" spans="1:35">
      <c r="A88">
        <v>87</v>
      </c>
      <c r="B88" s="7" t="s">
        <v>44</v>
      </c>
      <c r="C88" s="7" t="s">
        <v>8</v>
      </c>
      <c r="D88" s="3" t="s">
        <v>45</v>
      </c>
      <c r="E88">
        <v>2003</v>
      </c>
      <c r="F88" s="4">
        <v>592457.21</v>
      </c>
      <c r="G88" s="4">
        <v>805.78</v>
      </c>
      <c r="H88" s="4">
        <f t="shared" si="40"/>
        <v>591651.42999999993</v>
      </c>
      <c r="I88" s="5">
        <f t="shared" si="22"/>
        <v>591651</v>
      </c>
      <c r="J88" s="6">
        <v>0.03</v>
      </c>
      <c r="K88" s="37">
        <f t="shared" si="23"/>
        <v>43.84</v>
      </c>
      <c r="L88" s="37">
        <f t="shared" si="24"/>
        <v>78.180000000000007</v>
      </c>
      <c r="M88" s="11">
        <f t="shared" si="25"/>
        <v>259377.67048999999</v>
      </c>
      <c r="N88" s="11">
        <f t="shared" si="26"/>
        <v>259377.67048999999</v>
      </c>
      <c r="O88" s="11">
        <f t="shared" si="41"/>
        <v>-0.32951000001048669</v>
      </c>
      <c r="P88" s="8">
        <f t="shared" si="27"/>
        <v>259378</v>
      </c>
      <c r="Q88" s="11">
        <f t="shared" si="28"/>
        <v>0.32951000001048669</v>
      </c>
      <c r="R88">
        <f t="shared" si="29"/>
        <v>43.84</v>
      </c>
      <c r="S88" s="8">
        <f>ROUND(IF(J88=3%,$I$358*Ranking!K89,0),0)</f>
        <v>121916</v>
      </c>
      <c r="T88" s="8">
        <f t="shared" si="30"/>
        <v>381294</v>
      </c>
      <c r="U88" s="8">
        <f t="shared" si="31"/>
        <v>121916</v>
      </c>
      <c r="V88" s="8">
        <f t="shared" si="32"/>
        <v>381294</v>
      </c>
      <c r="W88" s="37">
        <f t="shared" si="33"/>
        <v>64.45</v>
      </c>
      <c r="X88" s="8">
        <f>IF(J88=3%,ROUND($I$360*Ranking!K89,0),0)</f>
        <v>81282</v>
      </c>
      <c r="Y88" s="12">
        <f t="shared" si="34"/>
        <v>462576</v>
      </c>
      <c r="Z88" s="12">
        <f t="shared" si="35"/>
        <v>81282</v>
      </c>
      <c r="AA88" s="8">
        <f t="shared" si="36"/>
        <v>462576</v>
      </c>
      <c r="AB88" s="12">
        <f t="shared" si="37"/>
        <v>0</v>
      </c>
      <c r="AC88" s="37">
        <f t="shared" si="38"/>
        <v>78.180000000000007</v>
      </c>
      <c r="AD88" t="str">
        <f t="shared" si="39"/>
        <v/>
      </c>
      <c r="AE88" s="12">
        <v>0</v>
      </c>
      <c r="AF88" s="8">
        <f t="shared" si="42"/>
        <v>462576</v>
      </c>
      <c r="AG88">
        <v>414626</v>
      </c>
      <c r="AH88" s="12">
        <f t="shared" si="43"/>
        <v>47950</v>
      </c>
      <c r="AI88">
        <v>414626</v>
      </c>
    </row>
    <row r="89" spans="1:35">
      <c r="A89">
        <v>88</v>
      </c>
      <c r="B89" s="7" t="s">
        <v>46</v>
      </c>
      <c r="C89" s="7" t="s">
        <v>8</v>
      </c>
      <c r="D89" s="3" t="s">
        <v>47</v>
      </c>
      <c r="E89">
        <v>2002</v>
      </c>
      <c r="F89" s="4">
        <v>1434083.39</v>
      </c>
      <c r="G89" s="4">
        <v>16669.63</v>
      </c>
      <c r="H89" s="4">
        <f t="shared" si="40"/>
        <v>1417413.76</v>
      </c>
      <c r="I89" s="5">
        <f t="shared" si="22"/>
        <v>1417414</v>
      </c>
      <c r="J89" s="6">
        <v>0.03</v>
      </c>
      <c r="K89" s="37">
        <f t="shared" si="23"/>
        <v>43.84</v>
      </c>
      <c r="L89" s="37">
        <f t="shared" si="24"/>
        <v>52.96</v>
      </c>
      <c r="M89" s="11">
        <f t="shared" si="25"/>
        <v>621389.19976999995</v>
      </c>
      <c r="N89" s="11">
        <f t="shared" si="26"/>
        <v>621389.19976999995</v>
      </c>
      <c r="O89" s="11">
        <f t="shared" si="41"/>
        <v>0.19976999994833022</v>
      </c>
      <c r="P89" s="8">
        <f t="shared" si="27"/>
        <v>621389</v>
      </c>
      <c r="Q89" s="11">
        <f t="shared" si="28"/>
        <v>-0.19976999994833022</v>
      </c>
      <c r="R89">
        <f t="shared" si="29"/>
        <v>43.84</v>
      </c>
      <c r="S89" s="8">
        <f>ROUND(IF(J89=3%,$I$358*Ranking!K90,0),0)</f>
        <v>77583</v>
      </c>
      <c r="T89" s="8">
        <f t="shared" si="30"/>
        <v>698972</v>
      </c>
      <c r="U89" s="8">
        <f t="shared" si="31"/>
        <v>77583</v>
      </c>
      <c r="V89" s="8">
        <f t="shared" si="32"/>
        <v>698972</v>
      </c>
      <c r="W89" s="37">
        <f t="shared" si="33"/>
        <v>49.31</v>
      </c>
      <c r="X89" s="8">
        <f>IF(J89=3%,ROUND($I$360*Ranking!K90,0),0)</f>
        <v>51725</v>
      </c>
      <c r="Y89" s="12">
        <f t="shared" si="34"/>
        <v>750697</v>
      </c>
      <c r="Z89" s="12">
        <f t="shared" si="35"/>
        <v>51725</v>
      </c>
      <c r="AA89" s="8">
        <f t="shared" si="36"/>
        <v>750697</v>
      </c>
      <c r="AB89" s="12">
        <f t="shared" si="37"/>
        <v>0</v>
      </c>
      <c r="AC89" s="37">
        <f t="shared" si="38"/>
        <v>52.96</v>
      </c>
      <c r="AD89" t="str">
        <f t="shared" si="39"/>
        <v/>
      </c>
      <c r="AE89" s="12">
        <v>0</v>
      </c>
      <c r="AF89" s="8">
        <f t="shared" si="42"/>
        <v>750697</v>
      </c>
      <c r="AG89">
        <v>673660</v>
      </c>
      <c r="AH89" s="12">
        <f t="shared" si="43"/>
        <v>77037</v>
      </c>
      <c r="AI89">
        <v>673660</v>
      </c>
    </row>
    <row r="90" spans="1:35">
      <c r="A90">
        <v>89</v>
      </c>
      <c r="B90" s="7" t="s">
        <v>267</v>
      </c>
      <c r="C90" s="7" t="s">
        <v>8</v>
      </c>
      <c r="D90" s="3" t="s">
        <v>268</v>
      </c>
      <c r="E90">
        <v>2006</v>
      </c>
      <c r="F90" s="4">
        <v>898887</v>
      </c>
      <c r="G90" s="4">
        <v>1754.24</v>
      </c>
      <c r="H90" s="4">
        <f t="shared" si="40"/>
        <v>897132.76</v>
      </c>
      <c r="I90" s="5">
        <f t="shared" si="22"/>
        <v>897133</v>
      </c>
      <c r="J90" s="6">
        <v>0.03</v>
      </c>
      <c r="K90" s="37">
        <f t="shared" si="23"/>
        <v>43.84</v>
      </c>
      <c r="L90" s="37">
        <f t="shared" si="24"/>
        <v>58.25</v>
      </c>
      <c r="M90" s="11">
        <f t="shared" si="25"/>
        <v>393299.88059999997</v>
      </c>
      <c r="N90" s="11">
        <f t="shared" si="26"/>
        <v>393299.88059999997</v>
      </c>
      <c r="O90" s="11">
        <f t="shared" si="41"/>
        <v>-0.11940000002505258</v>
      </c>
      <c r="P90" s="8">
        <f t="shared" si="27"/>
        <v>393300</v>
      </c>
      <c r="Q90" s="11">
        <f t="shared" si="28"/>
        <v>0.11940000002505258</v>
      </c>
      <c r="R90">
        <f t="shared" si="29"/>
        <v>43.84</v>
      </c>
      <c r="S90" s="8">
        <f>ROUND(IF(J90=3%,$I$358*Ranking!K91,0),0)</f>
        <v>77583</v>
      </c>
      <c r="T90" s="8">
        <f t="shared" si="30"/>
        <v>470883</v>
      </c>
      <c r="U90" s="8">
        <f t="shared" si="31"/>
        <v>77583</v>
      </c>
      <c r="V90" s="8">
        <f t="shared" si="32"/>
        <v>470883</v>
      </c>
      <c r="W90" s="37">
        <f t="shared" si="33"/>
        <v>52.49</v>
      </c>
      <c r="X90" s="8">
        <f>IF(J90=3%,ROUND($I$360*Ranking!K91,0),0)</f>
        <v>51725</v>
      </c>
      <c r="Y90" s="12">
        <f t="shared" si="34"/>
        <v>522608</v>
      </c>
      <c r="Z90" s="12">
        <f t="shared" si="35"/>
        <v>51725</v>
      </c>
      <c r="AA90" s="8">
        <f t="shared" si="36"/>
        <v>522608</v>
      </c>
      <c r="AB90" s="12">
        <f t="shared" si="37"/>
        <v>0</v>
      </c>
      <c r="AC90" s="37">
        <f t="shared" si="38"/>
        <v>58.25</v>
      </c>
      <c r="AD90" t="str">
        <f t="shared" si="39"/>
        <v/>
      </c>
      <c r="AE90" s="12">
        <v>0</v>
      </c>
      <c r="AF90" s="8">
        <f t="shared" si="42"/>
        <v>522608</v>
      </c>
      <c r="AG90">
        <v>468825</v>
      </c>
      <c r="AH90" s="12">
        <f t="shared" si="43"/>
        <v>53783</v>
      </c>
      <c r="AI90">
        <v>468825</v>
      </c>
    </row>
    <row r="91" spans="1:35">
      <c r="A91">
        <v>90</v>
      </c>
      <c r="B91" s="7" t="s">
        <v>269</v>
      </c>
      <c r="C91" s="7" t="s">
        <v>8</v>
      </c>
      <c r="D91" s="3" t="s">
        <v>270</v>
      </c>
      <c r="E91">
        <v>0</v>
      </c>
      <c r="F91" s="4">
        <v>0</v>
      </c>
      <c r="G91" s="4">
        <v>0</v>
      </c>
      <c r="H91" s="4">
        <f t="shared" si="40"/>
        <v>0</v>
      </c>
      <c r="I91" s="5">
        <f t="shared" si="22"/>
        <v>0</v>
      </c>
      <c r="J91" s="6">
        <v>0</v>
      </c>
      <c r="K91" s="37">
        <f t="shared" si="23"/>
        <v>0</v>
      </c>
      <c r="L91" s="37">
        <f t="shared" si="24"/>
        <v>0</v>
      </c>
      <c r="M91" s="11">
        <f t="shared" si="25"/>
        <v>0</v>
      </c>
      <c r="N91" s="11">
        <f t="shared" si="26"/>
        <v>0</v>
      </c>
      <c r="O91" s="11">
        <f t="shared" si="41"/>
        <v>0</v>
      </c>
      <c r="P91" s="8">
        <f t="shared" si="27"/>
        <v>0</v>
      </c>
      <c r="Q91" s="11">
        <f t="shared" si="28"/>
        <v>0</v>
      </c>
      <c r="R91">
        <f t="shared" si="29"/>
        <v>0</v>
      </c>
      <c r="S91" s="8">
        <f>ROUND(IF(J91=3%,$I$358*Ranking!K92,0),0)</f>
        <v>0</v>
      </c>
      <c r="T91" s="8">
        <f t="shared" si="30"/>
        <v>0</v>
      </c>
      <c r="U91" s="8">
        <f t="shared" si="31"/>
        <v>0</v>
      </c>
      <c r="V91" s="8">
        <f t="shared" si="32"/>
        <v>0</v>
      </c>
      <c r="W91" s="37">
        <f t="shared" si="33"/>
        <v>0</v>
      </c>
      <c r="X91" s="8">
        <f>IF(J91=3%,ROUND($I$360*Ranking!K92,0),0)</f>
        <v>0</v>
      </c>
      <c r="Y91" s="12">
        <f t="shared" si="34"/>
        <v>0</v>
      </c>
      <c r="Z91" s="12">
        <f t="shared" si="35"/>
        <v>0</v>
      </c>
      <c r="AA91" s="8">
        <f t="shared" si="36"/>
        <v>0</v>
      </c>
      <c r="AB91" s="12">
        <f t="shared" si="37"/>
        <v>0</v>
      </c>
      <c r="AC91" s="37">
        <f t="shared" si="38"/>
        <v>0</v>
      </c>
      <c r="AD91" t="str">
        <f t="shared" si="39"/>
        <v/>
      </c>
      <c r="AE91" s="12">
        <v>0</v>
      </c>
      <c r="AF91" s="8">
        <f t="shared" si="42"/>
        <v>0</v>
      </c>
      <c r="AG91">
        <v>0</v>
      </c>
      <c r="AH91" s="12">
        <f t="shared" si="43"/>
        <v>0</v>
      </c>
      <c r="AI91">
        <v>0</v>
      </c>
    </row>
    <row r="92" spans="1:35">
      <c r="A92">
        <v>91</v>
      </c>
      <c r="B92" s="7" t="s">
        <v>271</v>
      </c>
      <c r="C92" s="7" t="s">
        <v>8</v>
      </c>
      <c r="D92" s="3" t="s">
        <v>272</v>
      </c>
      <c r="E92">
        <v>0</v>
      </c>
      <c r="F92" s="4">
        <v>0</v>
      </c>
      <c r="G92" s="4">
        <v>0</v>
      </c>
      <c r="H92" s="4">
        <f t="shared" si="40"/>
        <v>0</v>
      </c>
      <c r="I92" s="5">
        <f t="shared" si="22"/>
        <v>0</v>
      </c>
      <c r="J92" s="6">
        <v>0</v>
      </c>
      <c r="K92" s="37">
        <f t="shared" si="23"/>
        <v>0</v>
      </c>
      <c r="L92" s="37">
        <f t="shared" si="24"/>
        <v>0</v>
      </c>
      <c r="M92" s="11">
        <f t="shared" si="25"/>
        <v>0</v>
      </c>
      <c r="N92" s="11">
        <f t="shared" si="26"/>
        <v>0</v>
      </c>
      <c r="O92" s="11">
        <f t="shared" si="41"/>
        <v>0</v>
      </c>
      <c r="P92" s="8">
        <f t="shared" si="27"/>
        <v>0</v>
      </c>
      <c r="Q92" s="11">
        <f t="shared" si="28"/>
        <v>0</v>
      </c>
      <c r="R92">
        <f t="shared" si="29"/>
        <v>0</v>
      </c>
      <c r="S92" s="8">
        <f>ROUND(IF(J92=3%,$I$358*Ranking!K93,0),0)</f>
        <v>0</v>
      </c>
      <c r="T92" s="8">
        <f t="shared" si="30"/>
        <v>0</v>
      </c>
      <c r="U92" s="8">
        <f t="shared" si="31"/>
        <v>0</v>
      </c>
      <c r="V92" s="8">
        <f t="shared" si="32"/>
        <v>0</v>
      </c>
      <c r="W92" s="37">
        <f t="shared" si="33"/>
        <v>0</v>
      </c>
      <c r="X92" s="8">
        <f>IF(J92=3%,ROUND($I$360*Ranking!K93,0),0)</f>
        <v>0</v>
      </c>
      <c r="Y92" s="12">
        <f t="shared" si="34"/>
        <v>0</v>
      </c>
      <c r="Z92" s="12">
        <f t="shared" si="35"/>
        <v>0</v>
      </c>
      <c r="AA92" s="8">
        <f t="shared" si="36"/>
        <v>0</v>
      </c>
      <c r="AB92" s="12">
        <f t="shared" si="37"/>
        <v>0</v>
      </c>
      <c r="AC92" s="37">
        <f t="shared" si="38"/>
        <v>0</v>
      </c>
      <c r="AD92" t="str">
        <f t="shared" si="39"/>
        <v/>
      </c>
      <c r="AE92" s="12">
        <v>0</v>
      </c>
      <c r="AF92" s="8">
        <f t="shared" si="42"/>
        <v>0</v>
      </c>
      <c r="AG92">
        <v>0</v>
      </c>
      <c r="AH92" s="12">
        <f t="shared" si="43"/>
        <v>0</v>
      </c>
      <c r="AI92">
        <v>0</v>
      </c>
    </row>
    <row r="93" spans="1:35">
      <c r="A93">
        <v>92</v>
      </c>
      <c r="B93" s="7" t="s">
        <v>273</v>
      </c>
      <c r="C93" s="7" t="s">
        <v>8</v>
      </c>
      <c r="D93" s="3" t="s">
        <v>274</v>
      </c>
      <c r="E93">
        <v>2008</v>
      </c>
      <c r="F93" s="4">
        <v>190554.26</v>
      </c>
      <c r="G93" s="4">
        <v>441.73</v>
      </c>
      <c r="H93" s="4">
        <f t="shared" si="40"/>
        <v>190112.53</v>
      </c>
      <c r="I93" s="5">
        <f t="shared" si="22"/>
        <v>190113</v>
      </c>
      <c r="J93" s="6">
        <v>1.4999999999999999E-2</v>
      </c>
      <c r="K93" s="37">
        <f t="shared" si="23"/>
        <v>43.84</v>
      </c>
      <c r="L93" s="37">
        <f t="shared" si="24"/>
        <v>43.84</v>
      </c>
      <c r="M93" s="11">
        <f t="shared" si="25"/>
        <v>83344.855450000003</v>
      </c>
      <c r="N93" s="11">
        <f t="shared" si="26"/>
        <v>83344.855450000003</v>
      </c>
      <c r="O93" s="11">
        <f t="shared" si="41"/>
        <v>-0.1445499999972526</v>
      </c>
      <c r="P93" s="8">
        <f t="shared" si="27"/>
        <v>83345</v>
      </c>
      <c r="Q93" s="11">
        <f t="shared" si="28"/>
        <v>0.1445499999972526</v>
      </c>
      <c r="R93">
        <f t="shared" si="29"/>
        <v>43.84</v>
      </c>
      <c r="S93" s="8">
        <f>ROUND(IF(J93=3%,$I$358*Ranking!K94,0),0)</f>
        <v>0</v>
      </c>
      <c r="T93" s="8">
        <f t="shared" si="30"/>
        <v>83345</v>
      </c>
      <c r="U93" s="8">
        <f t="shared" si="31"/>
        <v>0</v>
      </c>
      <c r="V93" s="8">
        <f t="shared" si="32"/>
        <v>83345</v>
      </c>
      <c r="W93" s="37">
        <f t="shared" si="33"/>
        <v>43.84</v>
      </c>
      <c r="X93" s="8">
        <f>IF(J93=3%,ROUND($I$360*Ranking!K94,0),0)</f>
        <v>0</v>
      </c>
      <c r="Y93" s="12">
        <f t="shared" si="34"/>
        <v>83345</v>
      </c>
      <c r="Z93" s="12">
        <f t="shared" si="35"/>
        <v>0</v>
      </c>
      <c r="AA93" s="8">
        <f t="shared" si="36"/>
        <v>83345</v>
      </c>
      <c r="AB93" s="12">
        <f t="shared" si="37"/>
        <v>0</v>
      </c>
      <c r="AC93" s="37">
        <f t="shared" si="38"/>
        <v>43.84</v>
      </c>
      <c r="AD93" t="str">
        <f t="shared" si="39"/>
        <v/>
      </c>
      <c r="AE93" s="12">
        <v>0</v>
      </c>
      <c r="AF93" s="8">
        <f t="shared" si="42"/>
        <v>83345</v>
      </c>
      <c r="AG93">
        <v>74848</v>
      </c>
      <c r="AH93" s="12">
        <f t="shared" si="43"/>
        <v>8497</v>
      </c>
      <c r="AI93">
        <v>74848</v>
      </c>
    </row>
    <row r="94" spans="1:35">
      <c r="A94">
        <v>93</v>
      </c>
      <c r="B94" s="7" t="s">
        <v>275</v>
      </c>
      <c r="C94" s="7" t="s">
        <v>8</v>
      </c>
      <c r="D94" s="3" t="s">
        <v>276</v>
      </c>
      <c r="E94">
        <v>0</v>
      </c>
      <c r="F94" s="4">
        <v>0</v>
      </c>
      <c r="G94" s="4">
        <v>0</v>
      </c>
      <c r="H94" s="4">
        <f t="shared" si="40"/>
        <v>0</v>
      </c>
      <c r="I94" s="5">
        <f t="shared" si="22"/>
        <v>0</v>
      </c>
      <c r="J94" s="6">
        <v>0</v>
      </c>
      <c r="K94" s="37">
        <f t="shared" si="23"/>
        <v>0</v>
      </c>
      <c r="L94" s="37">
        <f t="shared" si="24"/>
        <v>0</v>
      </c>
      <c r="M94" s="11">
        <f t="shared" si="25"/>
        <v>0</v>
      </c>
      <c r="N94" s="11">
        <f t="shared" si="26"/>
        <v>0</v>
      </c>
      <c r="O94" s="11">
        <f t="shared" si="41"/>
        <v>0</v>
      </c>
      <c r="P94" s="8">
        <f t="shared" si="27"/>
        <v>0</v>
      </c>
      <c r="Q94" s="11">
        <f t="shared" si="28"/>
        <v>0</v>
      </c>
      <c r="R94">
        <f t="shared" si="29"/>
        <v>0</v>
      </c>
      <c r="S94" s="8">
        <f>ROUND(IF(J94=3%,$I$358*Ranking!K95,0),0)</f>
        <v>0</v>
      </c>
      <c r="T94" s="8">
        <f t="shared" si="30"/>
        <v>0</v>
      </c>
      <c r="U94" s="8">
        <f t="shared" si="31"/>
        <v>0</v>
      </c>
      <c r="V94" s="8">
        <f t="shared" si="32"/>
        <v>0</v>
      </c>
      <c r="W94" s="37">
        <f t="shared" si="33"/>
        <v>0</v>
      </c>
      <c r="X94" s="8">
        <f>IF(J94=3%,ROUND($I$360*Ranking!K95,0),0)</f>
        <v>0</v>
      </c>
      <c r="Y94" s="12">
        <f t="shared" si="34"/>
        <v>0</v>
      </c>
      <c r="Z94" s="12">
        <f t="shared" si="35"/>
        <v>0</v>
      </c>
      <c r="AA94" s="8">
        <f t="shared" si="36"/>
        <v>0</v>
      </c>
      <c r="AB94" s="12">
        <f t="shared" si="37"/>
        <v>0</v>
      </c>
      <c r="AC94" s="37">
        <f t="shared" si="38"/>
        <v>0</v>
      </c>
      <c r="AD94" t="str">
        <f t="shared" si="39"/>
        <v/>
      </c>
      <c r="AE94" s="12">
        <v>0</v>
      </c>
      <c r="AF94" s="8">
        <f t="shared" si="42"/>
        <v>0</v>
      </c>
      <c r="AG94">
        <v>0</v>
      </c>
      <c r="AH94" s="12">
        <f t="shared" si="43"/>
        <v>0</v>
      </c>
      <c r="AI94">
        <v>0</v>
      </c>
    </row>
    <row r="95" spans="1:35">
      <c r="A95">
        <v>94</v>
      </c>
      <c r="B95" s="7" t="s">
        <v>277</v>
      </c>
      <c r="C95" s="7" t="s">
        <v>8</v>
      </c>
      <c r="D95" s="3" t="s">
        <v>278</v>
      </c>
      <c r="E95">
        <v>2006</v>
      </c>
      <c r="F95" s="4">
        <v>439045.84</v>
      </c>
      <c r="G95" s="4">
        <v>7672.4</v>
      </c>
      <c r="H95" s="4">
        <f t="shared" si="40"/>
        <v>431373.44</v>
      </c>
      <c r="I95" s="5">
        <f t="shared" si="22"/>
        <v>431373</v>
      </c>
      <c r="J95" s="6">
        <v>0.02</v>
      </c>
      <c r="K95" s="37">
        <f t="shared" si="23"/>
        <v>43.84</v>
      </c>
      <c r="L95" s="37">
        <f t="shared" si="24"/>
        <v>43.84</v>
      </c>
      <c r="M95" s="11">
        <f t="shared" si="25"/>
        <v>189112.37174</v>
      </c>
      <c r="N95" s="11">
        <f t="shared" si="26"/>
        <v>189112.37174</v>
      </c>
      <c r="O95" s="11">
        <f t="shared" si="41"/>
        <v>0.37174000000231899</v>
      </c>
      <c r="P95" s="8">
        <f t="shared" si="27"/>
        <v>189112</v>
      </c>
      <c r="Q95" s="11">
        <f t="shared" si="28"/>
        <v>-0.37174000000231899</v>
      </c>
      <c r="R95">
        <f t="shared" si="29"/>
        <v>43.84</v>
      </c>
      <c r="S95" s="8">
        <f>ROUND(IF(J95=3%,$I$358*Ranking!K96,0),0)</f>
        <v>0</v>
      </c>
      <c r="T95" s="8">
        <f t="shared" si="30"/>
        <v>189112</v>
      </c>
      <c r="U95" s="8">
        <f t="shared" si="31"/>
        <v>0</v>
      </c>
      <c r="V95" s="8">
        <f t="shared" si="32"/>
        <v>189112</v>
      </c>
      <c r="W95" s="37">
        <f t="shared" si="33"/>
        <v>43.84</v>
      </c>
      <c r="X95" s="8">
        <f>IF(J95=3%,ROUND($I$360*Ranking!K96,0),0)</f>
        <v>0</v>
      </c>
      <c r="Y95" s="12">
        <f t="shared" si="34"/>
        <v>189112</v>
      </c>
      <c r="Z95" s="12">
        <f t="shared" si="35"/>
        <v>0</v>
      </c>
      <c r="AA95" s="8">
        <f t="shared" si="36"/>
        <v>189112</v>
      </c>
      <c r="AB95" s="12">
        <f t="shared" si="37"/>
        <v>0</v>
      </c>
      <c r="AC95" s="37">
        <f t="shared" si="38"/>
        <v>43.84</v>
      </c>
      <c r="AD95" t="str">
        <f t="shared" si="39"/>
        <v/>
      </c>
      <c r="AE95" s="12">
        <v>0</v>
      </c>
      <c r="AF95" s="8">
        <f t="shared" si="42"/>
        <v>189112</v>
      </c>
      <c r="AG95">
        <v>169832</v>
      </c>
      <c r="AH95" s="12">
        <f t="shared" si="43"/>
        <v>19280</v>
      </c>
      <c r="AI95">
        <v>169832</v>
      </c>
    </row>
    <row r="96" spans="1:35">
      <c r="A96">
        <v>95</v>
      </c>
      <c r="B96" s="7" t="s">
        <v>279</v>
      </c>
      <c r="C96" s="7" t="s">
        <v>8</v>
      </c>
      <c r="D96" s="3" t="s">
        <v>280</v>
      </c>
      <c r="E96">
        <v>2013</v>
      </c>
      <c r="F96" s="4">
        <v>1181615.97</v>
      </c>
      <c r="G96" s="4">
        <v>15737.76</v>
      </c>
      <c r="H96" s="4">
        <f t="shared" si="40"/>
        <v>1165878.21</v>
      </c>
      <c r="I96" s="5">
        <f t="shared" si="22"/>
        <v>1165878</v>
      </c>
      <c r="J96" s="6">
        <v>1.4999999999999999E-2</v>
      </c>
      <c r="K96" s="37">
        <f t="shared" si="23"/>
        <v>43.84</v>
      </c>
      <c r="L96" s="37">
        <f t="shared" si="24"/>
        <v>43.84</v>
      </c>
      <c r="M96" s="11">
        <f t="shared" si="25"/>
        <v>511116.72204000002</v>
      </c>
      <c r="N96" s="11">
        <f t="shared" si="26"/>
        <v>511116.72204000002</v>
      </c>
      <c r="O96" s="11">
        <f t="shared" si="41"/>
        <v>-0.27795999997761101</v>
      </c>
      <c r="P96" s="8">
        <f t="shared" si="27"/>
        <v>511117</v>
      </c>
      <c r="Q96" s="11">
        <f t="shared" si="28"/>
        <v>0.27795999997761101</v>
      </c>
      <c r="R96">
        <f t="shared" si="29"/>
        <v>43.84</v>
      </c>
      <c r="S96" s="8">
        <f>ROUND(IF(J96=3%,$I$358*Ranking!K97,0),0)</f>
        <v>0</v>
      </c>
      <c r="T96" s="8">
        <f t="shared" si="30"/>
        <v>511117</v>
      </c>
      <c r="U96" s="8">
        <f t="shared" si="31"/>
        <v>0</v>
      </c>
      <c r="V96" s="8">
        <f t="shared" si="32"/>
        <v>511117</v>
      </c>
      <c r="W96" s="37">
        <f t="shared" si="33"/>
        <v>43.84</v>
      </c>
      <c r="X96" s="8">
        <f>IF(J96=3%,ROUND($I$360*Ranking!K97,0),0)</f>
        <v>0</v>
      </c>
      <c r="Y96" s="12">
        <f t="shared" si="34"/>
        <v>511117</v>
      </c>
      <c r="Z96" s="12">
        <f t="shared" si="35"/>
        <v>0</v>
      </c>
      <c r="AA96" s="8">
        <f t="shared" si="36"/>
        <v>511117</v>
      </c>
      <c r="AB96" s="12">
        <f t="shared" si="37"/>
        <v>0</v>
      </c>
      <c r="AC96" s="37">
        <f t="shared" si="38"/>
        <v>43.84</v>
      </c>
      <c r="AD96" t="str">
        <f t="shared" si="39"/>
        <v/>
      </c>
      <c r="AE96" s="12">
        <v>0</v>
      </c>
      <c r="AF96" s="8">
        <f t="shared" si="42"/>
        <v>511117</v>
      </c>
      <c r="AG96">
        <v>459008</v>
      </c>
      <c r="AH96" s="12">
        <f t="shared" si="43"/>
        <v>52109</v>
      </c>
      <c r="AI96">
        <v>459008</v>
      </c>
    </row>
    <row r="97" spans="1:35">
      <c r="A97">
        <v>96</v>
      </c>
      <c r="B97" s="7" t="s">
        <v>281</v>
      </c>
      <c r="C97" s="7" t="s">
        <v>8</v>
      </c>
      <c r="D97" s="3" t="s">
        <v>282</v>
      </c>
      <c r="E97">
        <v>2006</v>
      </c>
      <c r="F97" s="4">
        <v>3275777.1</v>
      </c>
      <c r="G97" s="4">
        <v>20517.34</v>
      </c>
      <c r="H97" s="4">
        <f t="shared" si="40"/>
        <v>3255259.7600000002</v>
      </c>
      <c r="I97" s="5">
        <f t="shared" si="22"/>
        <v>3255260</v>
      </c>
      <c r="J97" s="6">
        <v>0.03</v>
      </c>
      <c r="K97" s="37">
        <f t="shared" si="23"/>
        <v>43.84</v>
      </c>
      <c r="L97" s="37">
        <f t="shared" si="24"/>
        <v>46.68</v>
      </c>
      <c r="M97" s="11">
        <f t="shared" si="25"/>
        <v>1427094.27623</v>
      </c>
      <c r="N97" s="11">
        <f t="shared" si="26"/>
        <v>1427094.27623</v>
      </c>
      <c r="O97" s="11">
        <f t="shared" si="41"/>
        <v>0.27622999995946884</v>
      </c>
      <c r="P97" s="8">
        <f t="shared" si="27"/>
        <v>1427094</v>
      </c>
      <c r="Q97" s="11">
        <f t="shared" si="28"/>
        <v>-0.27622999995946884</v>
      </c>
      <c r="R97">
        <f t="shared" si="29"/>
        <v>43.84</v>
      </c>
      <c r="S97" s="8">
        <f>ROUND(IF(J97=3%,$I$358*Ranking!K98,0),0)</f>
        <v>55417</v>
      </c>
      <c r="T97" s="8">
        <f t="shared" si="30"/>
        <v>1482511</v>
      </c>
      <c r="U97" s="8">
        <f t="shared" si="31"/>
        <v>55417</v>
      </c>
      <c r="V97" s="8">
        <f t="shared" si="32"/>
        <v>1482511</v>
      </c>
      <c r="W97" s="37">
        <f t="shared" si="33"/>
        <v>45.54</v>
      </c>
      <c r="X97" s="8">
        <f>IF(J97=3%,ROUND($I$360*Ranking!K98,0),0)</f>
        <v>36947</v>
      </c>
      <c r="Y97" s="12">
        <f t="shared" si="34"/>
        <v>1519458</v>
      </c>
      <c r="Z97" s="12">
        <f t="shared" si="35"/>
        <v>36947</v>
      </c>
      <c r="AA97" s="8">
        <f t="shared" si="36"/>
        <v>1519458</v>
      </c>
      <c r="AB97" s="12">
        <f t="shared" si="37"/>
        <v>0</v>
      </c>
      <c r="AC97" s="37">
        <f t="shared" si="38"/>
        <v>46.68</v>
      </c>
      <c r="AD97" t="str">
        <f t="shared" si="39"/>
        <v/>
      </c>
      <c r="AE97" s="12">
        <v>0</v>
      </c>
      <c r="AF97" s="8">
        <f t="shared" si="42"/>
        <v>1519458</v>
      </c>
      <c r="AG97">
        <v>1364189</v>
      </c>
      <c r="AH97" s="12">
        <f t="shared" si="43"/>
        <v>155269</v>
      </c>
      <c r="AI97">
        <v>1364189</v>
      </c>
    </row>
    <row r="98" spans="1:35">
      <c r="A98">
        <v>97</v>
      </c>
      <c r="B98" s="7" t="s">
        <v>283</v>
      </c>
      <c r="C98" s="7" t="s">
        <v>8</v>
      </c>
      <c r="D98" s="3" t="s">
        <v>284</v>
      </c>
      <c r="E98">
        <v>0</v>
      </c>
      <c r="F98" s="4">
        <v>0</v>
      </c>
      <c r="G98" s="4">
        <v>0</v>
      </c>
      <c r="H98" s="4">
        <f t="shared" si="40"/>
        <v>0</v>
      </c>
      <c r="I98" s="5">
        <f t="shared" si="22"/>
        <v>0</v>
      </c>
      <c r="J98" s="6">
        <v>0</v>
      </c>
      <c r="K98" s="37">
        <f t="shared" si="23"/>
        <v>0</v>
      </c>
      <c r="L98" s="37">
        <f t="shared" si="24"/>
        <v>0</v>
      </c>
      <c r="M98" s="11">
        <f t="shared" si="25"/>
        <v>0</v>
      </c>
      <c r="N98" s="11">
        <f t="shared" si="26"/>
        <v>0</v>
      </c>
      <c r="O98" s="11">
        <f t="shared" si="41"/>
        <v>0</v>
      </c>
      <c r="P98" s="8">
        <f t="shared" si="27"/>
        <v>0</v>
      </c>
      <c r="Q98" s="11">
        <f t="shared" si="28"/>
        <v>0</v>
      </c>
      <c r="R98">
        <f t="shared" si="29"/>
        <v>0</v>
      </c>
      <c r="S98" s="8">
        <f>ROUND(IF(J98=3%,$I$358*Ranking!K99,0),0)</f>
        <v>0</v>
      </c>
      <c r="T98" s="8">
        <f t="shared" si="30"/>
        <v>0</v>
      </c>
      <c r="U98" s="8">
        <f t="shared" si="31"/>
        <v>0</v>
      </c>
      <c r="V98" s="8">
        <f t="shared" si="32"/>
        <v>0</v>
      </c>
      <c r="W98" s="37">
        <f t="shared" si="33"/>
        <v>0</v>
      </c>
      <c r="X98" s="8">
        <f>IF(J98=3%,ROUND($I$360*Ranking!K99,0),0)</f>
        <v>0</v>
      </c>
      <c r="Y98" s="12">
        <f t="shared" si="34"/>
        <v>0</v>
      </c>
      <c r="Z98" s="12">
        <f t="shared" si="35"/>
        <v>0</v>
      </c>
      <c r="AA98" s="8">
        <f t="shared" si="36"/>
        <v>0</v>
      </c>
      <c r="AB98" s="12">
        <f t="shared" si="37"/>
        <v>0</v>
      </c>
      <c r="AC98" s="37">
        <f t="shared" si="38"/>
        <v>0</v>
      </c>
      <c r="AD98" t="str">
        <f t="shared" si="39"/>
        <v/>
      </c>
      <c r="AE98" s="12">
        <v>0</v>
      </c>
      <c r="AF98" s="8">
        <f t="shared" si="42"/>
        <v>0</v>
      </c>
      <c r="AG98">
        <v>0</v>
      </c>
      <c r="AH98" s="12">
        <f t="shared" si="43"/>
        <v>0</v>
      </c>
      <c r="AI98">
        <v>0</v>
      </c>
    </row>
    <row r="99" spans="1:35">
      <c r="A99">
        <v>98</v>
      </c>
      <c r="B99" s="7" t="s">
        <v>285</v>
      </c>
      <c r="C99" s="7" t="s">
        <v>8</v>
      </c>
      <c r="D99" s="3" t="s">
        <v>286</v>
      </c>
      <c r="E99">
        <v>0</v>
      </c>
      <c r="F99" s="4">
        <v>0</v>
      </c>
      <c r="G99" s="4">
        <v>0</v>
      </c>
      <c r="H99" s="4">
        <f t="shared" si="40"/>
        <v>0</v>
      </c>
      <c r="I99" s="5">
        <f t="shared" si="22"/>
        <v>0</v>
      </c>
      <c r="J99" s="6">
        <v>0</v>
      </c>
      <c r="K99" s="37">
        <f t="shared" si="23"/>
        <v>0</v>
      </c>
      <c r="L99" s="37">
        <f t="shared" si="24"/>
        <v>0</v>
      </c>
      <c r="M99" s="11">
        <f t="shared" si="25"/>
        <v>0</v>
      </c>
      <c r="N99" s="11">
        <f t="shared" si="26"/>
        <v>0</v>
      </c>
      <c r="O99" s="11">
        <f t="shared" si="41"/>
        <v>0</v>
      </c>
      <c r="P99" s="8">
        <f t="shared" si="27"/>
        <v>0</v>
      </c>
      <c r="Q99" s="11">
        <f t="shared" si="28"/>
        <v>0</v>
      </c>
      <c r="R99">
        <f t="shared" si="29"/>
        <v>0</v>
      </c>
      <c r="S99" s="8">
        <f>ROUND(IF(J99=3%,$I$358*Ranking!K100,0),0)</f>
        <v>0</v>
      </c>
      <c r="T99" s="8">
        <f t="shared" si="30"/>
        <v>0</v>
      </c>
      <c r="U99" s="8">
        <f t="shared" si="31"/>
        <v>0</v>
      </c>
      <c r="V99" s="8">
        <f t="shared" si="32"/>
        <v>0</v>
      </c>
      <c r="W99" s="37">
        <f t="shared" si="33"/>
        <v>0</v>
      </c>
      <c r="X99" s="8">
        <f>IF(J99=3%,ROUND($I$360*Ranking!K100,0),0)</f>
        <v>0</v>
      </c>
      <c r="Y99" s="12">
        <f t="shared" si="34"/>
        <v>0</v>
      </c>
      <c r="Z99" s="12">
        <f t="shared" si="35"/>
        <v>0</v>
      </c>
      <c r="AA99" s="8">
        <f t="shared" si="36"/>
        <v>0</v>
      </c>
      <c r="AB99" s="12">
        <f t="shared" si="37"/>
        <v>0</v>
      </c>
      <c r="AC99" s="37">
        <f t="shared" si="38"/>
        <v>0</v>
      </c>
      <c r="AD99" t="str">
        <f t="shared" si="39"/>
        <v/>
      </c>
      <c r="AE99" s="12">
        <v>0</v>
      </c>
      <c r="AF99" s="8">
        <f t="shared" si="42"/>
        <v>0</v>
      </c>
      <c r="AG99">
        <v>0</v>
      </c>
      <c r="AH99" s="12">
        <f t="shared" si="43"/>
        <v>0</v>
      </c>
      <c r="AI99">
        <v>0</v>
      </c>
    </row>
    <row r="100" spans="1:35">
      <c r="A100">
        <v>99</v>
      </c>
      <c r="B100" s="7" t="s">
        <v>287</v>
      </c>
      <c r="C100" s="7" t="s">
        <v>8</v>
      </c>
      <c r="D100" s="3" t="s">
        <v>288</v>
      </c>
      <c r="E100">
        <v>0</v>
      </c>
      <c r="F100" s="4">
        <v>0</v>
      </c>
      <c r="G100" s="4">
        <v>0</v>
      </c>
      <c r="H100" s="4">
        <f t="shared" si="40"/>
        <v>0</v>
      </c>
      <c r="I100" s="5">
        <f t="shared" si="22"/>
        <v>0</v>
      </c>
      <c r="J100" s="6">
        <v>0</v>
      </c>
      <c r="K100" s="37">
        <f t="shared" si="23"/>
        <v>0</v>
      </c>
      <c r="L100" s="37">
        <f t="shared" si="24"/>
        <v>0</v>
      </c>
      <c r="M100" s="11">
        <f t="shared" si="25"/>
        <v>0</v>
      </c>
      <c r="N100" s="11">
        <f t="shared" si="26"/>
        <v>0</v>
      </c>
      <c r="O100" s="11">
        <f t="shared" si="41"/>
        <v>0</v>
      </c>
      <c r="P100" s="8">
        <f t="shared" si="27"/>
        <v>0</v>
      </c>
      <c r="Q100" s="11">
        <f t="shared" si="28"/>
        <v>0</v>
      </c>
      <c r="R100">
        <f t="shared" si="29"/>
        <v>0</v>
      </c>
      <c r="S100" s="8">
        <f>ROUND(IF(J100=3%,$I$358*Ranking!K101,0),0)</f>
        <v>0</v>
      </c>
      <c r="T100" s="8">
        <f t="shared" si="30"/>
        <v>0</v>
      </c>
      <c r="U100" s="8">
        <f t="shared" si="31"/>
        <v>0</v>
      </c>
      <c r="V100" s="8">
        <f t="shared" si="32"/>
        <v>0</v>
      </c>
      <c r="W100" s="37">
        <f t="shared" si="33"/>
        <v>0</v>
      </c>
      <c r="X100" s="8">
        <f>IF(J100=3%,ROUND($I$360*Ranking!K101,0),0)</f>
        <v>0</v>
      </c>
      <c r="Y100" s="12">
        <f t="shared" si="34"/>
        <v>0</v>
      </c>
      <c r="Z100" s="12">
        <f t="shared" si="35"/>
        <v>0</v>
      </c>
      <c r="AA100" s="8">
        <f t="shared" si="36"/>
        <v>0</v>
      </c>
      <c r="AB100" s="12">
        <f t="shared" si="37"/>
        <v>0</v>
      </c>
      <c r="AC100" s="37">
        <f t="shared" si="38"/>
        <v>0</v>
      </c>
      <c r="AD100" t="str">
        <f t="shared" si="39"/>
        <v/>
      </c>
      <c r="AE100" s="12">
        <v>0</v>
      </c>
      <c r="AF100" s="8">
        <f t="shared" si="42"/>
        <v>0</v>
      </c>
      <c r="AG100">
        <v>0</v>
      </c>
      <c r="AH100" s="12">
        <f t="shared" si="43"/>
        <v>0</v>
      </c>
      <c r="AI100">
        <v>0</v>
      </c>
    </row>
    <row r="101" spans="1:35">
      <c r="A101">
        <v>100</v>
      </c>
      <c r="B101" s="7" t="s">
        <v>289</v>
      </c>
      <c r="C101" s="7" t="s">
        <v>8</v>
      </c>
      <c r="D101" s="3" t="s">
        <v>290</v>
      </c>
      <c r="E101">
        <v>0</v>
      </c>
      <c r="F101" s="4">
        <v>0</v>
      </c>
      <c r="G101" s="4">
        <v>0</v>
      </c>
      <c r="H101" s="4">
        <f t="shared" si="40"/>
        <v>0</v>
      </c>
      <c r="I101" s="5">
        <f t="shared" si="22"/>
        <v>0</v>
      </c>
      <c r="J101" s="6">
        <v>0</v>
      </c>
      <c r="K101" s="37">
        <f t="shared" si="23"/>
        <v>0</v>
      </c>
      <c r="L101" s="37">
        <f t="shared" si="24"/>
        <v>0</v>
      </c>
      <c r="M101" s="11">
        <f t="shared" si="25"/>
        <v>0</v>
      </c>
      <c r="N101" s="11">
        <f t="shared" si="26"/>
        <v>0</v>
      </c>
      <c r="O101" s="11">
        <f t="shared" si="41"/>
        <v>0</v>
      </c>
      <c r="P101" s="8">
        <f t="shared" si="27"/>
        <v>0</v>
      </c>
      <c r="Q101" s="11">
        <f t="shared" si="28"/>
        <v>0</v>
      </c>
      <c r="R101">
        <f t="shared" si="29"/>
        <v>0</v>
      </c>
      <c r="S101" s="8">
        <f>ROUND(IF(J101=3%,$I$358*Ranking!K102,0),0)</f>
        <v>0</v>
      </c>
      <c r="T101" s="8">
        <f t="shared" si="30"/>
        <v>0</v>
      </c>
      <c r="U101" s="8">
        <f t="shared" si="31"/>
        <v>0</v>
      </c>
      <c r="V101" s="8">
        <f t="shared" si="32"/>
        <v>0</v>
      </c>
      <c r="W101" s="37">
        <f t="shared" si="33"/>
        <v>0</v>
      </c>
      <c r="X101" s="8">
        <f>IF(J101=3%,ROUND($I$360*Ranking!K102,0),0)</f>
        <v>0</v>
      </c>
      <c r="Y101" s="12">
        <f t="shared" si="34"/>
        <v>0</v>
      </c>
      <c r="Z101" s="12">
        <f t="shared" si="35"/>
        <v>0</v>
      </c>
      <c r="AA101" s="8">
        <f t="shared" si="36"/>
        <v>0</v>
      </c>
      <c r="AB101" s="12">
        <f t="shared" si="37"/>
        <v>0</v>
      </c>
      <c r="AC101" s="37">
        <f t="shared" si="38"/>
        <v>0</v>
      </c>
      <c r="AD101" t="str">
        <f t="shared" si="39"/>
        <v/>
      </c>
      <c r="AE101" s="12">
        <v>0</v>
      </c>
      <c r="AF101" s="8">
        <f t="shared" si="42"/>
        <v>0</v>
      </c>
      <c r="AG101">
        <v>0</v>
      </c>
      <c r="AH101" s="12">
        <f t="shared" si="43"/>
        <v>0</v>
      </c>
      <c r="AI101">
        <v>0</v>
      </c>
    </row>
    <row r="102" spans="1:35">
      <c r="A102">
        <v>101</v>
      </c>
      <c r="B102" s="7" t="s">
        <v>291</v>
      </c>
      <c r="C102" s="7" t="s">
        <v>8</v>
      </c>
      <c r="D102" s="3" t="s">
        <v>292</v>
      </c>
      <c r="E102">
        <v>0</v>
      </c>
      <c r="F102" s="4">
        <v>0</v>
      </c>
      <c r="G102" s="4">
        <v>0</v>
      </c>
      <c r="H102" s="4">
        <f t="shared" si="40"/>
        <v>0</v>
      </c>
      <c r="I102" s="5">
        <f t="shared" si="22"/>
        <v>0</v>
      </c>
      <c r="J102" s="6">
        <v>0</v>
      </c>
      <c r="K102" s="37">
        <f t="shared" si="23"/>
        <v>0</v>
      </c>
      <c r="L102" s="37">
        <f t="shared" si="24"/>
        <v>0</v>
      </c>
      <c r="M102" s="11">
        <f t="shared" si="25"/>
        <v>0</v>
      </c>
      <c r="N102" s="11">
        <f t="shared" si="26"/>
        <v>0</v>
      </c>
      <c r="O102" s="11">
        <f t="shared" si="41"/>
        <v>0</v>
      </c>
      <c r="P102" s="8">
        <f t="shared" si="27"/>
        <v>0</v>
      </c>
      <c r="Q102" s="11">
        <f t="shared" si="28"/>
        <v>0</v>
      </c>
      <c r="R102">
        <f t="shared" si="29"/>
        <v>0</v>
      </c>
      <c r="S102" s="8">
        <f>ROUND(IF(J102=3%,$I$358*Ranking!K103,0),0)</f>
        <v>0</v>
      </c>
      <c r="T102" s="8">
        <f t="shared" si="30"/>
        <v>0</v>
      </c>
      <c r="U102" s="8">
        <f t="shared" si="31"/>
        <v>0</v>
      </c>
      <c r="V102" s="8">
        <f t="shared" si="32"/>
        <v>0</v>
      </c>
      <c r="W102" s="37">
        <f t="shared" si="33"/>
        <v>0</v>
      </c>
      <c r="X102" s="8">
        <f>IF(J102=3%,ROUND($I$360*Ranking!K103,0),0)</f>
        <v>0</v>
      </c>
      <c r="Y102" s="12">
        <f t="shared" si="34"/>
        <v>0</v>
      </c>
      <c r="Z102" s="12">
        <f t="shared" si="35"/>
        <v>0</v>
      </c>
      <c r="AA102" s="8">
        <f t="shared" si="36"/>
        <v>0</v>
      </c>
      <c r="AB102" s="12">
        <f t="shared" si="37"/>
        <v>0</v>
      </c>
      <c r="AC102" s="37">
        <f t="shared" si="38"/>
        <v>0</v>
      </c>
      <c r="AD102" t="str">
        <f t="shared" si="39"/>
        <v/>
      </c>
      <c r="AE102" s="12">
        <v>0</v>
      </c>
      <c r="AF102" s="8">
        <f t="shared" si="42"/>
        <v>0</v>
      </c>
      <c r="AG102">
        <v>0</v>
      </c>
      <c r="AH102" s="12">
        <f t="shared" si="43"/>
        <v>0</v>
      </c>
      <c r="AI102">
        <v>0</v>
      </c>
    </row>
    <row r="103" spans="1:35">
      <c r="A103">
        <v>102</v>
      </c>
      <c r="B103" s="7" t="s">
        <v>293</v>
      </c>
      <c r="C103" s="7" t="s">
        <v>8</v>
      </c>
      <c r="D103" s="3" t="s">
        <v>294</v>
      </c>
      <c r="E103">
        <v>0</v>
      </c>
      <c r="F103" s="4">
        <v>0</v>
      </c>
      <c r="G103" s="4">
        <v>0</v>
      </c>
      <c r="H103" s="4">
        <f t="shared" si="40"/>
        <v>0</v>
      </c>
      <c r="I103" s="5">
        <f t="shared" si="22"/>
        <v>0</v>
      </c>
      <c r="J103" s="6">
        <v>0</v>
      </c>
      <c r="K103" s="37">
        <f t="shared" si="23"/>
        <v>0</v>
      </c>
      <c r="L103" s="37">
        <f t="shared" si="24"/>
        <v>0</v>
      </c>
      <c r="M103" s="11">
        <f t="shared" si="25"/>
        <v>0</v>
      </c>
      <c r="N103" s="11">
        <f t="shared" si="26"/>
        <v>0</v>
      </c>
      <c r="O103" s="11">
        <f t="shared" si="41"/>
        <v>0</v>
      </c>
      <c r="P103" s="8">
        <f t="shared" si="27"/>
        <v>0</v>
      </c>
      <c r="Q103" s="11">
        <f t="shared" si="28"/>
        <v>0</v>
      </c>
      <c r="R103">
        <f t="shared" si="29"/>
        <v>0</v>
      </c>
      <c r="S103" s="8">
        <f>ROUND(IF(J103=3%,$I$358*Ranking!K104,0),0)</f>
        <v>0</v>
      </c>
      <c r="T103" s="8">
        <f t="shared" si="30"/>
        <v>0</v>
      </c>
      <c r="U103" s="8">
        <f t="shared" si="31"/>
        <v>0</v>
      </c>
      <c r="V103" s="8">
        <f t="shared" si="32"/>
        <v>0</v>
      </c>
      <c r="W103" s="37">
        <f t="shared" si="33"/>
        <v>0</v>
      </c>
      <c r="X103" s="8">
        <f>IF(J103=3%,ROUND($I$360*Ranking!K104,0),0)</f>
        <v>0</v>
      </c>
      <c r="Y103" s="12">
        <f t="shared" si="34"/>
        <v>0</v>
      </c>
      <c r="Z103" s="12">
        <f t="shared" si="35"/>
        <v>0</v>
      </c>
      <c r="AA103" s="8">
        <f t="shared" si="36"/>
        <v>0</v>
      </c>
      <c r="AB103" s="12">
        <f t="shared" si="37"/>
        <v>0</v>
      </c>
      <c r="AC103" s="37">
        <f t="shared" si="38"/>
        <v>0</v>
      </c>
      <c r="AD103" t="str">
        <f t="shared" si="39"/>
        <v/>
      </c>
      <c r="AE103" s="12">
        <v>0</v>
      </c>
      <c r="AF103" s="8">
        <f t="shared" si="42"/>
        <v>0</v>
      </c>
      <c r="AG103">
        <v>0</v>
      </c>
      <c r="AH103" s="12">
        <f t="shared" si="43"/>
        <v>0</v>
      </c>
      <c r="AI103">
        <v>0</v>
      </c>
    </row>
    <row r="104" spans="1:35">
      <c r="A104">
        <v>103</v>
      </c>
      <c r="B104" s="7" t="s">
        <v>295</v>
      </c>
      <c r="C104" s="7" t="s">
        <v>8</v>
      </c>
      <c r="D104" s="3" t="s">
        <v>296</v>
      </c>
      <c r="E104">
        <v>0</v>
      </c>
      <c r="F104" s="4">
        <v>0</v>
      </c>
      <c r="G104" s="4">
        <v>0</v>
      </c>
      <c r="H104" s="4">
        <f t="shared" si="40"/>
        <v>0</v>
      </c>
      <c r="I104" s="5">
        <f t="shared" si="22"/>
        <v>0</v>
      </c>
      <c r="J104" s="6">
        <v>0</v>
      </c>
      <c r="K104" s="37">
        <f t="shared" si="23"/>
        <v>0</v>
      </c>
      <c r="L104" s="37">
        <f t="shared" si="24"/>
        <v>0</v>
      </c>
      <c r="M104" s="11">
        <f t="shared" si="25"/>
        <v>0</v>
      </c>
      <c r="N104" s="11">
        <f t="shared" si="26"/>
        <v>0</v>
      </c>
      <c r="O104" s="11">
        <f t="shared" si="41"/>
        <v>0</v>
      </c>
      <c r="P104" s="8">
        <f t="shared" si="27"/>
        <v>0</v>
      </c>
      <c r="Q104" s="11">
        <f t="shared" si="28"/>
        <v>0</v>
      </c>
      <c r="R104">
        <f t="shared" si="29"/>
        <v>0</v>
      </c>
      <c r="S104" s="8">
        <f>ROUND(IF(J104=3%,$I$358*Ranking!K105,0),0)</f>
        <v>0</v>
      </c>
      <c r="T104" s="8">
        <f t="shared" si="30"/>
        <v>0</v>
      </c>
      <c r="U104" s="8">
        <f t="shared" si="31"/>
        <v>0</v>
      </c>
      <c r="V104" s="8">
        <f t="shared" si="32"/>
        <v>0</v>
      </c>
      <c r="W104" s="37">
        <f t="shared" si="33"/>
        <v>0</v>
      </c>
      <c r="X104" s="8">
        <f>IF(J104=3%,ROUND($I$360*Ranking!K105,0),0)</f>
        <v>0</v>
      </c>
      <c r="Y104" s="12">
        <f t="shared" si="34"/>
        <v>0</v>
      </c>
      <c r="Z104" s="12">
        <f t="shared" si="35"/>
        <v>0</v>
      </c>
      <c r="AA104" s="8">
        <f t="shared" si="36"/>
        <v>0</v>
      </c>
      <c r="AB104" s="12">
        <f t="shared" si="37"/>
        <v>0</v>
      </c>
      <c r="AC104" s="37">
        <f t="shared" si="38"/>
        <v>0</v>
      </c>
      <c r="AD104" t="str">
        <f t="shared" si="39"/>
        <v/>
      </c>
      <c r="AE104" s="12">
        <v>0</v>
      </c>
      <c r="AF104" s="8">
        <f t="shared" si="42"/>
        <v>0</v>
      </c>
      <c r="AG104">
        <v>0</v>
      </c>
      <c r="AH104" s="12">
        <f t="shared" si="43"/>
        <v>0</v>
      </c>
      <c r="AI104">
        <v>0</v>
      </c>
    </row>
    <row r="105" spans="1:35">
      <c r="A105">
        <v>104</v>
      </c>
      <c r="B105" s="7" t="s">
        <v>48</v>
      </c>
      <c r="C105" s="7" t="s">
        <v>8</v>
      </c>
      <c r="D105" s="3" t="s">
        <v>49</v>
      </c>
      <c r="E105">
        <v>2002</v>
      </c>
      <c r="F105" s="4">
        <v>138630.85999999999</v>
      </c>
      <c r="G105" s="4">
        <v>0</v>
      </c>
      <c r="H105" s="4">
        <f t="shared" si="40"/>
        <v>138630.85999999999</v>
      </c>
      <c r="I105" s="5">
        <f t="shared" si="22"/>
        <v>138631</v>
      </c>
      <c r="J105" s="6">
        <v>0.03</v>
      </c>
      <c r="K105" s="37">
        <f t="shared" si="23"/>
        <v>43.84</v>
      </c>
      <c r="L105" s="37">
        <f t="shared" si="24"/>
        <v>100</v>
      </c>
      <c r="M105" s="11">
        <f t="shared" si="25"/>
        <v>60775.3318</v>
      </c>
      <c r="N105" s="11">
        <f t="shared" si="26"/>
        <v>60775.3318</v>
      </c>
      <c r="O105" s="11">
        <f t="shared" si="41"/>
        <v>0.33179999999993015</v>
      </c>
      <c r="P105" s="8">
        <f t="shared" si="27"/>
        <v>60775</v>
      </c>
      <c r="Q105" s="11">
        <f t="shared" si="28"/>
        <v>-0.33179999999993015</v>
      </c>
      <c r="R105">
        <f t="shared" si="29"/>
        <v>43.84</v>
      </c>
      <c r="S105" s="8">
        <f>ROUND(IF(J105=3%,$I$358*Ranking!K106,0),0)</f>
        <v>99750</v>
      </c>
      <c r="T105" s="8">
        <f t="shared" si="30"/>
        <v>160525</v>
      </c>
      <c r="U105" s="8">
        <f t="shared" si="31"/>
        <v>77856</v>
      </c>
      <c r="V105" s="8">
        <f t="shared" si="32"/>
        <v>138631</v>
      </c>
      <c r="W105" s="37">
        <f t="shared" si="33"/>
        <v>100</v>
      </c>
      <c r="X105" s="8">
        <f>IF(J105=3%,ROUND($I$360*Ranking!K106,0),0)</f>
        <v>66504</v>
      </c>
      <c r="Y105" s="12">
        <f t="shared" si="34"/>
        <v>205135</v>
      </c>
      <c r="Z105" s="12">
        <f t="shared" si="35"/>
        <v>0</v>
      </c>
      <c r="AA105" s="8">
        <f t="shared" si="36"/>
        <v>138631</v>
      </c>
      <c r="AB105" s="12">
        <f t="shared" si="37"/>
        <v>0</v>
      </c>
      <c r="AC105" s="37">
        <f t="shared" si="38"/>
        <v>100</v>
      </c>
      <c r="AD105">
        <f t="shared" si="39"/>
        <v>1</v>
      </c>
      <c r="AE105" s="12">
        <v>0</v>
      </c>
      <c r="AF105" s="8">
        <f t="shared" si="42"/>
        <v>138631</v>
      </c>
      <c r="AG105">
        <v>138631</v>
      </c>
      <c r="AH105" s="12">
        <f t="shared" si="43"/>
        <v>0</v>
      </c>
      <c r="AI105">
        <v>138631</v>
      </c>
    </row>
    <row r="106" spans="1:35">
      <c r="A106">
        <v>105</v>
      </c>
      <c r="B106" s="7" t="s">
        <v>50</v>
      </c>
      <c r="C106" s="7" t="s">
        <v>8</v>
      </c>
      <c r="D106" s="3" t="s">
        <v>51</v>
      </c>
      <c r="E106">
        <v>2002</v>
      </c>
      <c r="F106" s="4">
        <v>519443.93</v>
      </c>
      <c r="G106" s="4">
        <v>2008.98</v>
      </c>
      <c r="H106" s="4">
        <f t="shared" si="40"/>
        <v>517434.95</v>
      </c>
      <c r="I106" s="5">
        <f t="shared" si="22"/>
        <v>517435</v>
      </c>
      <c r="J106" s="6">
        <v>0.03</v>
      </c>
      <c r="K106" s="37">
        <f t="shared" si="23"/>
        <v>43.84</v>
      </c>
      <c r="L106" s="37">
        <f t="shared" si="24"/>
        <v>83.11</v>
      </c>
      <c r="M106" s="11">
        <f t="shared" si="25"/>
        <v>226841.64301</v>
      </c>
      <c r="N106" s="11">
        <f t="shared" si="26"/>
        <v>226841.64301</v>
      </c>
      <c r="O106" s="11">
        <f t="shared" si="41"/>
        <v>-0.35699000000022352</v>
      </c>
      <c r="P106" s="8">
        <f t="shared" si="27"/>
        <v>226842</v>
      </c>
      <c r="Q106" s="11">
        <f t="shared" si="28"/>
        <v>0.35699000000022352</v>
      </c>
      <c r="R106">
        <f t="shared" si="29"/>
        <v>43.84</v>
      </c>
      <c r="S106" s="8">
        <f>ROUND(IF(J106=3%,$I$358*Ranking!K107,0),0)</f>
        <v>121916</v>
      </c>
      <c r="T106" s="8">
        <f t="shared" si="30"/>
        <v>348758</v>
      </c>
      <c r="U106" s="8">
        <f t="shared" si="31"/>
        <v>121916</v>
      </c>
      <c r="V106" s="8">
        <f t="shared" si="32"/>
        <v>348758</v>
      </c>
      <c r="W106" s="37">
        <f t="shared" si="33"/>
        <v>67.400000000000006</v>
      </c>
      <c r="X106" s="8">
        <f>IF(J106=3%,ROUND($I$360*Ranking!K107,0),0)</f>
        <v>81282</v>
      </c>
      <c r="Y106" s="12">
        <f t="shared" si="34"/>
        <v>430040</v>
      </c>
      <c r="Z106" s="12">
        <f t="shared" si="35"/>
        <v>81282</v>
      </c>
      <c r="AA106" s="8">
        <f t="shared" si="36"/>
        <v>430040</v>
      </c>
      <c r="AB106" s="12">
        <f t="shared" si="37"/>
        <v>0</v>
      </c>
      <c r="AC106" s="37">
        <f t="shared" si="38"/>
        <v>83.11</v>
      </c>
      <c r="AD106" t="str">
        <f t="shared" si="39"/>
        <v/>
      </c>
      <c r="AE106" s="12">
        <v>0</v>
      </c>
      <c r="AF106" s="8">
        <f t="shared" si="42"/>
        <v>430040</v>
      </c>
      <c r="AG106">
        <v>385407</v>
      </c>
      <c r="AH106" s="12">
        <f t="shared" si="43"/>
        <v>44633</v>
      </c>
      <c r="AI106">
        <v>385407</v>
      </c>
    </row>
    <row r="107" spans="1:35">
      <c r="A107">
        <v>106</v>
      </c>
      <c r="B107" s="7" t="s">
        <v>297</v>
      </c>
      <c r="C107" s="7" t="s">
        <v>8</v>
      </c>
      <c r="D107" s="3" t="s">
        <v>298</v>
      </c>
      <c r="E107">
        <v>0</v>
      </c>
      <c r="F107" s="4">
        <v>0</v>
      </c>
      <c r="G107" s="4">
        <v>0</v>
      </c>
      <c r="H107" s="4">
        <f t="shared" si="40"/>
        <v>0</v>
      </c>
      <c r="I107" s="5">
        <f t="shared" si="22"/>
        <v>0</v>
      </c>
      <c r="J107" s="6">
        <v>0</v>
      </c>
      <c r="K107" s="37">
        <f t="shared" si="23"/>
        <v>0</v>
      </c>
      <c r="L107" s="37">
        <f t="shared" si="24"/>
        <v>0</v>
      </c>
      <c r="M107" s="11">
        <f t="shared" si="25"/>
        <v>0</v>
      </c>
      <c r="N107" s="11">
        <f t="shared" si="26"/>
        <v>0</v>
      </c>
      <c r="O107" s="11">
        <f t="shared" si="41"/>
        <v>0</v>
      </c>
      <c r="P107" s="8">
        <f t="shared" si="27"/>
        <v>0</v>
      </c>
      <c r="Q107" s="11">
        <f t="shared" si="28"/>
        <v>0</v>
      </c>
      <c r="R107">
        <f t="shared" si="29"/>
        <v>0</v>
      </c>
      <c r="S107" s="8">
        <f>ROUND(IF(J107=3%,$I$358*Ranking!K108,0),0)</f>
        <v>0</v>
      </c>
      <c r="T107" s="8">
        <f t="shared" si="30"/>
        <v>0</v>
      </c>
      <c r="U107" s="8">
        <f t="shared" si="31"/>
        <v>0</v>
      </c>
      <c r="V107" s="8">
        <f t="shared" si="32"/>
        <v>0</v>
      </c>
      <c r="W107" s="37">
        <f t="shared" si="33"/>
        <v>0</v>
      </c>
      <c r="X107" s="8">
        <f>IF(J107=3%,ROUND($I$360*Ranking!K108,0),0)</f>
        <v>0</v>
      </c>
      <c r="Y107" s="12">
        <f t="shared" si="34"/>
        <v>0</v>
      </c>
      <c r="Z107" s="12">
        <f t="shared" si="35"/>
        <v>0</v>
      </c>
      <c r="AA107" s="8">
        <f t="shared" si="36"/>
        <v>0</v>
      </c>
      <c r="AB107" s="12">
        <f t="shared" si="37"/>
        <v>0</v>
      </c>
      <c r="AC107" s="37">
        <f t="shared" si="38"/>
        <v>0</v>
      </c>
      <c r="AD107" t="str">
        <f t="shared" si="39"/>
        <v/>
      </c>
      <c r="AE107" s="12">
        <v>0</v>
      </c>
      <c r="AF107" s="8">
        <f t="shared" si="42"/>
        <v>0</v>
      </c>
      <c r="AG107">
        <v>0</v>
      </c>
      <c r="AH107" s="12">
        <f t="shared" si="43"/>
        <v>0</v>
      </c>
      <c r="AI107">
        <v>0</v>
      </c>
    </row>
    <row r="108" spans="1:35">
      <c r="A108">
        <v>107</v>
      </c>
      <c r="B108" s="7" t="s">
        <v>299</v>
      </c>
      <c r="C108" s="7" t="s">
        <v>8</v>
      </c>
      <c r="D108" s="3" t="s">
        <v>300</v>
      </c>
      <c r="E108">
        <v>2010</v>
      </c>
      <c r="F108" s="4">
        <v>738169.71</v>
      </c>
      <c r="G108" s="4">
        <v>3449.77</v>
      </c>
      <c r="H108" s="4">
        <f t="shared" si="40"/>
        <v>734719.94</v>
      </c>
      <c r="I108" s="5">
        <f t="shared" si="22"/>
        <v>734720</v>
      </c>
      <c r="J108" s="6">
        <v>0.01</v>
      </c>
      <c r="K108" s="37">
        <f t="shared" si="23"/>
        <v>43.84</v>
      </c>
      <c r="L108" s="37">
        <f t="shared" si="24"/>
        <v>43.84</v>
      </c>
      <c r="M108" s="11">
        <f t="shared" si="25"/>
        <v>322098.60553</v>
      </c>
      <c r="N108" s="11">
        <f t="shared" si="26"/>
        <v>322098.60553</v>
      </c>
      <c r="O108" s="11">
        <f t="shared" si="41"/>
        <v>-0.39446999999927357</v>
      </c>
      <c r="P108" s="8">
        <f t="shared" si="27"/>
        <v>322099</v>
      </c>
      <c r="Q108" s="11">
        <f t="shared" si="28"/>
        <v>0.39446999999927357</v>
      </c>
      <c r="R108">
        <f t="shared" si="29"/>
        <v>43.84</v>
      </c>
      <c r="S108" s="8">
        <f>ROUND(IF(J108=3%,$I$358*Ranking!K109,0),0)</f>
        <v>0</v>
      </c>
      <c r="T108" s="8">
        <f t="shared" si="30"/>
        <v>322099</v>
      </c>
      <c r="U108" s="8">
        <f t="shared" si="31"/>
        <v>0</v>
      </c>
      <c r="V108" s="8">
        <f t="shared" si="32"/>
        <v>322099</v>
      </c>
      <c r="W108" s="37">
        <f t="shared" si="33"/>
        <v>43.84</v>
      </c>
      <c r="X108" s="8">
        <f>IF(J108=3%,ROUND($I$360*Ranking!K109,0),0)</f>
        <v>0</v>
      </c>
      <c r="Y108" s="12">
        <f t="shared" si="34"/>
        <v>322099</v>
      </c>
      <c r="Z108" s="12">
        <f t="shared" si="35"/>
        <v>0</v>
      </c>
      <c r="AA108" s="8">
        <f t="shared" si="36"/>
        <v>322099</v>
      </c>
      <c r="AB108" s="12">
        <f t="shared" si="37"/>
        <v>0</v>
      </c>
      <c r="AC108" s="37">
        <f t="shared" si="38"/>
        <v>43.84</v>
      </c>
      <c r="AD108" t="str">
        <f t="shared" si="39"/>
        <v/>
      </c>
      <c r="AE108" s="12">
        <v>0</v>
      </c>
      <c r="AF108" s="8">
        <f t="shared" si="42"/>
        <v>322099</v>
      </c>
      <c r="AG108">
        <v>289260</v>
      </c>
      <c r="AH108" s="12">
        <f t="shared" si="43"/>
        <v>32839</v>
      </c>
      <c r="AI108">
        <v>289260</v>
      </c>
    </row>
    <row r="109" spans="1:35">
      <c r="A109">
        <v>108</v>
      </c>
      <c r="B109" s="7" t="s">
        <v>301</v>
      </c>
      <c r="C109" s="7" t="s">
        <v>8</v>
      </c>
      <c r="D109" s="3" t="s">
        <v>302</v>
      </c>
      <c r="E109">
        <v>2008</v>
      </c>
      <c r="F109" s="4">
        <v>79751.320000000007</v>
      </c>
      <c r="G109" s="4">
        <v>765.88</v>
      </c>
      <c r="H109" s="4">
        <f t="shared" si="40"/>
        <v>78985.440000000002</v>
      </c>
      <c r="I109" s="5">
        <f t="shared" si="22"/>
        <v>78985</v>
      </c>
      <c r="J109" s="6">
        <v>0.03</v>
      </c>
      <c r="K109" s="37">
        <f t="shared" si="23"/>
        <v>43.84</v>
      </c>
      <c r="L109" s="37">
        <f t="shared" si="24"/>
        <v>100</v>
      </c>
      <c r="M109" s="11">
        <f t="shared" si="25"/>
        <v>34626.739930000003</v>
      </c>
      <c r="N109" s="11">
        <f t="shared" si="26"/>
        <v>34626.739930000003</v>
      </c>
      <c r="O109" s="11">
        <f t="shared" si="41"/>
        <v>-0.26006999999663094</v>
      </c>
      <c r="P109" s="8">
        <f t="shared" si="27"/>
        <v>34627</v>
      </c>
      <c r="Q109" s="11">
        <f t="shared" si="28"/>
        <v>0.26006999999663094</v>
      </c>
      <c r="R109">
        <f t="shared" si="29"/>
        <v>43.84</v>
      </c>
      <c r="S109" s="8">
        <f>ROUND(IF(J109=3%,$I$358*Ranking!K110,0),0)</f>
        <v>144083</v>
      </c>
      <c r="T109" s="8">
        <f t="shared" si="30"/>
        <v>178710</v>
      </c>
      <c r="U109" s="8">
        <f t="shared" si="31"/>
        <v>44358</v>
      </c>
      <c r="V109" s="8">
        <f t="shared" si="32"/>
        <v>78985</v>
      </c>
      <c r="W109" s="37">
        <f t="shared" si="33"/>
        <v>100</v>
      </c>
      <c r="X109" s="8">
        <f>IF(J109=3%,ROUND($I$360*Ranking!K110,0),0)</f>
        <v>96061</v>
      </c>
      <c r="Y109" s="12">
        <f t="shared" si="34"/>
        <v>175046</v>
      </c>
      <c r="Z109" s="12">
        <f t="shared" si="35"/>
        <v>0</v>
      </c>
      <c r="AA109" s="8">
        <f t="shared" si="36"/>
        <v>78985</v>
      </c>
      <c r="AB109" s="12">
        <f t="shared" si="37"/>
        <v>0</v>
      </c>
      <c r="AC109" s="37">
        <f t="shared" si="38"/>
        <v>100</v>
      </c>
      <c r="AD109">
        <f t="shared" si="39"/>
        <v>1</v>
      </c>
      <c r="AE109" s="12">
        <v>0</v>
      </c>
      <c r="AF109" s="8">
        <f t="shared" si="42"/>
        <v>78985</v>
      </c>
      <c r="AG109">
        <v>78985</v>
      </c>
      <c r="AH109" s="12">
        <f t="shared" si="43"/>
        <v>0</v>
      </c>
      <c r="AI109">
        <v>78985</v>
      </c>
    </row>
    <row r="110" spans="1:35">
      <c r="A110">
        <v>109</v>
      </c>
      <c r="B110" s="7" t="s">
        <v>303</v>
      </c>
      <c r="C110" s="7" t="s">
        <v>8</v>
      </c>
      <c r="D110" s="3" t="s">
        <v>304</v>
      </c>
      <c r="E110">
        <v>2011</v>
      </c>
      <c r="F110" s="4">
        <v>3202.46</v>
      </c>
      <c r="G110" s="4">
        <v>0</v>
      </c>
      <c r="H110" s="4">
        <f t="shared" si="40"/>
        <v>3202.46</v>
      </c>
      <c r="I110" s="5">
        <f t="shared" si="22"/>
        <v>3202</v>
      </c>
      <c r="J110" s="6">
        <v>1.4999999999999999E-2</v>
      </c>
      <c r="K110" s="37">
        <f t="shared" si="23"/>
        <v>43.85</v>
      </c>
      <c r="L110" s="37">
        <f t="shared" si="24"/>
        <v>43.85</v>
      </c>
      <c r="M110" s="11">
        <f t="shared" si="25"/>
        <v>1403.7452800000001</v>
      </c>
      <c r="N110" s="11">
        <f t="shared" si="26"/>
        <v>1403.7452800000001</v>
      </c>
      <c r="O110" s="11">
        <f t="shared" si="41"/>
        <v>-0.25471999999990658</v>
      </c>
      <c r="P110" s="8">
        <f t="shared" si="27"/>
        <v>1404</v>
      </c>
      <c r="Q110" s="11">
        <f t="shared" si="28"/>
        <v>0.25471999999990658</v>
      </c>
      <c r="R110">
        <f t="shared" si="29"/>
        <v>43.85</v>
      </c>
      <c r="S110" s="8">
        <f>ROUND(IF(J110=3%,$I$358*Ranking!K111,0),0)</f>
        <v>0</v>
      </c>
      <c r="T110" s="8">
        <f t="shared" si="30"/>
        <v>1404</v>
      </c>
      <c r="U110" s="8">
        <f t="shared" si="31"/>
        <v>0</v>
      </c>
      <c r="V110" s="8">
        <f t="shared" si="32"/>
        <v>1404</v>
      </c>
      <c r="W110" s="37">
        <f t="shared" si="33"/>
        <v>43.85</v>
      </c>
      <c r="X110" s="8">
        <f>IF(J110=3%,ROUND($I$360*Ranking!K111,0),0)</f>
        <v>0</v>
      </c>
      <c r="Y110" s="12">
        <f t="shared" si="34"/>
        <v>1404</v>
      </c>
      <c r="Z110" s="12">
        <f t="shared" si="35"/>
        <v>0</v>
      </c>
      <c r="AA110" s="8">
        <f t="shared" si="36"/>
        <v>1404</v>
      </c>
      <c r="AB110" s="12">
        <f t="shared" si="37"/>
        <v>0</v>
      </c>
      <c r="AC110" s="37">
        <f t="shared" si="38"/>
        <v>43.85</v>
      </c>
      <c r="AD110" t="str">
        <f t="shared" si="39"/>
        <v/>
      </c>
      <c r="AE110" s="12">
        <v>0</v>
      </c>
      <c r="AF110" s="8">
        <f t="shared" si="42"/>
        <v>1404</v>
      </c>
      <c r="AG110">
        <v>1261</v>
      </c>
      <c r="AH110" s="12">
        <f t="shared" si="43"/>
        <v>143</v>
      </c>
      <c r="AI110">
        <v>1261</v>
      </c>
    </row>
    <row r="111" spans="1:35">
      <c r="A111">
        <v>110</v>
      </c>
      <c r="B111" s="7" t="s">
        <v>52</v>
      </c>
      <c r="C111" s="7" t="s">
        <v>8</v>
      </c>
      <c r="D111" s="3" t="s">
        <v>53</v>
      </c>
      <c r="E111">
        <v>2003</v>
      </c>
      <c r="F111" s="4">
        <v>537718.29</v>
      </c>
      <c r="G111" s="4">
        <v>2654.39</v>
      </c>
      <c r="H111" s="4">
        <f t="shared" si="40"/>
        <v>535063.9</v>
      </c>
      <c r="I111" s="5">
        <f t="shared" si="22"/>
        <v>535064</v>
      </c>
      <c r="J111" s="6">
        <v>1.4999999999999999E-2</v>
      </c>
      <c r="K111" s="37">
        <f t="shared" si="23"/>
        <v>43.84</v>
      </c>
      <c r="L111" s="37">
        <f t="shared" si="24"/>
        <v>43.84</v>
      </c>
      <c r="M111" s="11">
        <f t="shared" si="25"/>
        <v>234570.13321</v>
      </c>
      <c r="N111" s="11">
        <f t="shared" si="26"/>
        <v>234570.13321</v>
      </c>
      <c r="O111" s="11">
        <f t="shared" si="41"/>
        <v>0.13320999999996275</v>
      </c>
      <c r="P111" s="8">
        <f t="shared" si="27"/>
        <v>234570</v>
      </c>
      <c r="Q111" s="11">
        <f t="shared" si="28"/>
        <v>-0.13320999999996275</v>
      </c>
      <c r="R111">
        <f t="shared" si="29"/>
        <v>43.84</v>
      </c>
      <c r="S111" s="8">
        <f>ROUND(IF(J111=3%,$I$358*Ranking!K112,0),0)</f>
        <v>0</v>
      </c>
      <c r="T111" s="8">
        <f t="shared" si="30"/>
        <v>234570</v>
      </c>
      <c r="U111" s="8">
        <f t="shared" si="31"/>
        <v>0</v>
      </c>
      <c r="V111" s="8">
        <f t="shared" si="32"/>
        <v>234570</v>
      </c>
      <c r="W111" s="37">
        <f t="shared" si="33"/>
        <v>43.84</v>
      </c>
      <c r="X111" s="8">
        <f>IF(J111=3%,ROUND($I$360*Ranking!K112,0),0)</f>
        <v>0</v>
      </c>
      <c r="Y111" s="12">
        <f t="shared" si="34"/>
        <v>234570</v>
      </c>
      <c r="Z111" s="12">
        <f t="shared" si="35"/>
        <v>0</v>
      </c>
      <c r="AA111" s="8">
        <f t="shared" si="36"/>
        <v>234570</v>
      </c>
      <c r="AB111" s="12">
        <f t="shared" si="37"/>
        <v>0</v>
      </c>
      <c r="AC111" s="37">
        <f t="shared" si="38"/>
        <v>43.84</v>
      </c>
      <c r="AD111" t="str">
        <f t="shared" si="39"/>
        <v/>
      </c>
      <c r="AE111" s="12">
        <v>0</v>
      </c>
      <c r="AF111" s="8">
        <f t="shared" si="42"/>
        <v>234570</v>
      </c>
      <c r="AG111">
        <v>210656</v>
      </c>
      <c r="AH111" s="12">
        <f t="shared" si="43"/>
        <v>23914</v>
      </c>
      <c r="AI111">
        <v>210656</v>
      </c>
    </row>
    <row r="112" spans="1:35">
      <c r="A112">
        <v>111</v>
      </c>
      <c r="B112" s="7" t="s">
        <v>305</v>
      </c>
      <c r="C112" s="7" t="s">
        <v>8</v>
      </c>
      <c r="D112" s="3" t="s">
        <v>306</v>
      </c>
      <c r="E112">
        <v>0</v>
      </c>
      <c r="F112" s="4">
        <v>0</v>
      </c>
      <c r="G112" s="4">
        <v>0</v>
      </c>
      <c r="H112" s="4">
        <f t="shared" si="40"/>
        <v>0</v>
      </c>
      <c r="I112" s="5">
        <f t="shared" si="22"/>
        <v>0</v>
      </c>
      <c r="J112" s="6">
        <v>0</v>
      </c>
      <c r="K112" s="37">
        <f t="shared" si="23"/>
        <v>0</v>
      </c>
      <c r="L112" s="37">
        <f t="shared" si="24"/>
        <v>0</v>
      </c>
      <c r="M112" s="11">
        <f t="shared" si="25"/>
        <v>0</v>
      </c>
      <c r="N112" s="11">
        <f t="shared" si="26"/>
        <v>0</v>
      </c>
      <c r="O112" s="11">
        <f t="shared" si="41"/>
        <v>0</v>
      </c>
      <c r="P112" s="8">
        <f t="shared" si="27"/>
        <v>0</v>
      </c>
      <c r="Q112" s="11">
        <f t="shared" si="28"/>
        <v>0</v>
      </c>
      <c r="R112">
        <f t="shared" si="29"/>
        <v>0</v>
      </c>
      <c r="S112" s="8">
        <f>ROUND(IF(J112=3%,$I$358*Ranking!K113,0),0)</f>
        <v>0</v>
      </c>
      <c r="T112" s="8">
        <f t="shared" si="30"/>
        <v>0</v>
      </c>
      <c r="U112" s="8">
        <f t="shared" si="31"/>
        <v>0</v>
      </c>
      <c r="V112" s="8">
        <f t="shared" si="32"/>
        <v>0</v>
      </c>
      <c r="W112" s="37">
        <f t="shared" si="33"/>
        <v>0</v>
      </c>
      <c r="X112" s="8">
        <f>IF(J112=3%,ROUND($I$360*Ranking!K113,0),0)</f>
        <v>0</v>
      </c>
      <c r="Y112" s="12">
        <f t="shared" si="34"/>
        <v>0</v>
      </c>
      <c r="Z112" s="12">
        <f t="shared" si="35"/>
        <v>0</v>
      </c>
      <c r="AA112" s="8">
        <f t="shared" si="36"/>
        <v>0</v>
      </c>
      <c r="AB112" s="12">
        <f t="shared" si="37"/>
        <v>0</v>
      </c>
      <c r="AC112" s="37">
        <f t="shared" si="38"/>
        <v>0</v>
      </c>
      <c r="AD112" t="str">
        <f t="shared" si="39"/>
        <v/>
      </c>
      <c r="AE112" s="12">
        <v>0</v>
      </c>
      <c r="AF112" s="8">
        <f t="shared" si="42"/>
        <v>0</v>
      </c>
      <c r="AG112">
        <v>0</v>
      </c>
      <c r="AH112" s="12">
        <f t="shared" si="43"/>
        <v>0</v>
      </c>
      <c r="AI112">
        <v>0</v>
      </c>
    </row>
    <row r="113" spans="1:35">
      <c r="A113">
        <v>112</v>
      </c>
      <c r="B113" s="7" t="s">
        <v>307</v>
      </c>
      <c r="C113" s="7" t="s">
        <v>8</v>
      </c>
      <c r="D113" s="3" t="s">
        <v>308</v>
      </c>
      <c r="E113">
        <v>2009</v>
      </c>
      <c r="F113" s="4">
        <v>25430.05</v>
      </c>
      <c r="G113" s="4">
        <v>219.84</v>
      </c>
      <c r="H113" s="4">
        <f t="shared" si="40"/>
        <v>25210.21</v>
      </c>
      <c r="I113" s="5">
        <f t="shared" si="22"/>
        <v>25210</v>
      </c>
      <c r="J113" s="6">
        <v>1.4999999999999999E-2</v>
      </c>
      <c r="K113" s="37">
        <f t="shared" si="23"/>
        <v>43.84</v>
      </c>
      <c r="L113" s="37">
        <f t="shared" si="24"/>
        <v>43.84</v>
      </c>
      <c r="M113" s="11">
        <f t="shared" si="25"/>
        <v>11051.973330000001</v>
      </c>
      <c r="N113" s="11">
        <f t="shared" si="26"/>
        <v>11051.973330000001</v>
      </c>
      <c r="O113" s="11">
        <f t="shared" si="41"/>
        <v>-2.666999999928521E-2</v>
      </c>
      <c r="P113" s="8">
        <f t="shared" si="27"/>
        <v>11052</v>
      </c>
      <c r="Q113" s="11">
        <f t="shared" si="28"/>
        <v>2.666999999928521E-2</v>
      </c>
      <c r="R113">
        <f t="shared" si="29"/>
        <v>43.84</v>
      </c>
      <c r="S113" s="8">
        <f>ROUND(IF(J113=3%,$I$358*Ranking!K114,0),0)</f>
        <v>0</v>
      </c>
      <c r="T113" s="8">
        <f t="shared" si="30"/>
        <v>11052</v>
      </c>
      <c r="U113" s="8">
        <f t="shared" si="31"/>
        <v>0</v>
      </c>
      <c r="V113" s="8">
        <f t="shared" si="32"/>
        <v>11052</v>
      </c>
      <c r="W113" s="37">
        <f t="shared" si="33"/>
        <v>43.84</v>
      </c>
      <c r="X113" s="8">
        <f>IF(J113=3%,ROUND($I$360*Ranking!K114,0),0)</f>
        <v>0</v>
      </c>
      <c r="Y113" s="12">
        <f t="shared" si="34"/>
        <v>11052</v>
      </c>
      <c r="Z113" s="12">
        <f t="shared" si="35"/>
        <v>0</v>
      </c>
      <c r="AA113" s="8">
        <f t="shared" si="36"/>
        <v>11052</v>
      </c>
      <c r="AB113" s="12">
        <f t="shared" si="37"/>
        <v>0</v>
      </c>
      <c r="AC113" s="37">
        <f t="shared" si="38"/>
        <v>43.84</v>
      </c>
      <c r="AD113" t="str">
        <f t="shared" si="39"/>
        <v/>
      </c>
      <c r="AE113" s="12">
        <v>0</v>
      </c>
      <c r="AF113" s="8">
        <f t="shared" si="42"/>
        <v>11052</v>
      </c>
      <c r="AG113">
        <v>9925</v>
      </c>
      <c r="AH113" s="12">
        <f t="shared" si="43"/>
        <v>1127</v>
      </c>
      <c r="AI113">
        <v>9925</v>
      </c>
    </row>
    <row r="114" spans="1:35">
      <c r="A114">
        <v>113</v>
      </c>
      <c r="B114" s="7" t="s">
        <v>309</v>
      </c>
      <c r="C114" s="7" t="s">
        <v>8</v>
      </c>
      <c r="D114" s="3" t="s">
        <v>310</v>
      </c>
      <c r="E114">
        <v>2014</v>
      </c>
      <c r="F114" s="4">
        <v>561665.05000000005</v>
      </c>
      <c r="G114" s="4">
        <v>5948.31</v>
      </c>
      <c r="H114" s="4">
        <f t="shared" si="40"/>
        <v>555716.74</v>
      </c>
      <c r="I114" s="5">
        <f t="shared" si="22"/>
        <v>555717</v>
      </c>
      <c r="J114" s="6">
        <v>0.03</v>
      </c>
      <c r="K114" s="37">
        <f t="shared" si="23"/>
        <v>43.84</v>
      </c>
      <c r="L114" s="37">
        <f t="shared" si="24"/>
        <v>73.760000000000005</v>
      </c>
      <c r="M114" s="11">
        <f t="shared" si="25"/>
        <v>243624.33413</v>
      </c>
      <c r="N114" s="11">
        <f t="shared" si="26"/>
        <v>243624.33413</v>
      </c>
      <c r="O114" s="11">
        <f t="shared" si="41"/>
        <v>0.33413000000291504</v>
      </c>
      <c r="P114" s="8">
        <f t="shared" si="27"/>
        <v>243624</v>
      </c>
      <c r="Q114" s="11">
        <f t="shared" si="28"/>
        <v>-0.33413000000291504</v>
      </c>
      <c r="R114">
        <f t="shared" si="29"/>
        <v>43.84</v>
      </c>
      <c r="S114" s="8">
        <f>ROUND(IF(J114=3%,$I$358*Ranking!K115,0),0)</f>
        <v>99750</v>
      </c>
      <c r="T114" s="8">
        <f t="shared" si="30"/>
        <v>343374</v>
      </c>
      <c r="U114" s="8">
        <f t="shared" si="31"/>
        <v>99750</v>
      </c>
      <c r="V114" s="8">
        <f t="shared" si="32"/>
        <v>343374</v>
      </c>
      <c r="W114" s="37">
        <f t="shared" si="33"/>
        <v>61.79</v>
      </c>
      <c r="X114" s="8">
        <f>IF(J114=3%,ROUND($I$360*Ranking!K115,0),0)</f>
        <v>66504</v>
      </c>
      <c r="Y114" s="12">
        <f t="shared" si="34"/>
        <v>409878</v>
      </c>
      <c r="Z114" s="12">
        <f t="shared" si="35"/>
        <v>66504</v>
      </c>
      <c r="AA114" s="8">
        <f t="shared" si="36"/>
        <v>409878</v>
      </c>
      <c r="AB114" s="12">
        <f t="shared" si="37"/>
        <v>0</v>
      </c>
      <c r="AC114" s="37">
        <f t="shared" si="38"/>
        <v>73.760000000000005</v>
      </c>
      <c r="AD114" t="str">
        <f t="shared" si="39"/>
        <v/>
      </c>
      <c r="AE114" s="12">
        <v>0</v>
      </c>
      <c r="AF114" s="8">
        <f t="shared" si="42"/>
        <v>409878</v>
      </c>
      <c r="AG114">
        <v>367445</v>
      </c>
      <c r="AH114" s="12">
        <f t="shared" si="43"/>
        <v>42433</v>
      </c>
      <c r="AI114">
        <v>367445</v>
      </c>
    </row>
    <row r="115" spans="1:35">
      <c r="A115">
        <v>114</v>
      </c>
      <c r="B115" s="7" t="s">
        <v>311</v>
      </c>
      <c r="C115" s="7" t="s">
        <v>8</v>
      </c>
      <c r="D115" s="3" t="s">
        <v>312</v>
      </c>
      <c r="E115">
        <v>0</v>
      </c>
      <c r="F115" s="4">
        <v>0</v>
      </c>
      <c r="G115" s="4">
        <v>0</v>
      </c>
      <c r="H115" s="4">
        <f t="shared" si="40"/>
        <v>0</v>
      </c>
      <c r="I115" s="5">
        <f t="shared" si="22"/>
        <v>0</v>
      </c>
      <c r="J115" s="6">
        <v>0</v>
      </c>
      <c r="K115" s="37">
        <f t="shared" si="23"/>
        <v>0</v>
      </c>
      <c r="L115" s="37">
        <f t="shared" si="24"/>
        <v>0</v>
      </c>
      <c r="M115" s="11">
        <f t="shared" si="25"/>
        <v>0</v>
      </c>
      <c r="N115" s="11">
        <f t="shared" si="26"/>
        <v>0</v>
      </c>
      <c r="O115" s="11">
        <f t="shared" si="41"/>
        <v>0</v>
      </c>
      <c r="P115" s="8">
        <f t="shared" si="27"/>
        <v>0</v>
      </c>
      <c r="Q115" s="11">
        <f t="shared" si="28"/>
        <v>0</v>
      </c>
      <c r="R115">
        <f t="shared" si="29"/>
        <v>0</v>
      </c>
      <c r="S115" s="8">
        <f>ROUND(IF(J115=3%,$I$358*Ranking!K116,0),0)</f>
        <v>0</v>
      </c>
      <c r="T115" s="8">
        <f t="shared" si="30"/>
        <v>0</v>
      </c>
      <c r="U115" s="8">
        <f t="shared" si="31"/>
        <v>0</v>
      </c>
      <c r="V115" s="8">
        <f t="shared" si="32"/>
        <v>0</v>
      </c>
      <c r="W115" s="37">
        <f t="shared" si="33"/>
        <v>0</v>
      </c>
      <c r="X115" s="8">
        <f>IF(J115=3%,ROUND($I$360*Ranking!K116,0),0)</f>
        <v>0</v>
      </c>
      <c r="Y115" s="12">
        <f t="shared" si="34"/>
        <v>0</v>
      </c>
      <c r="Z115" s="12">
        <f t="shared" si="35"/>
        <v>0</v>
      </c>
      <c r="AA115" s="8">
        <f t="shared" si="36"/>
        <v>0</v>
      </c>
      <c r="AB115" s="12">
        <f t="shared" si="37"/>
        <v>0</v>
      </c>
      <c r="AC115" s="37">
        <f t="shared" si="38"/>
        <v>0</v>
      </c>
      <c r="AD115" t="str">
        <f t="shared" si="39"/>
        <v/>
      </c>
      <c r="AE115" s="12">
        <v>0</v>
      </c>
      <c r="AF115" s="8">
        <f t="shared" si="42"/>
        <v>0</v>
      </c>
      <c r="AG115">
        <v>0</v>
      </c>
      <c r="AH115" s="12">
        <f t="shared" si="43"/>
        <v>0</v>
      </c>
      <c r="AI115">
        <v>0</v>
      </c>
    </row>
    <row r="116" spans="1:35">
      <c r="A116">
        <v>115</v>
      </c>
      <c r="B116" s="7" t="s">
        <v>313</v>
      </c>
      <c r="C116" s="7" t="s">
        <v>8</v>
      </c>
      <c r="D116" s="3" t="s">
        <v>314</v>
      </c>
      <c r="E116">
        <v>2006</v>
      </c>
      <c r="F116" s="4">
        <v>826208.31</v>
      </c>
      <c r="G116" s="4">
        <v>9676.51</v>
      </c>
      <c r="H116" s="4">
        <f t="shared" si="40"/>
        <v>816531.8</v>
      </c>
      <c r="I116" s="5">
        <f t="shared" si="22"/>
        <v>816532</v>
      </c>
      <c r="J116" s="6">
        <v>0.03</v>
      </c>
      <c r="K116" s="37">
        <f t="shared" si="23"/>
        <v>43.84</v>
      </c>
      <c r="L116" s="37">
        <f t="shared" si="24"/>
        <v>64.2</v>
      </c>
      <c r="M116" s="11">
        <f t="shared" si="25"/>
        <v>357964.69209000003</v>
      </c>
      <c r="N116" s="11">
        <f t="shared" si="26"/>
        <v>357964.69209000003</v>
      </c>
      <c r="O116" s="11">
        <f t="shared" si="41"/>
        <v>-0.30790999997407198</v>
      </c>
      <c r="P116" s="8">
        <f t="shared" si="27"/>
        <v>357965</v>
      </c>
      <c r="Q116" s="11">
        <f t="shared" si="28"/>
        <v>0.30790999997407198</v>
      </c>
      <c r="R116">
        <f t="shared" si="29"/>
        <v>43.84</v>
      </c>
      <c r="S116" s="8">
        <f>ROUND(IF(J116=3%,$I$358*Ranking!K117,0),0)</f>
        <v>99750</v>
      </c>
      <c r="T116" s="8">
        <f t="shared" si="30"/>
        <v>457715</v>
      </c>
      <c r="U116" s="8">
        <f t="shared" si="31"/>
        <v>99750</v>
      </c>
      <c r="V116" s="8">
        <f t="shared" si="32"/>
        <v>457715</v>
      </c>
      <c r="W116" s="37">
        <f t="shared" si="33"/>
        <v>56.06</v>
      </c>
      <c r="X116" s="8">
        <f>IF(J116=3%,ROUND($I$360*Ranking!K117,0),0)</f>
        <v>66504</v>
      </c>
      <c r="Y116" s="12">
        <f t="shared" si="34"/>
        <v>524219</v>
      </c>
      <c r="Z116" s="12">
        <f t="shared" si="35"/>
        <v>66504</v>
      </c>
      <c r="AA116" s="8">
        <f t="shared" si="36"/>
        <v>524219</v>
      </c>
      <c r="AB116" s="12">
        <f t="shared" si="37"/>
        <v>0</v>
      </c>
      <c r="AC116" s="37">
        <f t="shared" si="38"/>
        <v>64.2</v>
      </c>
      <c r="AD116" t="str">
        <f t="shared" si="39"/>
        <v/>
      </c>
      <c r="AE116" s="12">
        <v>0</v>
      </c>
      <c r="AF116" s="8">
        <f t="shared" si="42"/>
        <v>524219</v>
      </c>
      <c r="AG116">
        <v>470128</v>
      </c>
      <c r="AH116" s="12">
        <f t="shared" si="43"/>
        <v>54091</v>
      </c>
      <c r="AI116">
        <v>470128</v>
      </c>
    </row>
    <row r="117" spans="1:35">
      <c r="A117">
        <v>116</v>
      </c>
      <c r="B117" s="7" t="s">
        <v>315</v>
      </c>
      <c r="C117" s="7" t="s">
        <v>8</v>
      </c>
      <c r="D117" s="3" t="s">
        <v>316</v>
      </c>
      <c r="E117">
        <v>2005</v>
      </c>
      <c r="F117" s="4">
        <v>383983.78</v>
      </c>
      <c r="G117" s="4">
        <v>2978.36</v>
      </c>
      <c r="H117" s="4">
        <f t="shared" si="40"/>
        <v>381005.42000000004</v>
      </c>
      <c r="I117" s="5">
        <f t="shared" si="22"/>
        <v>381005</v>
      </c>
      <c r="J117" s="6">
        <v>0.03</v>
      </c>
      <c r="K117" s="37">
        <f t="shared" si="23"/>
        <v>43.84</v>
      </c>
      <c r="L117" s="37">
        <f t="shared" si="24"/>
        <v>97.17</v>
      </c>
      <c r="M117" s="11">
        <f t="shared" si="25"/>
        <v>167031.22169000001</v>
      </c>
      <c r="N117" s="11">
        <f t="shared" si="26"/>
        <v>167031.22169000001</v>
      </c>
      <c r="O117" s="11">
        <f t="shared" si="41"/>
        <v>0.22169000000576489</v>
      </c>
      <c r="P117" s="8">
        <f t="shared" si="27"/>
        <v>167031</v>
      </c>
      <c r="Q117" s="11">
        <f t="shared" si="28"/>
        <v>-0.22169000000576489</v>
      </c>
      <c r="R117">
        <f t="shared" si="29"/>
        <v>43.84</v>
      </c>
      <c r="S117" s="8">
        <f>ROUND(IF(J117=3%,$I$358*Ranking!K118,0),0)</f>
        <v>121916</v>
      </c>
      <c r="T117" s="8">
        <f t="shared" si="30"/>
        <v>288947</v>
      </c>
      <c r="U117" s="8">
        <f t="shared" si="31"/>
        <v>121916</v>
      </c>
      <c r="V117" s="8">
        <f t="shared" si="32"/>
        <v>288947</v>
      </c>
      <c r="W117" s="37">
        <f t="shared" si="33"/>
        <v>75.84</v>
      </c>
      <c r="X117" s="8">
        <f>IF(J117=3%,ROUND($I$360*Ranking!K118,0),0)</f>
        <v>81282</v>
      </c>
      <c r="Y117" s="12">
        <f t="shared" si="34"/>
        <v>370229</v>
      </c>
      <c r="Z117" s="12">
        <f t="shared" si="35"/>
        <v>81282</v>
      </c>
      <c r="AA117" s="8">
        <f t="shared" si="36"/>
        <v>370229</v>
      </c>
      <c r="AB117" s="12">
        <f t="shared" si="37"/>
        <v>0</v>
      </c>
      <c r="AC117" s="37">
        <f t="shared" si="38"/>
        <v>97.17</v>
      </c>
      <c r="AD117" t="str">
        <f t="shared" si="39"/>
        <v/>
      </c>
      <c r="AE117" s="12">
        <v>0</v>
      </c>
      <c r="AF117" s="8">
        <f t="shared" si="42"/>
        <v>370229</v>
      </c>
      <c r="AG117">
        <v>331694</v>
      </c>
      <c r="AH117" s="12">
        <f t="shared" si="43"/>
        <v>38535</v>
      </c>
      <c r="AI117">
        <v>331694</v>
      </c>
    </row>
    <row r="118" spans="1:35">
      <c r="A118">
        <v>117</v>
      </c>
      <c r="B118" s="7" t="s">
        <v>317</v>
      </c>
      <c r="C118" s="7" t="s">
        <v>8</v>
      </c>
      <c r="D118" s="3" t="s">
        <v>318</v>
      </c>
      <c r="E118">
        <v>2005</v>
      </c>
      <c r="F118" s="4">
        <v>291174.05</v>
      </c>
      <c r="G118" s="4">
        <v>1293</v>
      </c>
      <c r="H118" s="4">
        <f t="shared" si="40"/>
        <v>289881.05</v>
      </c>
      <c r="I118" s="5">
        <f t="shared" si="22"/>
        <v>289881</v>
      </c>
      <c r="J118" s="6">
        <v>0.03</v>
      </c>
      <c r="K118" s="37">
        <f t="shared" si="23"/>
        <v>43.84</v>
      </c>
      <c r="L118" s="37">
        <f t="shared" si="24"/>
        <v>100</v>
      </c>
      <c r="M118" s="11">
        <f t="shared" si="25"/>
        <v>127082.78782</v>
      </c>
      <c r="N118" s="11">
        <f t="shared" si="26"/>
        <v>127082.78782</v>
      </c>
      <c r="O118" s="11">
        <f t="shared" si="41"/>
        <v>-0.21218000000226311</v>
      </c>
      <c r="P118" s="8">
        <f t="shared" si="27"/>
        <v>127083</v>
      </c>
      <c r="Q118" s="11">
        <f t="shared" si="28"/>
        <v>0.21218000000226311</v>
      </c>
      <c r="R118">
        <f t="shared" si="29"/>
        <v>43.84</v>
      </c>
      <c r="S118" s="8">
        <f>ROUND(IF(J118=3%,$I$358*Ranking!K119,0),0)</f>
        <v>110833</v>
      </c>
      <c r="T118" s="8">
        <f t="shared" si="30"/>
        <v>237916</v>
      </c>
      <c r="U118" s="8">
        <f t="shared" si="31"/>
        <v>110833</v>
      </c>
      <c r="V118" s="8">
        <f t="shared" si="32"/>
        <v>237916</v>
      </c>
      <c r="W118" s="37">
        <f t="shared" si="33"/>
        <v>82.07</v>
      </c>
      <c r="X118" s="8">
        <f>IF(J118=3%,ROUND($I$360*Ranking!K119,0),0)</f>
        <v>73893</v>
      </c>
      <c r="Y118" s="12">
        <f t="shared" si="34"/>
        <v>311809</v>
      </c>
      <c r="Z118" s="12">
        <f t="shared" si="35"/>
        <v>51965</v>
      </c>
      <c r="AA118" s="8">
        <f t="shared" si="36"/>
        <v>289881</v>
      </c>
      <c r="AB118" s="12">
        <f t="shared" si="37"/>
        <v>0</v>
      </c>
      <c r="AC118" s="37">
        <f t="shared" si="38"/>
        <v>100</v>
      </c>
      <c r="AD118">
        <f t="shared" si="39"/>
        <v>1</v>
      </c>
      <c r="AE118" s="12">
        <v>0</v>
      </c>
      <c r="AF118" s="8">
        <f t="shared" si="42"/>
        <v>289881</v>
      </c>
      <c r="AG118">
        <v>279302</v>
      </c>
      <c r="AH118" s="12">
        <f t="shared" si="43"/>
        <v>10579</v>
      </c>
      <c r="AI118">
        <v>279302</v>
      </c>
    </row>
    <row r="119" spans="1:35">
      <c r="A119">
        <v>118</v>
      </c>
      <c r="B119" s="7" t="s">
        <v>319</v>
      </c>
      <c r="C119" s="7" t="s">
        <v>8</v>
      </c>
      <c r="D119" s="3" t="s">
        <v>320</v>
      </c>
      <c r="E119">
        <v>0</v>
      </c>
      <c r="F119" s="4">
        <v>0</v>
      </c>
      <c r="G119" s="4">
        <v>0</v>
      </c>
      <c r="H119" s="4">
        <f t="shared" si="40"/>
        <v>0</v>
      </c>
      <c r="I119" s="5">
        <f t="shared" si="22"/>
        <v>0</v>
      </c>
      <c r="J119" s="6">
        <v>0</v>
      </c>
      <c r="K119" s="37">
        <f t="shared" si="23"/>
        <v>0</v>
      </c>
      <c r="L119" s="37">
        <f t="shared" si="24"/>
        <v>0</v>
      </c>
      <c r="M119" s="11">
        <f t="shared" si="25"/>
        <v>0</v>
      </c>
      <c r="N119" s="11">
        <f t="shared" si="26"/>
        <v>0</v>
      </c>
      <c r="O119" s="11">
        <f t="shared" si="41"/>
        <v>0</v>
      </c>
      <c r="P119" s="8">
        <f t="shared" si="27"/>
        <v>0</v>
      </c>
      <c r="Q119" s="11">
        <f t="shared" si="28"/>
        <v>0</v>
      </c>
      <c r="R119">
        <f t="shared" si="29"/>
        <v>0</v>
      </c>
      <c r="S119" s="8">
        <f>ROUND(IF(J119=3%,$I$358*Ranking!K120,0),0)</f>
        <v>0</v>
      </c>
      <c r="T119" s="8">
        <f t="shared" si="30"/>
        <v>0</v>
      </c>
      <c r="U119" s="8">
        <f t="shared" si="31"/>
        <v>0</v>
      </c>
      <c r="V119" s="8">
        <f t="shared" si="32"/>
        <v>0</v>
      </c>
      <c r="W119" s="37">
        <f t="shared" si="33"/>
        <v>0</v>
      </c>
      <c r="X119" s="8">
        <f>IF(J119=3%,ROUND($I$360*Ranking!K120,0),0)</f>
        <v>0</v>
      </c>
      <c r="Y119" s="12">
        <f t="shared" si="34"/>
        <v>0</v>
      </c>
      <c r="Z119" s="12">
        <f t="shared" si="35"/>
        <v>0</v>
      </c>
      <c r="AA119" s="8">
        <f t="shared" si="36"/>
        <v>0</v>
      </c>
      <c r="AB119" s="12">
        <f t="shared" si="37"/>
        <v>0</v>
      </c>
      <c r="AC119" s="37">
        <f t="shared" si="38"/>
        <v>0</v>
      </c>
      <c r="AD119" t="str">
        <f t="shared" si="39"/>
        <v/>
      </c>
      <c r="AE119" s="12">
        <v>0</v>
      </c>
      <c r="AF119" s="8">
        <f t="shared" si="42"/>
        <v>0</v>
      </c>
      <c r="AG119">
        <v>0</v>
      </c>
      <c r="AH119" s="12">
        <f t="shared" si="43"/>
        <v>0</v>
      </c>
      <c r="AI119">
        <v>0</v>
      </c>
    </row>
    <row r="120" spans="1:35">
      <c r="A120">
        <v>119</v>
      </c>
      <c r="B120" s="7" t="s">
        <v>321</v>
      </c>
      <c r="C120" s="7" t="s">
        <v>8</v>
      </c>
      <c r="D120" s="3" t="s">
        <v>322</v>
      </c>
      <c r="E120">
        <v>2006</v>
      </c>
      <c r="F120" s="4">
        <v>503356.41</v>
      </c>
      <c r="G120" s="4">
        <v>9419.1999999999989</v>
      </c>
      <c r="H120" s="4">
        <f t="shared" si="40"/>
        <v>493937.20999999996</v>
      </c>
      <c r="I120" s="5">
        <f t="shared" si="22"/>
        <v>493937</v>
      </c>
      <c r="J120" s="6">
        <v>0.02</v>
      </c>
      <c r="K120" s="37">
        <f t="shared" si="23"/>
        <v>43.84</v>
      </c>
      <c r="L120" s="37">
        <f t="shared" si="24"/>
        <v>43.84</v>
      </c>
      <c r="M120" s="11">
        <f t="shared" si="25"/>
        <v>216540.20431999999</v>
      </c>
      <c r="N120" s="11">
        <f t="shared" si="26"/>
        <v>216540.20431999999</v>
      </c>
      <c r="O120" s="11">
        <f t="shared" si="41"/>
        <v>0.20431999998982064</v>
      </c>
      <c r="P120" s="8">
        <f t="shared" si="27"/>
        <v>216540</v>
      </c>
      <c r="Q120" s="11">
        <f t="shared" si="28"/>
        <v>-0.20431999998982064</v>
      </c>
      <c r="R120">
        <f t="shared" si="29"/>
        <v>43.84</v>
      </c>
      <c r="S120" s="8">
        <f>ROUND(IF(J120=3%,$I$358*Ranking!K121,0),0)</f>
        <v>0</v>
      </c>
      <c r="T120" s="8">
        <f t="shared" si="30"/>
        <v>216540</v>
      </c>
      <c r="U120" s="8">
        <f t="shared" si="31"/>
        <v>0</v>
      </c>
      <c r="V120" s="8">
        <f t="shared" si="32"/>
        <v>216540</v>
      </c>
      <c r="W120" s="37">
        <f t="shared" si="33"/>
        <v>43.84</v>
      </c>
      <c r="X120" s="8">
        <f>IF(J120=3%,ROUND($I$360*Ranking!K121,0),0)</f>
        <v>0</v>
      </c>
      <c r="Y120" s="12">
        <f t="shared" si="34"/>
        <v>216540</v>
      </c>
      <c r="Z120" s="12">
        <f t="shared" si="35"/>
        <v>0</v>
      </c>
      <c r="AA120" s="8">
        <f t="shared" si="36"/>
        <v>216540</v>
      </c>
      <c r="AB120" s="12">
        <f t="shared" si="37"/>
        <v>0</v>
      </c>
      <c r="AC120" s="37">
        <f t="shared" si="38"/>
        <v>43.84</v>
      </c>
      <c r="AD120" t="str">
        <f t="shared" si="39"/>
        <v/>
      </c>
      <c r="AE120" s="12">
        <v>0</v>
      </c>
      <c r="AF120" s="8">
        <f t="shared" si="42"/>
        <v>216540</v>
      </c>
      <c r="AG120">
        <v>194464</v>
      </c>
      <c r="AH120" s="12">
        <f t="shared" si="43"/>
        <v>22076</v>
      </c>
      <c r="AI120">
        <v>194464</v>
      </c>
    </row>
    <row r="121" spans="1:35">
      <c r="A121">
        <v>120</v>
      </c>
      <c r="B121" s="7" t="s">
        <v>54</v>
      </c>
      <c r="C121" s="7" t="s">
        <v>8</v>
      </c>
      <c r="D121" s="3" t="s">
        <v>55</v>
      </c>
      <c r="E121">
        <v>2002</v>
      </c>
      <c r="F121" s="4">
        <v>80587.41</v>
      </c>
      <c r="G121" s="4">
        <v>552.29</v>
      </c>
      <c r="H121" s="4">
        <f t="shared" si="40"/>
        <v>80035.12000000001</v>
      </c>
      <c r="I121" s="5">
        <f t="shared" si="22"/>
        <v>80035</v>
      </c>
      <c r="J121" s="6">
        <v>0.01</v>
      </c>
      <c r="K121" s="37">
        <f t="shared" si="23"/>
        <v>43.84</v>
      </c>
      <c r="L121" s="37">
        <f t="shared" si="24"/>
        <v>43.84</v>
      </c>
      <c r="M121" s="11">
        <f t="shared" si="25"/>
        <v>35087.056149999997</v>
      </c>
      <c r="N121" s="11">
        <f t="shared" si="26"/>
        <v>35087.056149999997</v>
      </c>
      <c r="O121" s="11">
        <f t="shared" si="41"/>
        <v>5.6149999996705446E-2</v>
      </c>
      <c r="P121" s="8">
        <f t="shared" si="27"/>
        <v>35087</v>
      </c>
      <c r="Q121" s="11">
        <f t="shared" si="28"/>
        <v>-5.6149999996705446E-2</v>
      </c>
      <c r="R121">
        <f t="shared" si="29"/>
        <v>43.84</v>
      </c>
      <c r="S121" s="8">
        <f>ROUND(IF(J121=3%,$I$358*Ranking!K122,0),0)</f>
        <v>0</v>
      </c>
      <c r="T121" s="8">
        <f t="shared" si="30"/>
        <v>35087</v>
      </c>
      <c r="U121" s="8">
        <f t="shared" si="31"/>
        <v>0</v>
      </c>
      <c r="V121" s="8">
        <f t="shared" si="32"/>
        <v>35087</v>
      </c>
      <c r="W121" s="37">
        <f t="shared" si="33"/>
        <v>43.84</v>
      </c>
      <c r="X121" s="8">
        <f>IF(J121=3%,ROUND($I$360*Ranking!K122,0),0)</f>
        <v>0</v>
      </c>
      <c r="Y121" s="12">
        <f t="shared" si="34"/>
        <v>35087</v>
      </c>
      <c r="Z121" s="12">
        <f t="shared" si="35"/>
        <v>0</v>
      </c>
      <c r="AA121" s="8">
        <f t="shared" si="36"/>
        <v>35087</v>
      </c>
      <c r="AB121" s="12">
        <f t="shared" si="37"/>
        <v>0</v>
      </c>
      <c r="AC121" s="37">
        <f t="shared" si="38"/>
        <v>43.84</v>
      </c>
      <c r="AD121" t="str">
        <f t="shared" si="39"/>
        <v/>
      </c>
      <c r="AE121" s="12">
        <v>0</v>
      </c>
      <c r="AF121" s="8">
        <f t="shared" si="42"/>
        <v>35087</v>
      </c>
      <c r="AG121">
        <v>31510</v>
      </c>
      <c r="AH121" s="12">
        <f t="shared" si="43"/>
        <v>3577</v>
      </c>
      <c r="AI121">
        <v>31510</v>
      </c>
    </row>
    <row r="122" spans="1:35">
      <c r="A122">
        <v>121</v>
      </c>
      <c r="B122" s="7" t="s">
        <v>323</v>
      </c>
      <c r="C122" s="7" t="s">
        <v>8</v>
      </c>
      <c r="D122" s="3" t="s">
        <v>324</v>
      </c>
      <c r="E122">
        <v>0</v>
      </c>
      <c r="F122" s="4">
        <v>0</v>
      </c>
      <c r="G122" s="4">
        <v>0</v>
      </c>
      <c r="H122" s="4">
        <f t="shared" si="40"/>
        <v>0</v>
      </c>
      <c r="I122" s="5">
        <f t="shared" si="22"/>
        <v>0</v>
      </c>
      <c r="J122" s="6">
        <v>0</v>
      </c>
      <c r="K122" s="37">
        <f t="shared" si="23"/>
        <v>0</v>
      </c>
      <c r="L122" s="37">
        <f t="shared" si="24"/>
        <v>0</v>
      </c>
      <c r="M122" s="11">
        <f t="shared" si="25"/>
        <v>0</v>
      </c>
      <c r="N122" s="11">
        <f t="shared" si="26"/>
        <v>0</v>
      </c>
      <c r="O122" s="11">
        <f t="shared" si="41"/>
        <v>0</v>
      </c>
      <c r="P122" s="8">
        <f t="shared" si="27"/>
        <v>0</v>
      </c>
      <c r="Q122" s="11">
        <f t="shared" si="28"/>
        <v>0</v>
      </c>
      <c r="R122">
        <f t="shared" si="29"/>
        <v>0</v>
      </c>
      <c r="S122" s="8">
        <f>ROUND(IF(J122=3%,$I$358*Ranking!K123,0),0)</f>
        <v>0</v>
      </c>
      <c r="T122" s="8">
        <f t="shared" si="30"/>
        <v>0</v>
      </c>
      <c r="U122" s="8">
        <f t="shared" si="31"/>
        <v>0</v>
      </c>
      <c r="V122" s="8">
        <f t="shared" si="32"/>
        <v>0</v>
      </c>
      <c r="W122" s="37">
        <f t="shared" si="33"/>
        <v>0</v>
      </c>
      <c r="X122" s="8">
        <f>IF(J122=3%,ROUND($I$360*Ranking!K123,0),0)</f>
        <v>0</v>
      </c>
      <c r="Y122" s="12">
        <f t="shared" si="34"/>
        <v>0</v>
      </c>
      <c r="Z122" s="12">
        <f t="shared" si="35"/>
        <v>0</v>
      </c>
      <c r="AA122" s="8">
        <f t="shared" si="36"/>
        <v>0</v>
      </c>
      <c r="AB122" s="12">
        <f t="shared" si="37"/>
        <v>0</v>
      </c>
      <c r="AC122" s="37">
        <f t="shared" si="38"/>
        <v>0</v>
      </c>
      <c r="AD122" t="str">
        <f t="shared" si="39"/>
        <v/>
      </c>
      <c r="AE122" s="12">
        <v>0</v>
      </c>
      <c r="AF122" s="8">
        <f t="shared" si="42"/>
        <v>0</v>
      </c>
      <c r="AG122">
        <v>0</v>
      </c>
      <c r="AH122" s="12">
        <f t="shared" si="43"/>
        <v>0</v>
      </c>
      <c r="AI122">
        <v>0</v>
      </c>
    </row>
    <row r="123" spans="1:35">
      <c r="A123">
        <v>122</v>
      </c>
      <c r="B123" s="7" t="s">
        <v>325</v>
      </c>
      <c r="C123" s="7" t="s">
        <v>8</v>
      </c>
      <c r="D123" s="3" t="s">
        <v>326</v>
      </c>
      <c r="E123">
        <v>2006</v>
      </c>
      <c r="F123" s="4">
        <v>1193376</v>
      </c>
      <c r="G123" s="4">
        <v>35339</v>
      </c>
      <c r="H123" s="4">
        <f t="shared" si="40"/>
        <v>1158037</v>
      </c>
      <c r="I123" s="5">
        <f t="shared" si="22"/>
        <v>1158037</v>
      </c>
      <c r="J123" s="6">
        <v>0.03</v>
      </c>
      <c r="K123" s="37">
        <f t="shared" si="23"/>
        <v>43.84</v>
      </c>
      <c r="L123" s="37">
        <f t="shared" si="24"/>
        <v>55.01</v>
      </c>
      <c r="M123" s="11">
        <f t="shared" si="25"/>
        <v>507679.25584</v>
      </c>
      <c r="N123" s="11">
        <f t="shared" si="26"/>
        <v>507679.25584</v>
      </c>
      <c r="O123" s="11">
        <f t="shared" si="41"/>
        <v>0.25583999999798834</v>
      </c>
      <c r="P123" s="8">
        <f t="shared" si="27"/>
        <v>507679</v>
      </c>
      <c r="Q123" s="11">
        <f t="shared" si="28"/>
        <v>-0.25583999999798834</v>
      </c>
      <c r="R123">
        <f t="shared" si="29"/>
        <v>43.84</v>
      </c>
      <c r="S123" s="8">
        <f>ROUND(IF(J123=3%,$I$358*Ranking!K124,0),0)</f>
        <v>77583</v>
      </c>
      <c r="T123" s="8">
        <f t="shared" si="30"/>
        <v>585262</v>
      </c>
      <c r="U123" s="8">
        <f t="shared" si="31"/>
        <v>77583</v>
      </c>
      <c r="V123" s="8">
        <f t="shared" si="32"/>
        <v>585262</v>
      </c>
      <c r="W123" s="37">
        <f t="shared" si="33"/>
        <v>50.54</v>
      </c>
      <c r="X123" s="8">
        <f>IF(J123=3%,ROUND($I$360*Ranking!K124,0),0)</f>
        <v>51725</v>
      </c>
      <c r="Y123" s="12">
        <f t="shared" si="34"/>
        <v>636987</v>
      </c>
      <c r="Z123" s="12">
        <f t="shared" si="35"/>
        <v>51725</v>
      </c>
      <c r="AA123" s="8">
        <f t="shared" si="36"/>
        <v>636987</v>
      </c>
      <c r="AB123" s="12">
        <f t="shared" si="37"/>
        <v>0</v>
      </c>
      <c r="AC123" s="37">
        <f t="shared" si="38"/>
        <v>55.01</v>
      </c>
      <c r="AD123" t="str">
        <f t="shared" si="39"/>
        <v/>
      </c>
      <c r="AE123" s="12">
        <v>0</v>
      </c>
      <c r="AF123" s="8">
        <f t="shared" si="42"/>
        <v>636987</v>
      </c>
      <c r="AG123">
        <v>571543</v>
      </c>
      <c r="AH123" s="12">
        <f t="shared" si="43"/>
        <v>65444</v>
      </c>
      <c r="AI123">
        <v>571543</v>
      </c>
    </row>
    <row r="124" spans="1:35">
      <c r="A124">
        <v>123</v>
      </c>
      <c r="B124" s="7" t="s">
        <v>327</v>
      </c>
      <c r="C124" s="7" t="s">
        <v>8</v>
      </c>
      <c r="D124" s="3" t="s">
        <v>328</v>
      </c>
      <c r="E124">
        <v>2009</v>
      </c>
      <c r="F124" s="4">
        <v>243969.24</v>
      </c>
      <c r="G124" s="4">
        <v>2600.9499999999998</v>
      </c>
      <c r="H124" s="4">
        <f t="shared" si="40"/>
        <v>241368.28999999998</v>
      </c>
      <c r="I124" s="5">
        <f t="shared" si="22"/>
        <v>241368</v>
      </c>
      <c r="J124" s="6">
        <v>1.4999999999999999E-2</v>
      </c>
      <c r="K124" s="37">
        <f t="shared" si="23"/>
        <v>43.84</v>
      </c>
      <c r="L124" s="37">
        <f t="shared" si="24"/>
        <v>43.84</v>
      </c>
      <c r="M124" s="11">
        <f t="shared" si="25"/>
        <v>105814.8631</v>
      </c>
      <c r="N124" s="11">
        <f t="shared" si="26"/>
        <v>105814.8631</v>
      </c>
      <c r="O124" s="11">
        <f t="shared" si="41"/>
        <v>-0.13689999999769498</v>
      </c>
      <c r="P124" s="8">
        <f t="shared" si="27"/>
        <v>105815</v>
      </c>
      <c r="Q124" s="11">
        <f t="shared" si="28"/>
        <v>0.13689999999769498</v>
      </c>
      <c r="R124">
        <f t="shared" si="29"/>
        <v>43.84</v>
      </c>
      <c r="S124" s="8">
        <f>ROUND(IF(J124=3%,$I$358*Ranking!K125,0),0)</f>
        <v>0</v>
      </c>
      <c r="T124" s="8">
        <f t="shared" si="30"/>
        <v>105815</v>
      </c>
      <c r="U124" s="8">
        <f t="shared" si="31"/>
        <v>0</v>
      </c>
      <c r="V124" s="8">
        <f t="shared" si="32"/>
        <v>105815</v>
      </c>
      <c r="W124" s="37">
        <f t="shared" si="33"/>
        <v>43.84</v>
      </c>
      <c r="X124" s="8">
        <f>IF(J124=3%,ROUND($I$360*Ranking!K125,0),0)</f>
        <v>0</v>
      </c>
      <c r="Y124" s="12">
        <f t="shared" si="34"/>
        <v>105815</v>
      </c>
      <c r="Z124" s="12">
        <f t="shared" si="35"/>
        <v>0</v>
      </c>
      <c r="AA124" s="8">
        <f t="shared" si="36"/>
        <v>105815</v>
      </c>
      <c r="AB124" s="12">
        <f t="shared" si="37"/>
        <v>0</v>
      </c>
      <c r="AC124" s="37">
        <f t="shared" si="38"/>
        <v>43.84</v>
      </c>
      <c r="AD124" t="str">
        <f t="shared" si="39"/>
        <v/>
      </c>
      <c r="AE124" s="12">
        <v>0</v>
      </c>
      <c r="AF124" s="8">
        <f t="shared" si="42"/>
        <v>105815</v>
      </c>
      <c r="AG124">
        <v>95027</v>
      </c>
      <c r="AH124" s="12">
        <f t="shared" si="43"/>
        <v>10788</v>
      </c>
      <c r="AI124">
        <v>95027</v>
      </c>
    </row>
    <row r="125" spans="1:35">
      <c r="A125">
        <v>124</v>
      </c>
      <c r="B125" s="7" t="s">
        <v>329</v>
      </c>
      <c r="C125" s="7" t="s">
        <v>8</v>
      </c>
      <c r="D125" s="3" t="s">
        <v>330</v>
      </c>
      <c r="E125">
        <v>0</v>
      </c>
      <c r="F125" s="4">
        <v>0</v>
      </c>
      <c r="G125" s="4">
        <v>0</v>
      </c>
      <c r="H125" s="4">
        <f t="shared" si="40"/>
        <v>0</v>
      </c>
      <c r="I125" s="5">
        <f t="shared" si="22"/>
        <v>0</v>
      </c>
      <c r="J125" s="6">
        <v>0</v>
      </c>
      <c r="K125" s="37">
        <f t="shared" si="23"/>
        <v>0</v>
      </c>
      <c r="L125" s="37">
        <f t="shared" si="24"/>
        <v>0</v>
      </c>
      <c r="M125" s="11">
        <f t="shared" si="25"/>
        <v>0</v>
      </c>
      <c r="N125" s="11">
        <f t="shared" si="26"/>
        <v>0</v>
      </c>
      <c r="O125" s="11">
        <f t="shared" si="41"/>
        <v>0</v>
      </c>
      <c r="P125" s="8">
        <f t="shared" si="27"/>
        <v>0</v>
      </c>
      <c r="Q125" s="11">
        <f t="shared" si="28"/>
        <v>0</v>
      </c>
      <c r="R125">
        <f t="shared" si="29"/>
        <v>0</v>
      </c>
      <c r="S125" s="8">
        <f>ROUND(IF(J125=3%,$I$358*Ranking!K126,0),0)</f>
        <v>0</v>
      </c>
      <c r="T125" s="8">
        <f t="shared" si="30"/>
        <v>0</v>
      </c>
      <c r="U125" s="8">
        <f t="shared" si="31"/>
        <v>0</v>
      </c>
      <c r="V125" s="8">
        <f t="shared" si="32"/>
        <v>0</v>
      </c>
      <c r="W125" s="37">
        <f t="shared" si="33"/>
        <v>0</v>
      </c>
      <c r="X125" s="8">
        <f>IF(J125=3%,ROUND($I$360*Ranking!K126,0),0)</f>
        <v>0</v>
      </c>
      <c r="Y125" s="12">
        <f t="shared" si="34"/>
        <v>0</v>
      </c>
      <c r="Z125" s="12">
        <f t="shared" si="35"/>
        <v>0</v>
      </c>
      <c r="AA125" s="8">
        <f t="shared" si="36"/>
        <v>0</v>
      </c>
      <c r="AB125" s="12">
        <f t="shared" si="37"/>
        <v>0</v>
      </c>
      <c r="AC125" s="37">
        <f t="shared" si="38"/>
        <v>0</v>
      </c>
      <c r="AD125" t="str">
        <f t="shared" si="39"/>
        <v/>
      </c>
      <c r="AE125" s="12">
        <v>0</v>
      </c>
      <c r="AF125" s="8">
        <f t="shared" si="42"/>
        <v>0</v>
      </c>
      <c r="AG125">
        <v>0</v>
      </c>
      <c r="AH125" s="12">
        <f t="shared" si="43"/>
        <v>0</v>
      </c>
      <c r="AI125">
        <v>0</v>
      </c>
    </row>
    <row r="126" spans="1:35">
      <c r="A126">
        <v>125</v>
      </c>
      <c r="B126" s="7" t="s">
        <v>56</v>
      </c>
      <c r="C126" s="7" t="s">
        <v>8</v>
      </c>
      <c r="D126" s="3" t="s">
        <v>57</v>
      </c>
      <c r="E126">
        <v>2002</v>
      </c>
      <c r="F126" s="4">
        <v>265174.42</v>
      </c>
      <c r="G126" s="4">
        <v>820.67</v>
      </c>
      <c r="H126" s="4">
        <f t="shared" si="40"/>
        <v>264353.75</v>
      </c>
      <c r="I126" s="5">
        <f t="shared" si="22"/>
        <v>264354</v>
      </c>
      <c r="J126" s="6">
        <v>1.1000000000000001E-2</v>
      </c>
      <c r="K126" s="37">
        <f t="shared" si="23"/>
        <v>43.84</v>
      </c>
      <c r="L126" s="37">
        <f t="shared" si="24"/>
        <v>43.84</v>
      </c>
      <c r="M126" s="11">
        <f t="shared" si="25"/>
        <v>115891.84282999999</v>
      </c>
      <c r="N126" s="11">
        <f t="shared" si="26"/>
        <v>115891.84282999999</v>
      </c>
      <c r="O126" s="11">
        <f t="shared" si="41"/>
        <v>-0.15717000000586268</v>
      </c>
      <c r="P126" s="8">
        <f t="shared" si="27"/>
        <v>115892</v>
      </c>
      <c r="Q126" s="11">
        <f t="shared" si="28"/>
        <v>0.15717000000586268</v>
      </c>
      <c r="R126">
        <f t="shared" si="29"/>
        <v>43.84</v>
      </c>
      <c r="S126" s="8">
        <f>ROUND(IF(J126=3%,$I$358*Ranking!K127,0),0)</f>
        <v>0</v>
      </c>
      <c r="T126" s="8">
        <f t="shared" si="30"/>
        <v>115892</v>
      </c>
      <c r="U126" s="8">
        <f t="shared" si="31"/>
        <v>0</v>
      </c>
      <c r="V126" s="8">
        <f t="shared" si="32"/>
        <v>115892</v>
      </c>
      <c r="W126" s="37">
        <f t="shared" si="33"/>
        <v>43.84</v>
      </c>
      <c r="X126" s="8">
        <f>IF(J126=3%,ROUND($I$360*Ranking!K127,0),0)</f>
        <v>0</v>
      </c>
      <c r="Y126" s="12">
        <f t="shared" si="34"/>
        <v>115892</v>
      </c>
      <c r="Z126" s="12">
        <f t="shared" si="35"/>
        <v>0</v>
      </c>
      <c r="AA126" s="8">
        <f t="shared" si="36"/>
        <v>115892</v>
      </c>
      <c r="AB126" s="12">
        <f t="shared" si="37"/>
        <v>0</v>
      </c>
      <c r="AC126" s="37">
        <f t="shared" si="38"/>
        <v>43.84</v>
      </c>
      <c r="AD126" t="str">
        <f t="shared" si="39"/>
        <v/>
      </c>
      <c r="AE126" s="12">
        <v>0</v>
      </c>
      <c r="AF126" s="8">
        <f t="shared" si="42"/>
        <v>115892</v>
      </c>
      <c r="AG126">
        <v>104077</v>
      </c>
      <c r="AH126" s="12">
        <f t="shared" si="43"/>
        <v>11815</v>
      </c>
      <c r="AI126">
        <v>104077</v>
      </c>
    </row>
    <row r="127" spans="1:35">
      <c r="A127">
        <v>126</v>
      </c>
      <c r="B127" s="7" t="s">
        <v>331</v>
      </c>
      <c r="C127" s="7" t="s">
        <v>8</v>
      </c>
      <c r="D127" s="3" t="s">
        <v>332</v>
      </c>
      <c r="E127">
        <v>2006</v>
      </c>
      <c r="F127" s="4">
        <v>1560106.66</v>
      </c>
      <c r="G127" s="4">
        <v>6744.8</v>
      </c>
      <c r="H127" s="4">
        <f t="shared" si="40"/>
        <v>1553361.8599999999</v>
      </c>
      <c r="I127" s="5">
        <f t="shared" si="22"/>
        <v>1553362</v>
      </c>
      <c r="J127" s="6">
        <v>0.03</v>
      </c>
      <c r="K127" s="37">
        <f t="shared" si="23"/>
        <v>43.84</v>
      </c>
      <c r="L127" s="37">
        <f t="shared" si="24"/>
        <v>50.97</v>
      </c>
      <c r="M127" s="11">
        <f t="shared" si="25"/>
        <v>680988.31403000001</v>
      </c>
      <c r="N127" s="11">
        <f t="shared" si="26"/>
        <v>680988.31403000001</v>
      </c>
      <c r="O127" s="11">
        <f t="shared" si="41"/>
        <v>0.31403000000864267</v>
      </c>
      <c r="P127" s="8">
        <f t="shared" si="27"/>
        <v>680988</v>
      </c>
      <c r="Q127" s="11">
        <f t="shared" si="28"/>
        <v>-0.31403000000864267</v>
      </c>
      <c r="R127">
        <f t="shared" si="29"/>
        <v>43.84</v>
      </c>
      <c r="S127" s="8">
        <f>ROUND(IF(J127=3%,$I$358*Ranking!K128,0),0)</f>
        <v>66500</v>
      </c>
      <c r="T127" s="8">
        <f t="shared" si="30"/>
        <v>747488</v>
      </c>
      <c r="U127" s="8">
        <f t="shared" si="31"/>
        <v>66500</v>
      </c>
      <c r="V127" s="8">
        <f t="shared" si="32"/>
        <v>747488</v>
      </c>
      <c r="W127" s="37">
        <f t="shared" si="33"/>
        <v>48.12</v>
      </c>
      <c r="X127" s="8">
        <f>IF(J127=3%,ROUND($I$360*Ranking!K128,0),0)</f>
        <v>44336</v>
      </c>
      <c r="Y127" s="12">
        <f t="shared" si="34"/>
        <v>791824</v>
      </c>
      <c r="Z127" s="12">
        <f t="shared" si="35"/>
        <v>44336</v>
      </c>
      <c r="AA127" s="8">
        <f t="shared" si="36"/>
        <v>791824</v>
      </c>
      <c r="AB127" s="12">
        <f t="shared" si="37"/>
        <v>0</v>
      </c>
      <c r="AC127" s="37">
        <f t="shared" si="38"/>
        <v>50.97</v>
      </c>
      <c r="AD127" t="str">
        <f t="shared" si="39"/>
        <v/>
      </c>
      <c r="AE127" s="12">
        <v>0</v>
      </c>
      <c r="AF127" s="8">
        <f t="shared" si="42"/>
        <v>791824</v>
      </c>
      <c r="AG127">
        <v>710666</v>
      </c>
      <c r="AH127" s="12">
        <f t="shared" si="43"/>
        <v>81158</v>
      </c>
      <c r="AI127">
        <v>710666</v>
      </c>
    </row>
    <row r="128" spans="1:35">
      <c r="A128">
        <v>127</v>
      </c>
      <c r="B128" s="7" t="s">
        <v>333</v>
      </c>
      <c r="C128" s="7" t="s">
        <v>8</v>
      </c>
      <c r="D128" s="3" t="s">
        <v>334</v>
      </c>
      <c r="E128">
        <v>2008</v>
      </c>
      <c r="F128" s="4">
        <v>179490.04</v>
      </c>
      <c r="G128" s="4">
        <v>94.72</v>
      </c>
      <c r="H128" s="4">
        <f t="shared" si="40"/>
        <v>179395.32</v>
      </c>
      <c r="I128" s="5">
        <f t="shared" si="22"/>
        <v>179395</v>
      </c>
      <c r="J128" s="6">
        <v>0.03</v>
      </c>
      <c r="K128" s="37">
        <f t="shared" si="23"/>
        <v>43.84</v>
      </c>
      <c r="L128" s="37">
        <f t="shared" si="24"/>
        <v>100</v>
      </c>
      <c r="M128" s="11">
        <f t="shared" si="25"/>
        <v>78646.122789999994</v>
      </c>
      <c r="N128" s="11">
        <f t="shared" si="26"/>
        <v>78646.122789999994</v>
      </c>
      <c r="O128" s="11">
        <f t="shared" si="41"/>
        <v>0.12278999999398366</v>
      </c>
      <c r="P128" s="8">
        <f t="shared" si="27"/>
        <v>78646</v>
      </c>
      <c r="Q128" s="11">
        <f t="shared" si="28"/>
        <v>-0.12278999999398366</v>
      </c>
      <c r="R128">
        <f t="shared" si="29"/>
        <v>43.84</v>
      </c>
      <c r="S128" s="8">
        <f>ROUND(IF(J128=3%,$I$358*Ranking!K129,0),0)</f>
        <v>121916</v>
      </c>
      <c r="T128" s="8">
        <f t="shared" si="30"/>
        <v>200562</v>
      </c>
      <c r="U128" s="8">
        <f t="shared" si="31"/>
        <v>100749</v>
      </c>
      <c r="V128" s="8">
        <f t="shared" si="32"/>
        <v>179395</v>
      </c>
      <c r="W128" s="37">
        <f t="shared" si="33"/>
        <v>100</v>
      </c>
      <c r="X128" s="8">
        <f>IF(J128=3%,ROUND($I$360*Ranking!K129,0),0)</f>
        <v>81282</v>
      </c>
      <c r="Y128" s="12">
        <f t="shared" si="34"/>
        <v>260677</v>
      </c>
      <c r="Z128" s="12">
        <f t="shared" si="35"/>
        <v>0</v>
      </c>
      <c r="AA128" s="8">
        <f t="shared" si="36"/>
        <v>179395</v>
      </c>
      <c r="AB128" s="12">
        <f t="shared" si="37"/>
        <v>0</v>
      </c>
      <c r="AC128" s="37">
        <f t="shared" si="38"/>
        <v>100</v>
      </c>
      <c r="AD128">
        <f t="shared" si="39"/>
        <v>1</v>
      </c>
      <c r="AE128" s="12">
        <v>0</v>
      </c>
      <c r="AF128" s="8">
        <f t="shared" si="42"/>
        <v>179395</v>
      </c>
      <c r="AG128">
        <v>179395</v>
      </c>
      <c r="AH128" s="12">
        <f t="shared" si="43"/>
        <v>0</v>
      </c>
      <c r="AI128">
        <v>179395</v>
      </c>
    </row>
    <row r="129" spans="1:35">
      <c r="A129">
        <v>128</v>
      </c>
      <c r="B129" s="7" t="s">
        <v>335</v>
      </c>
      <c r="C129" s="7" t="s">
        <v>8</v>
      </c>
      <c r="D129" s="3" t="s">
        <v>336</v>
      </c>
      <c r="E129">
        <v>0</v>
      </c>
      <c r="F129" s="4">
        <v>0</v>
      </c>
      <c r="G129" s="4">
        <v>0</v>
      </c>
      <c r="H129" s="4">
        <f t="shared" si="40"/>
        <v>0</v>
      </c>
      <c r="I129" s="5">
        <f t="shared" si="22"/>
        <v>0</v>
      </c>
      <c r="J129" s="6">
        <v>0</v>
      </c>
      <c r="K129" s="37">
        <f t="shared" si="23"/>
        <v>0</v>
      </c>
      <c r="L129" s="37">
        <f t="shared" si="24"/>
        <v>0</v>
      </c>
      <c r="M129" s="11">
        <f t="shared" si="25"/>
        <v>0</v>
      </c>
      <c r="N129" s="11">
        <f t="shared" si="26"/>
        <v>0</v>
      </c>
      <c r="O129" s="11">
        <f t="shared" si="41"/>
        <v>0</v>
      </c>
      <c r="P129" s="8">
        <f t="shared" si="27"/>
        <v>0</v>
      </c>
      <c r="Q129" s="11">
        <f t="shared" si="28"/>
        <v>0</v>
      </c>
      <c r="R129">
        <f t="shared" si="29"/>
        <v>0</v>
      </c>
      <c r="S129" s="8">
        <f>ROUND(IF(J129=3%,$I$358*Ranking!K130,0),0)</f>
        <v>0</v>
      </c>
      <c r="T129" s="8">
        <f t="shared" si="30"/>
        <v>0</v>
      </c>
      <c r="U129" s="8">
        <f t="shared" si="31"/>
        <v>0</v>
      </c>
      <c r="V129" s="8">
        <f t="shared" si="32"/>
        <v>0</v>
      </c>
      <c r="W129" s="37">
        <f t="shared" si="33"/>
        <v>0</v>
      </c>
      <c r="X129" s="8">
        <f>IF(J129=3%,ROUND($I$360*Ranking!K130,0),0)</f>
        <v>0</v>
      </c>
      <c r="Y129" s="12">
        <f t="shared" si="34"/>
        <v>0</v>
      </c>
      <c r="Z129" s="12">
        <f t="shared" si="35"/>
        <v>0</v>
      </c>
      <c r="AA129" s="8">
        <f t="shared" si="36"/>
        <v>0</v>
      </c>
      <c r="AB129" s="12">
        <f t="shared" si="37"/>
        <v>0</v>
      </c>
      <c r="AC129" s="37">
        <f t="shared" si="38"/>
        <v>0</v>
      </c>
      <c r="AD129" t="str">
        <f t="shared" si="39"/>
        <v/>
      </c>
      <c r="AE129" s="12">
        <v>0</v>
      </c>
      <c r="AF129" s="8">
        <f t="shared" si="42"/>
        <v>0</v>
      </c>
      <c r="AG129">
        <v>0</v>
      </c>
      <c r="AH129" s="12">
        <f t="shared" si="43"/>
        <v>0</v>
      </c>
      <c r="AI129">
        <v>0</v>
      </c>
    </row>
    <row r="130" spans="1:35">
      <c r="A130">
        <v>129</v>
      </c>
      <c r="B130" s="7" t="s">
        <v>337</v>
      </c>
      <c r="C130" s="7" t="s">
        <v>8</v>
      </c>
      <c r="D130" s="3" t="s">
        <v>338</v>
      </c>
      <c r="E130">
        <v>0</v>
      </c>
      <c r="F130" s="4">
        <v>0</v>
      </c>
      <c r="G130" s="4">
        <v>0</v>
      </c>
      <c r="H130" s="4">
        <f t="shared" si="40"/>
        <v>0</v>
      </c>
      <c r="I130" s="5">
        <f t="shared" ref="I130:I193" si="44">ROUND(H130,0)</f>
        <v>0</v>
      </c>
      <c r="J130" s="6">
        <v>0</v>
      </c>
      <c r="K130" s="37">
        <f t="shared" ref="K130:K193" si="45">R130</f>
        <v>0</v>
      </c>
      <c r="L130" s="37">
        <f t="shared" ref="L130:L193" si="46">AC130</f>
        <v>0</v>
      </c>
      <c r="M130" s="11">
        <f t="shared" ref="M130:M193" si="47">ROUND(($I$356/$I$354)*I130,5)</f>
        <v>0</v>
      </c>
      <c r="N130" s="11">
        <f t="shared" ref="N130:N193" si="48">ROUND(($I$356/$I$354)*I130,5)</f>
        <v>0</v>
      </c>
      <c r="O130" s="11">
        <f t="shared" si="41"/>
        <v>0</v>
      </c>
      <c r="P130" s="8">
        <f t="shared" ref="P130:P193" si="49">ROUND(M130,0)</f>
        <v>0</v>
      </c>
      <c r="Q130" s="11">
        <f t="shared" ref="Q130:Q193" si="50">P130-M130</f>
        <v>0</v>
      </c>
      <c r="R130">
        <f t="shared" ref="R130:R193" si="51">IF(P130&gt;0,ROUND((P130/I130)*100,2),0)</f>
        <v>0</v>
      </c>
      <c r="S130" s="8">
        <f>ROUND(IF(J130=3%,$I$358*Ranking!K131,0),0)</f>
        <v>0</v>
      </c>
      <c r="T130" s="8">
        <f t="shared" ref="T130:T193" si="52">S130+P130</f>
        <v>0</v>
      </c>
      <c r="U130" s="8">
        <f t="shared" ref="U130:U193" si="53">IF(T130&gt;I130,I130-P130,S130)</f>
        <v>0</v>
      </c>
      <c r="V130" s="8">
        <f t="shared" ref="V130:V193" si="54">P130+U130</f>
        <v>0</v>
      </c>
      <c r="W130" s="37">
        <f t="shared" ref="W130:W193" si="55">IF(I130&gt;0,ROUND(V130/I130*100,2),0)</f>
        <v>0</v>
      </c>
      <c r="X130" s="8">
        <f>IF(J130=3%,ROUND($I$360*Ranking!K131,0),0)</f>
        <v>0</v>
      </c>
      <c r="Y130" s="12">
        <f t="shared" ref="Y130:Y193" si="56">V130+X130</f>
        <v>0</v>
      </c>
      <c r="Z130" s="12">
        <f t="shared" ref="Z130:Z193" si="57">IF(Y130&gt;I130,I130-V130,X130)</f>
        <v>0</v>
      </c>
      <c r="AA130" s="8">
        <f t="shared" ref="AA130:AA193" si="58">V130+Z130</f>
        <v>0</v>
      </c>
      <c r="AB130" s="12">
        <f t="shared" ref="AB130:AB193" si="59">IF(AA130&gt;I130,1,0)</f>
        <v>0</v>
      </c>
      <c r="AC130" s="37">
        <f t="shared" ref="AC130:AC193" si="60">IF(AA130&gt;0,ROUND(AA130/I130*100,2),0)</f>
        <v>0</v>
      </c>
      <c r="AD130" t="str">
        <f t="shared" ref="AD130:AD193" si="61">IF(AC130=100,1,"")</f>
        <v/>
      </c>
      <c r="AE130" s="12">
        <v>0</v>
      </c>
      <c r="AF130" s="8">
        <f t="shared" si="42"/>
        <v>0</v>
      </c>
      <c r="AG130">
        <v>0</v>
      </c>
      <c r="AH130" s="12">
        <f t="shared" si="43"/>
        <v>0</v>
      </c>
      <c r="AI130">
        <v>0</v>
      </c>
    </row>
    <row r="131" spans="1:35">
      <c r="A131">
        <v>130</v>
      </c>
      <c r="B131" s="7" t="s">
        <v>339</v>
      </c>
      <c r="C131" s="7" t="s">
        <v>8</v>
      </c>
      <c r="D131" s="3" t="s">
        <v>340</v>
      </c>
      <c r="E131">
        <v>0</v>
      </c>
      <c r="F131" s="4">
        <v>0</v>
      </c>
      <c r="G131" s="4">
        <v>0</v>
      </c>
      <c r="H131" s="4">
        <f t="shared" ref="H131:H194" si="62">F131-G131</f>
        <v>0</v>
      </c>
      <c r="I131" s="5">
        <f t="shared" si="44"/>
        <v>0</v>
      </c>
      <c r="J131" s="6">
        <v>0</v>
      </c>
      <c r="K131" s="37">
        <f t="shared" si="45"/>
        <v>0</v>
      </c>
      <c r="L131" s="37">
        <f t="shared" si="46"/>
        <v>0</v>
      </c>
      <c r="M131" s="11">
        <f t="shared" si="47"/>
        <v>0</v>
      </c>
      <c r="N131" s="11">
        <f t="shared" si="48"/>
        <v>0</v>
      </c>
      <c r="O131" s="11">
        <f t="shared" ref="O131:O194" si="63">N131-P131</f>
        <v>0</v>
      </c>
      <c r="P131" s="8">
        <f t="shared" si="49"/>
        <v>0</v>
      </c>
      <c r="Q131" s="11">
        <f t="shared" si="50"/>
        <v>0</v>
      </c>
      <c r="R131">
        <f t="shared" si="51"/>
        <v>0</v>
      </c>
      <c r="S131" s="8">
        <f>ROUND(IF(J131=3%,$I$358*Ranking!K132,0),0)</f>
        <v>0</v>
      </c>
      <c r="T131" s="8">
        <f t="shared" si="52"/>
        <v>0</v>
      </c>
      <c r="U131" s="8">
        <f t="shared" si="53"/>
        <v>0</v>
      </c>
      <c r="V131" s="8">
        <f t="shared" si="54"/>
        <v>0</v>
      </c>
      <c r="W131" s="37">
        <f t="shared" si="55"/>
        <v>0</v>
      </c>
      <c r="X131" s="8">
        <f>IF(J131=3%,ROUND($I$360*Ranking!K132,0),0)</f>
        <v>0</v>
      </c>
      <c r="Y131" s="12">
        <f t="shared" si="56"/>
        <v>0</v>
      </c>
      <c r="Z131" s="12">
        <f t="shared" si="57"/>
        <v>0</v>
      </c>
      <c r="AA131" s="8">
        <f t="shared" si="58"/>
        <v>0</v>
      </c>
      <c r="AB131" s="12">
        <f t="shared" si="59"/>
        <v>0</v>
      </c>
      <c r="AC131" s="37">
        <f t="shared" si="60"/>
        <v>0</v>
      </c>
      <c r="AD131" t="str">
        <f t="shared" si="61"/>
        <v/>
      </c>
      <c r="AE131" s="12">
        <v>0</v>
      </c>
      <c r="AF131" s="8">
        <f t="shared" ref="AF131:AF194" si="64">AA131+AE131</f>
        <v>0</v>
      </c>
      <c r="AG131">
        <v>0</v>
      </c>
      <c r="AH131" s="12">
        <f t="shared" ref="AH131:AH194" si="65">AF131-AG131</f>
        <v>0</v>
      </c>
      <c r="AI131">
        <v>0</v>
      </c>
    </row>
    <row r="132" spans="1:35">
      <c r="A132">
        <v>131</v>
      </c>
      <c r="B132" s="7" t="s">
        <v>58</v>
      </c>
      <c r="C132" s="7" t="s">
        <v>8</v>
      </c>
      <c r="D132" s="3" t="s">
        <v>59</v>
      </c>
      <c r="E132">
        <v>2002</v>
      </c>
      <c r="F132" s="4">
        <v>1193895.48</v>
      </c>
      <c r="G132" s="4">
        <v>15687.6</v>
      </c>
      <c r="H132" s="4">
        <f t="shared" si="62"/>
        <v>1178207.8799999999</v>
      </c>
      <c r="I132" s="5">
        <f t="shared" si="44"/>
        <v>1178208</v>
      </c>
      <c r="J132" s="6">
        <v>1.4999999999999999E-2</v>
      </c>
      <c r="K132" s="37">
        <f t="shared" si="45"/>
        <v>43.84</v>
      </c>
      <c r="L132" s="37">
        <f t="shared" si="46"/>
        <v>43.84</v>
      </c>
      <c r="M132" s="11">
        <f t="shared" si="47"/>
        <v>516522.14968999999</v>
      </c>
      <c r="N132" s="11">
        <f t="shared" si="48"/>
        <v>516522.14968999999</v>
      </c>
      <c r="O132" s="11">
        <f t="shared" si="63"/>
        <v>0.14968999999109656</v>
      </c>
      <c r="P132" s="8">
        <f t="shared" si="49"/>
        <v>516522</v>
      </c>
      <c r="Q132" s="11">
        <f t="shared" si="50"/>
        <v>-0.14968999999109656</v>
      </c>
      <c r="R132">
        <f t="shared" si="51"/>
        <v>43.84</v>
      </c>
      <c r="S132" s="8">
        <f>ROUND(IF(J132=3%,$I$358*Ranking!K133,0),0)</f>
        <v>0</v>
      </c>
      <c r="T132" s="8">
        <f t="shared" si="52"/>
        <v>516522</v>
      </c>
      <c r="U132" s="8">
        <f t="shared" si="53"/>
        <v>0</v>
      </c>
      <c r="V132" s="8">
        <f t="shared" si="54"/>
        <v>516522</v>
      </c>
      <c r="W132" s="37">
        <f t="shared" si="55"/>
        <v>43.84</v>
      </c>
      <c r="X132" s="8">
        <f>IF(J132=3%,ROUND($I$360*Ranking!K133,0),0)</f>
        <v>0</v>
      </c>
      <c r="Y132" s="12">
        <f t="shared" si="56"/>
        <v>516522</v>
      </c>
      <c r="Z132" s="12">
        <f t="shared" si="57"/>
        <v>0</v>
      </c>
      <c r="AA132" s="8">
        <f t="shared" si="58"/>
        <v>516522</v>
      </c>
      <c r="AB132" s="12">
        <f t="shared" si="59"/>
        <v>0</v>
      </c>
      <c r="AC132" s="37">
        <f t="shared" si="60"/>
        <v>43.84</v>
      </c>
      <c r="AD132" t="str">
        <f t="shared" si="61"/>
        <v/>
      </c>
      <c r="AE132" s="12">
        <v>0</v>
      </c>
      <c r="AF132" s="8">
        <f t="shared" si="64"/>
        <v>516522</v>
      </c>
      <c r="AG132">
        <v>463862</v>
      </c>
      <c r="AH132" s="12">
        <f t="shared" si="65"/>
        <v>52660</v>
      </c>
      <c r="AI132">
        <v>463862</v>
      </c>
    </row>
    <row r="133" spans="1:35">
      <c r="A133">
        <v>132</v>
      </c>
      <c r="B133" s="7" t="s">
        <v>341</v>
      </c>
      <c r="C133" s="7" t="s">
        <v>8</v>
      </c>
      <c r="D133" s="3" t="s">
        <v>342</v>
      </c>
      <c r="E133">
        <v>0</v>
      </c>
      <c r="F133" s="4">
        <v>0</v>
      </c>
      <c r="G133" s="4">
        <v>0</v>
      </c>
      <c r="H133" s="4">
        <f t="shared" si="62"/>
        <v>0</v>
      </c>
      <c r="I133" s="5">
        <f t="shared" si="44"/>
        <v>0</v>
      </c>
      <c r="J133" s="6">
        <v>0</v>
      </c>
      <c r="K133" s="37">
        <f t="shared" si="45"/>
        <v>0</v>
      </c>
      <c r="L133" s="37">
        <f t="shared" si="46"/>
        <v>0</v>
      </c>
      <c r="M133" s="11">
        <f t="shared" si="47"/>
        <v>0</v>
      </c>
      <c r="N133" s="11">
        <f t="shared" si="48"/>
        <v>0</v>
      </c>
      <c r="O133" s="11">
        <f t="shared" si="63"/>
        <v>0</v>
      </c>
      <c r="P133" s="8">
        <f t="shared" si="49"/>
        <v>0</v>
      </c>
      <c r="Q133" s="11">
        <f t="shared" si="50"/>
        <v>0</v>
      </c>
      <c r="R133">
        <f t="shared" si="51"/>
        <v>0</v>
      </c>
      <c r="S133" s="8">
        <f>ROUND(IF(J133=3%,$I$358*Ranking!K134,0),0)</f>
        <v>0</v>
      </c>
      <c r="T133" s="8">
        <f t="shared" si="52"/>
        <v>0</v>
      </c>
      <c r="U133" s="8">
        <f t="shared" si="53"/>
        <v>0</v>
      </c>
      <c r="V133" s="8">
        <f t="shared" si="54"/>
        <v>0</v>
      </c>
      <c r="W133" s="37">
        <f t="shared" si="55"/>
        <v>0</v>
      </c>
      <c r="X133" s="8">
        <f>IF(J133=3%,ROUND($I$360*Ranking!K134,0),0)</f>
        <v>0</v>
      </c>
      <c r="Y133" s="12">
        <f t="shared" si="56"/>
        <v>0</v>
      </c>
      <c r="Z133" s="12">
        <f t="shared" si="57"/>
        <v>0</v>
      </c>
      <c r="AA133" s="8">
        <f t="shared" si="58"/>
        <v>0</v>
      </c>
      <c r="AB133" s="12">
        <f t="shared" si="59"/>
        <v>0</v>
      </c>
      <c r="AC133" s="37">
        <f t="shared" si="60"/>
        <v>0</v>
      </c>
      <c r="AD133" t="str">
        <f t="shared" si="61"/>
        <v/>
      </c>
      <c r="AE133" s="12">
        <v>0</v>
      </c>
      <c r="AF133" s="8">
        <f t="shared" si="64"/>
        <v>0</v>
      </c>
      <c r="AG133">
        <v>0</v>
      </c>
      <c r="AH133" s="12">
        <f t="shared" si="65"/>
        <v>0</v>
      </c>
      <c r="AI133">
        <v>0</v>
      </c>
    </row>
    <row r="134" spans="1:35">
      <c r="A134">
        <v>133</v>
      </c>
      <c r="B134" s="7" t="s">
        <v>343</v>
      </c>
      <c r="C134" s="7" t="s">
        <v>8</v>
      </c>
      <c r="D134" s="3" t="s">
        <v>344</v>
      </c>
      <c r="E134">
        <v>0</v>
      </c>
      <c r="F134" s="4">
        <v>0</v>
      </c>
      <c r="G134" s="4">
        <v>0</v>
      </c>
      <c r="H134" s="4">
        <f t="shared" si="62"/>
        <v>0</v>
      </c>
      <c r="I134" s="5">
        <f t="shared" si="44"/>
        <v>0</v>
      </c>
      <c r="J134" s="6">
        <v>0</v>
      </c>
      <c r="K134" s="37">
        <f t="shared" si="45"/>
        <v>0</v>
      </c>
      <c r="L134" s="37">
        <f t="shared" si="46"/>
        <v>0</v>
      </c>
      <c r="M134" s="11">
        <f t="shared" si="47"/>
        <v>0</v>
      </c>
      <c r="N134" s="11">
        <f t="shared" si="48"/>
        <v>0</v>
      </c>
      <c r="O134" s="11">
        <f t="shared" si="63"/>
        <v>0</v>
      </c>
      <c r="P134" s="8">
        <f t="shared" si="49"/>
        <v>0</v>
      </c>
      <c r="Q134" s="11">
        <f t="shared" si="50"/>
        <v>0</v>
      </c>
      <c r="R134">
        <f t="shared" si="51"/>
        <v>0</v>
      </c>
      <c r="S134" s="8">
        <f>ROUND(IF(J134=3%,$I$358*Ranking!K135,0),0)</f>
        <v>0</v>
      </c>
      <c r="T134" s="8">
        <f t="shared" si="52"/>
        <v>0</v>
      </c>
      <c r="U134" s="8">
        <f t="shared" si="53"/>
        <v>0</v>
      </c>
      <c r="V134" s="8">
        <f t="shared" si="54"/>
        <v>0</v>
      </c>
      <c r="W134" s="37">
        <f t="shared" si="55"/>
        <v>0</v>
      </c>
      <c r="X134" s="8">
        <f>IF(J134=3%,ROUND($I$360*Ranking!K135,0),0)</f>
        <v>0</v>
      </c>
      <c r="Y134" s="12">
        <f t="shared" si="56"/>
        <v>0</v>
      </c>
      <c r="Z134" s="12">
        <f t="shared" si="57"/>
        <v>0</v>
      </c>
      <c r="AA134" s="8">
        <f t="shared" si="58"/>
        <v>0</v>
      </c>
      <c r="AB134" s="12">
        <f t="shared" si="59"/>
        <v>0</v>
      </c>
      <c r="AC134" s="37">
        <f t="shared" si="60"/>
        <v>0</v>
      </c>
      <c r="AD134" t="str">
        <f t="shared" si="61"/>
        <v/>
      </c>
      <c r="AE134" s="12">
        <v>0</v>
      </c>
      <c r="AF134" s="8">
        <f t="shared" si="64"/>
        <v>0</v>
      </c>
      <c r="AG134">
        <v>0</v>
      </c>
      <c r="AH134" s="12">
        <f t="shared" si="65"/>
        <v>0</v>
      </c>
      <c r="AI134">
        <v>0</v>
      </c>
    </row>
    <row r="135" spans="1:35">
      <c r="A135">
        <v>134</v>
      </c>
      <c r="B135" s="7" t="s">
        <v>345</v>
      </c>
      <c r="C135" s="7" t="s">
        <v>8</v>
      </c>
      <c r="D135" s="3" t="s">
        <v>346</v>
      </c>
      <c r="E135">
        <v>0</v>
      </c>
      <c r="F135" s="4">
        <v>0</v>
      </c>
      <c r="G135" s="4">
        <v>0</v>
      </c>
      <c r="H135" s="4">
        <f t="shared" si="62"/>
        <v>0</v>
      </c>
      <c r="I135" s="5">
        <f t="shared" si="44"/>
        <v>0</v>
      </c>
      <c r="J135" s="6">
        <v>0</v>
      </c>
      <c r="K135" s="37">
        <f t="shared" si="45"/>
        <v>0</v>
      </c>
      <c r="L135" s="37">
        <f t="shared" si="46"/>
        <v>0</v>
      </c>
      <c r="M135" s="11">
        <f t="shared" si="47"/>
        <v>0</v>
      </c>
      <c r="N135" s="11">
        <f t="shared" si="48"/>
        <v>0</v>
      </c>
      <c r="O135" s="11">
        <f t="shared" si="63"/>
        <v>0</v>
      </c>
      <c r="P135" s="8">
        <f t="shared" si="49"/>
        <v>0</v>
      </c>
      <c r="Q135" s="11">
        <f t="shared" si="50"/>
        <v>0</v>
      </c>
      <c r="R135">
        <f t="shared" si="51"/>
        <v>0</v>
      </c>
      <c r="S135" s="8">
        <f>ROUND(IF(J135=3%,$I$358*Ranking!K136,0),0)</f>
        <v>0</v>
      </c>
      <c r="T135" s="8">
        <f t="shared" si="52"/>
        <v>0</v>
      </c>
      <c r="U135" s="8">
        <f t="shared" si="53"/>
        <v>0</v>
      </c>
      <c r="V135" s="8">
        <f t="shared" si="54"/>
        <v>0</v>
      </c>
      <c r="W135" s="37">
        <f t="shared" si="55"/>
        <v>0</v>
      </c>
      <c r="X135" s="8">
        <f>IF(J135=3%,ROUND($I$360*Ranking!K136,0),0)</f>
        <v>0</v>
      </c>
      <c r="Y135" s="12">
        <f t="shared" si="56"/>
        <v>0</v>
      </c>
      <c r="Z135" s="12">
        <f t="shared" si="57"/>
        <v>0</v>
      </c>
      <c r="AA135" s="8">
        <f t="shared" si="58"/>
        <v>0</v>
      </c>
      <c r="AB135" s="12">
        <f t="shared" si="59"/>
        <v>0</v>
      </c>
      <c r="AC135" s="37">
        <f t="shared" si="60"/>
        <v>0</v>
      </c>
      <c r="AD135" t="str">
        <f t="shared" si="61"/>
        <v/>
      </c>
      <c r="AE135" s="12">
        <v>0</v>
      </c>
      <c r="AF135" s="8">
        <f t="shared" si="64"/>
        <v>0</v>
      </c>
      <c r="AG135">
        <v>0</v>
      </c>
      <c r="AH135" s="12">
        <f t="shared" si="65"/>
        <v>0</v>
      </c>
      <c r="AI135">
        <v>0</v>
      </c>
    </row>
    <row r="136" spans="1:35">
      <c r="A136">
        <v>135</v>
      </c>
      <c r="B136" s="7" t="s">
        <v>347</v>
      </c>
      <c r="C136" s="7" t="s">
        <v>8</v>
      </c>
      <c r="D136" s="3" t="s">
        <v>348</v>
      </c>
      <c r="E136">
        <v>0</v>
      </c>
      <c r="F136" s="4">
        <v>0</v>
      </c>
      <c r="G136" s="4">
        <v>0</v>
      </c>
      <c r="H136" s="4">
        <f t="shared" si="62"/>
        <v>0</v>
      </c>
      <c r="I136" s="5">
        <f t="shared" si="44"/>
        <v>0</v>
      </c>
      <c r="J136" s="6">
        <v>0</v>
      </c>
      <c r="K136" s="37">
        <f t="shared" si="45"/>
        <v>0</v>
      </c>
      <c r="L136" s="37">
        <f t="shared" si="46"/>
        <v>0</v>
      </c>
      <c r="M136" s="11">
        <f t="shared" si="47"/>
        <v>0</v>
      </c>
      <c r="N136" s="11">
        <f t="shared" si="48"/>
        <v>0</v>
      </c>
      <c r="O136" s="11">
        <f t="shared" si="63"/>
        <v>0</v>
      </c>
      <c r="P136" s="8">
        <f t="shared" si="49"/>
        <v>0</v>
      </c>
      <c r="Q136" s="11">
        <f t="shared" si="50"/>
        <v>0</v>
      </c>
      <c r="R136">
        <f t="shared" si="51"/>
        <v>0</v>
      </c>
      <c r="S136" s="8">
        <f>ROUND(IF(J136=3%,$I$358*Ranking!K137,0),0)</f>
        <v>0</v>
      </c>
      <c r="T136" s="8">
        <f t="shared" si="52"/>
        <v>0</v>
      </c>
      <c r="U136" s="8">
        <f t="shared" si="53"/>
        <v>0</v>
      </c>
      <c r="V136" s="8">
        <f t="shared" si="54"/>
        <v>0</v>
      </c>
      <c r="W136" s="37">
        <f t="shared" si="55"/>
        <v>0</v>
      </c>
      <c r="X136" s="8">
        <f>IF(J136=3%,ROUND($I$360*Ranking!K137,0),0)</f>
        <v>0</v>
      </c>
      <c r="Y136" s="12">
        <f t="shared" si="56"/>
        <v>0</v>
      </c>
      <c r="Z136" s="12">
        <f t="shared" si="57"/>
        <v>0</v>
      </c>
      <c r="AA136" s="8">
        <f t="shared" si="58"/>
        <v>0</v>
      </c>
      <c r="AB136" s="12">
        <f t="shared" si="59"/>
        <v>0</v>
      </c>
      <c r="AC136" s="37">
        <f t="shared" si="60"/>
        <v>0</v>
      </c>
      <c r="AD136" t="str">
        <f t="shared" si="61"/>
        <v/>
      </c>
      <c r="AE136" s="12">
        <v>0</v>
      </c>
      <c r="AF136" s="8">
        <f t="shared" si="64"/>
        <v>0</v>
      </c>
      <c r="AG136">
        <v>0</v>
      </c>
      <c r="AH136" s="12">
        <f t="shared" si="65"/>
        <v>0</v>
      </c>
      <c r="AI136">
        <v>0</v>
      </c>
    </row>
    <row r="137" spans="1:35">
      <c r="A137">
        <v>136</v>
      </c>
      <c r="B137" s="7" t="s">
        <v>60</v>
      </c>
      <c r="C137" s="7" t="s">
        <v>8</v>
      </c>
      <c r="D137" s="3" t="s">
        <v>61</v>
      </c>
      <c r="E137">
        <v>2002</v>
      </c>
      <c r="F137" s="4">
        <v>604488</v>
      </c>
      <c r="G137" s="4">
        <v>5901</v>
      </c>
      <c r="H137" s="4">
        <f t="shared" si="62"/>
        <v>598587</v>
      </c>
      <c r="I137" s="5">
        <f t="shared" si="44"/>
        <v>598587</v>
      </c>
      <c r="J137" s="6">
        <v>1.4999999999999999E-2</v>
      </c>
      <c r="K137" s="37">
        <f t="shared" si="45"/>
        <v>43.84</v>
      </c>
      <c r="L137" s="37">
        <f t="shared" si="46"/>
        <v>43.84</v>
      </c>
      <c r="M137" s="11">
        <f t="shared" si="47"/>
        <v>262418.38793999999</v>
      </c>
      <c r="N137" s="11">
        <f t="shared" si="48"/>
        <v>262418.38793999999</v>
      </c>
      <c r="O137" s="11">
        <f t="shared" si="63"/>
        <v>0.38793999998597428</v>
      </c>
      <c r="P137" s="8">
        <f t="shared" si="49"/>
        <v>262418</v>
      </c>
      <c r="Q137" s="11">
        <f t="shared" si="50"/>
        <v>-0.38793999998597428</v>
      </c>
      <c r="R137">
        <f t="shared" si="51"/>
        <v>43.84</v>
      </c>
      <c r="S137" s="8">
        <f>ROUND(IF(J137=3%,$I$358*Ranking!K138,0),0)</f>
        <v>0</v>
      </c>
      <c r="T137" s="8">
        <f t="shared" si="52"/>
        <v>262418</v>
      </c>
      <c r="U137" s="8">
        <f t="shared" si="53"/>
        <v>0</v>
      </c>
      <c r="V137" s="8">
        <f t="shared" si="54"/>
        <v>262418</v>
      </c>
      <c r="W137" s="37">
        <f t="shared" si="55"/>
        <v>43.84</v>
      </c>
      <c r="X137" s="8">
        <f>IF(J137=3%,ROUND($I$360*Ranking!K138,0),0)</f>
        <v>0</v>
      </c>
      <c r="Y137" s="12">
        <f t="shared" si="56"/>
        <v>262418</v>
      </c>
      <c r="Z137" s="12">
        <f t="shared" si="57"/>
        <v>0</v>
      </c>
      <c r="AA137" s="8">
        <f t="shared" si="58"/>
        <v>262418</v>
      </c>
      <c r="AB137" s="12">
        <f t="shared" si="59"/>
        <v>0</v>
      </c>
      <c r="AC137" s="37">
        <f t="shared" si="60"/>
        <v>43.84</v>
      </c>
      <c r="AD137" t="str">
        <f t="shared" si="61"/>
        <v/>
      </c>
      <c r="AE137" s="12">
        <v>0</v>
      </c>
      <c r="AF137" s="8">
        <f t="shared" si="64"/>
        <v>262418</v>
      </c>
      <c r="AG137">
        <v>235665</v>
      </c>
      <c r="AH137" s="12">
        <f t="shared" si="65"/>
        <v>26753</v>
      </c>
      <c r="AI137">
        <v>235665</v>
      </c>
    </row>
    <row r="138" spans="1:35">
      <c r="A138">
        <v>137</v>
      </c>
      <c r="B138" s="7" t="s">
        <v>349</v>
      </c>
      <c r="C138" s="7" t="s">
        <v>8</v>
      </c>
      <c r="D138" s="3" t="s">
        <v>350</v>
      </c>
      <c r="E138">
        <v>2016</v>
      </c>
      <c r="F138" s="4">
        <v>545494.51</v>
      </c>
      <c r="G138" s="4">
        <v>190.81</v>
      </c>
      <c r="H138" s="4">
        <f t="shared" si="62"/>
        <v>545303.69999999995</v>
      </c>
      <c r="I138" s="5">
        <f t="shared" si="44"/>
        <v>545304</v>
      </c>
      <c r="J138" s="6">
        <v>1.4999999999999999E-2</v>
      </c>
      <c r="K138" s="37">
        <f t="shared" si="45"/>
        <v>43.84</v>
      </c>
      <c r="L138" s="37">
        <f t="shared" si="46"/>
        <v>43.84</v>
      </c>
      <c r="M138" s="11">
        <f t="shared" si="47"/>
        <v>239059.31237999999</v>
      </c>
      <c r="N138" s="11">
        <f t="shared" si="48"/>
        <v>239059.31237999999</v>
      </c>
      <c r="O138" s="11">
        <f t="shared" si="63"/>
        <v>0.31237999998847954</v>
      </c>
      <c r="P138" s="8">
        <f t="shared" si="49"/>
        <v>239059</v>
      </c>
      <c r="Q138" s="11">
        <f t="shared" si="50"/>
        <v>-0.31237999998847954</v>
      </c>
      <c r="R138">
        <f t="shared" si="51"/>
        <v>43.84</v>
      </c>
      <c r="S138" s="8">
        <f>ROUND(IF(J138=3%,$I$358*Ranking!K139,0),0)</f>
        <v>0</v>
      </c>
      <c r="T138" s="8">
        <f t="shared" si="52"/>
        <v>239059</v>
      </c>
      <c r="U138" s="8">
        <f t="shared" si="53"/>
        <v>0</v>
      </c>
      <c r="V138" s="8">
        <f t="shared" si="54"/>
        <v>239059</v>
      </c>
      <c r="W138" s="37">
        <f t="shared" si="55"/>
        <v>43.84</v>
      </c>
      <c r="X138" s="8">
        <f>IF(J138=3%,ROUND($I$360*Ranking!K139,0),0)</f>
        <v>0</v>
      </c>
      <c r="Y138" s="12">
        <f t="shared" si="56"/>
        <v>239059</v>
      </c>
      <c r="Z138" s="12">
        <f t="shared" si="57"/>
        <v>0</v>
      </c>
      <c r="AA138" s="8">
        <f t="shared" si="58"/>
        <v>239059</v>
      </c>
      <c r="AB138" s="12">
        <f t="shared" si="59"/>
        <v>0</v>
      </c>
      <c r="AC138" s="37">
        <f t="shared" si="60"/>
        <v>43.84</v>
      </c>
      <c r="AD138" t="str">
        <f t="shared" si="61"/>
        <v/>
      </c>
      <c r="AE138" s="12">
        <v>0</v>
      </c>
      <c r="AF138" s="8">
        <f t="shared" si="64"/>
        <v>239059</v>
      </c>
      <c r="AG138">
        <v>214687</v>
      </c>
      <c r="AH138" s="12">
        <f t="shared" si="65"/>
        <v>24372</v>
      </c>
      <c r="AI138">
        <v>214687</v>
      </c>
    </row>
    <row r="139" spans="1:35">
      <c r="A139">
        <v>138</v>
      </c>
      <c r="B139" s="7" t="s">
        <v>351</v>
      </c>
      <c r="C139" s="7" t="s">
        <v>8</v>
      </c>
      <c r="D139" s="3" t="s">
        <v>352</v>
      </c>
      <c r="E139">
        <v>0</v>
      </c>
      <c r="F139" s="4">
        <v>0</v>
      </c>
      <c r="G139" s="4">
        <v>0</v>
      </c>
      <c r="H139" s="4">
        <f t="shared" si="62"/>
        <v>0</v>
      </c>
      <c r="I139" s="5">
        <f t="shared" si="44"/>
        <v>0</v>
      </c>
      <c r="J139" s="6">
        <v>0</v>
      </c>
      <c r="K139" s="37">
        <f t="shared" si="45"/>
        <v>0</v>
      </c>
      <c r="L139" s="37">
        <f t="shared" si="46"/>
        <v>0</v>
      </c>
      <c r="M139" s="11">
        <f t="shared" si="47"/>
        <v>0</v>
      </c>
      <c r="N139" s="11">
        <f t="shared" si="48"/>
        <v>0</v>
      </c>
      <c r="O139" s="11">
        <f t="shared" si="63"/>
        <v>0</v>
      </c>
      <c r="P139" s="8">
        <f t="shared" si="49"/>
        <v>0</v>
      </c>
      <c r="Q139" s="11">
        <f t="shared" si="50"/>
        <v>0</v>
      </c>
      <c r="R139">
        <f t="shared" si="51"/>
        <v>0</v>
      </c>
      <c r="S139" s="8">
        <f>ROUND(IF(J139=3%,$I$358*Ranking!K140,0),0)</f>
        <v>0</v>
      </c>
      <c r="T139" s="8">
        <f t="shared" si="52"/>
        <v>0</v>
      </c>
      <c r="U139" s="8">
        <f t="shared" si="53"/>
        <v>0</v>
      </c>
      <c r="V139" s="8">
        <f t="shared" si="54"/>
        <v>0</v>
      </c>
      <c r="W139" s="37">
        <f t="shared" si="55"/>
        <v>0</v>
      </c>
      <c r="X139" s="8">
        <f>IF(J139=3%,ROUND($I$360*Ranking!K140,0),0)</f>
        <v>0</v>
      </c>
      <c r="Y139" s="12">
        <f t="shared" si="56"/>
        <v>0</v>
      </c>
      <c r="Z139" s="12">
        <f t="shared" si="57"/>
        <v>0</v>
      </c>
      <c r="AA139" s="8">
        <f t="shared" si="58"/>
        <v>0</v>
      </c>
      <c r="AB139" s="12">
        <f t="shared" si="59"/>
        <v>0</v>
      </c>
      <c r="AC139" s="37">
        <f t="shared" si="60"/>
        <v>0</v>
      </c>
      <c r="AD139" t="str">
        <f t="shared" si="61"/>
        <v/>
      </c>
      <c r="AE139" s="12">
        <v>0</v>
      </c>
      <c r="AF139" s="8">
        <f t="shared" si="64"/>
        <v>0</v>
      </c>
      <c r="AG139">
        <v>0</v>
      </c>
      <c r="AH139" s="12">
        <f t="shared" si="65"/>
        <v>0</v>
      </c>
      <c r="AI139">
        <v>0</v>
      </c>
    </row>
    <row r="140" spans="1:35">
      <c r="A140">
        <v>139</v>
      </c>
      <c r="B140" s="7" t="s">
        <v>62</v>
      </c>
      <c r="C140" s="7" t="s">
        <v>8</v>
      </c>
      <c r="D140" s="3" t="s">
        <v>63</v>
      </c>
      <c r="E140">
        <v>2002</v>
      </c>
      <c r="F140" s="4">
        <v>1264026.2</v>
      </c>
      <c r="G140" s="4">
        <v>2602.1</v>
      </c>
      <c r="H140" s="4">
        <f t="shared" si="62"/>
        <v>1261424.0999999999</v>
      </c>
      <c r="I140" s="5">
        <f t="shared" si="44"/>
        <v>1261424</v>
      </c>
      <c r="J140" s="6">
        <v>0.02</v>
      </c>
      <c r="K140" s="37">
        <f t="shared" si="45"/>
        <v>43.84</v>
      </c>
      <c r="L140" s="37">
        <f t="shared" si="46"/>
        <v>43.84</v>
      </c>
      <c r="M140" s="11">
        <f t="shared" si="47"/>
        <v>553003.74479999999</v>
      </c>
      <c r="N140" s="11">
        <f t="shared" si="48"/>
        <v>553003.74479999999</v>
      </c>
      <c r="O140" s="11">
        <f t="shared" si="63"/>
        <v>-0.2552000000141561</v>
      </c>
      <c r="P140" s="8">
        <f t="shared" si="49"/>
        <v>553004</v>
      </c>
      <c r="Q140" s="11">
        <f t="shared" si="50"/>
        <v>0.2552000000141561</v>
      </c>
      <c r="R140">
        <f t="shared" si="51"/>
        <v>43.84</v>
      </c>
      <c r="S140" s="8">
        <f>ROUND(IF(J140=3%,$I$358*Ranking!K141,0),0)</f>
        <v>0</v>
      </c>
      <c r="T140" s="8">
        <f t="shared" si="52"/>
        <v>553004</v>
      </c>
      <c r="U140" s="8">
        <f t="shared" si="53"/>
        <v>0</v>
      </c>
      <c r="V140" s="8">
        <f t="shared" si="54"/>
        <v>553004</v>
      </c>
      <c r="W140" s="37">
        <f t="shared" si="55"/>
        <v>43.84</v>
      </c>
      <c r="X140" s="8">
        <f>IF(J140=3%,ROUND($I$360*Ranking!K141,0),0)</f>
        <v>0</v>
      </c>
      <c r="Y140" s="12">
        <f t="shared" si="56"/>
        <v>553004</v>
      </c>
      <c r="Z140" s="12">
        <f t="shared" si="57"/>
        <v>0</v>
      </c>
      <c r="AA140" s="8">
        <f t="shared" si="58"/>
        <v>553004</v>
      </c>
      <c r="AB140" s="12">
        <f t="shared" si="59"/>
        <v>0</v>
      </c>
      <c r="AC140" s="37">
        <f t="shared" si="60"/>
        <v>43.84</v>
      </c>
      <c r="AD140" t="str">
        <f t="shared" si="61"/>
        <v/>
      </c>
      <c r="AE140" s="12">
        <v>0</v>
      </c>
      <c r="AF140" s="8">
        <f t="shared" si="64"/>
        <v>553004</v>
      </c>
      <c r="AG140">
        <v>496625</v>
      </c>
      <c r="AH140" s="12">
        <f t="shared" si="65"/>
        <v>56379</v>
      </c>
      <c r="AI140">
        <v>496625</v>
      </c>
    </row>
    <row r="141" spans="1:35">
      <c r="A141">
        <v>140</v>
      </c>
      <c r="B141" s="7" t="s">
        <v>353</v>
      </c>
      <c r="C141" s="7" t="s">
        <v>8</v>
      </c>
      <c r="D141" s="3" t="s">
        <v>354</v>
      </c>
      <c r="E141">
        <v>2007</v>
      </c>
      <c r="F141" s="4">
        <v>69052.479999999996</v>
      </c>
      <c r="G141" s="4">
        <v>325.89999999999998</v>
      </c>
      <c r="H141" s="4">
        <f t="shared" si="62"/>
        <v>68726.58</v>
      </c>
      <c r="I141" s="5">
        <f t="shared" si="44"/>
        <v>68727</v>
      </c>
      <c r="J141" s="6">
        <v>1.4999999999999999E-2</v>
      </c>
      <c r="K141" s="37">
        <f t="shared" si="45"/>
        <v>43.84</v>
      </c>
      <c r="L141" s="37">
        <f t="shared" si="46"/>
        <v>43.84</v>
      </c>
      <c r="M141" s="11">
        <f t="shared" si="47"/>
        <v>30129.669620000001</v>
      </c>
      <c r="N141" s="11">
        <f t="shared" si="48"/>
        <v>30129.669620000001</v>
      </c>
      <c r="O141" s="11">
        <f t="shared" si="63"/>
        <v>-0.33037999999942258</v>
      </c>
      <c r="P141" s="8">
        <f t="shared" si="49"/>
        <v>30130</v>
      </c>
      <c r="Q141" s="11">
        <f t="shared" si="50"/>
        <v>0.33037999999942258</v>
      </c>
      <c r="R141">
        <f t="shared" si="51"/>
        <v>43.84</v>
      </c>
      <c r="S141" s="8">
        <f>ROUND(IF(J141=3%,$I$358*Ranking!K142,0),0)</f>
        <v>0</v>
      </c>
      <c r="T141" s="8">
        <f t="shared" si="52"/>
        <v>30130</v>
      </c>
      <c r="U141" s="8">
        <f t="shared" si="53"/>
        <v>0</v>
      </c>
      <c r="V141" s="8">
        <f t="shared" si="54"/>
        <v>30130</v>
      </c>
      <c r="W141" s="37">
        <f t="shared" si="55"/>
        <v>43.84</v>
      </c>
      <c r="X141" s="8">
        <f>IF(J141=3%,ROUND($I$360*Ranking!K142,0),0)</f>
        <v>0</v>
      </c>
      <c r="Y141" s="12">
        <f t="shared" si="56"/>
        <v>30130</v>
      </c>
      <c r="Z141" s="12">
        <f t="shared" si="57"/>
        <v>0</v>
      </c>
      <c r="AA141" s="8">
        <f t="shared" si="58"/>
        <v>30130</v>
      </c>
      <c r="AB141" s="12">
        <f t="shared" si="59"/>
        <v>0</v>
      </c>
      <c r="AC141" s="37">
        <f t="shared" si="60"/>
        <v>43.84</v>
      </c>
      <c r="AD141" t="str">
        <f t="shared" si="61"/>
        <v/>
      </c>
      <c r="AE141" s="12">
        <v>0</v>
      </c>
      <c r="AF141" s="8">
        <f t="shared" si="64"/>
        <v>30130</v>
      </c>
      <c r="AG141">
        <v>27058</v>
      </c>
      <c r="AH141" s="12">
        <f t="shared" si="65"/>
        <v>3072</v>
      </c>
      <c r="AI141">
        <v>27058</v>
      </c>
    </row>
    <row r="142" spans="1:35">
      <c r="A142">
        <v>141</v>
      </c>
      <c r="B142" s="7" t="s">
        <v>355</v>
      </c>
      <c r="C142" s="7" t="s">
        <v>8</v>
      </c>
      <c r="D142" s="3" t="s">
        <v>356</v>
      </c>
      <c r="E142">
        <v>2008</v>
      </c>
      <c r="F142" s="4">
        <v>550917.88</v>
      </c>
      <c r="G142" s="4">
        <v>2848.8100000000004</v>
      </c>
      <c r="H142" s="4">
        <f t="shared" si="62"/>
        <v>548069.06999999995</v>
      </c>
      <c r="I142" s="5">
        <f t="shared" si="44"/>
        <v>548069</v>
      </c>
      <c r="J142" s="6">
        <v>0.01</v>
      </c>
      <c r="K142" s="37">
        <f t="shared" si="45"/>
        <v>43.84</v>
      </c>
      <c r="L142" s="37">
        <f t="shared" si="46"/>
        <v>43.84</v>
      </c>
      <c r="M142" s="11">
        <f t="shared" si="47"/>
        <v>240271.47842999999</v>
      </c>
      <c r="N142" s="11">
        <f t="shared" si="48"/>
        <v>240271.47842999999</v>
      </c>
      <c r="O142" s="11">
        <f t="shared" si="63"/>
        <v>0.47842999998829328</v>
      </c>
      <c r="P142" s="8">
        <f t="shared" si="49"/>
        <v>240271</v>
      </c>
      <c r="Q142" s="11">
        <f t="shared" si="50"/>
        <v>-0.47842999998829328</v>
      </c>
      <c r="R142">
        <f t="shared" si="51"/>
        <v>43.84</v>
      </c>
      <c r="S142" s="8">
        <f>ROUND(IF(J142=3%,$I$358*Ranking!K143,0),0)</f>
        <v>0</v>
      </c>
      <c r="T142" s="8">
        <f t="shared" si="52"/>
        <v>240271</v>
      </c>
      <c r="U142" s="8">
        <f t="shared" si="53"/>
        <v>0</v>
      </c>
      <c r="V142" s="8">
        <f t="shared" si="54"/>
        <v>240271</v>
      </c>
      <c r="W142" s="37">
        <f t="shared" si="55"/>
        <v>43.84</v>
      </c>
      <c r="X142" s="8">
        <f>IF(J142=3%,ROUND($I$360*Ranking!K143,0),0)</f>
        <v>0</v>
      </c>
      <c r="Y142" s="12">
        <f t="shared" si="56"/>
        <v>240271</v>
      </c>
      <c r="Z142" s="12">
        <f t="shared" si="57"/>
        <v>0</v>
      </c>
      <c r="AA142" s="8">
        <f t="shared" si="58"/>
        <v>240271</v>
      </c>
      <c r="AB142" s="12">
        <f t="shared" si="59"/>
        <v>0</v>
      </c>
      <c r="AC142" s="37">
        <f t="shared" si="60"/>
        <v>43.84</v>
      </c>
      <c r="AD142" t="str">
        <f t="shared" si="61"/>
        <v/>
      </c>
      <c r="AE142" s="12">
        <v>0</v>
      </c>
      <c r="AF142" s="8">
        <f t="shared" si="64"/>
        <v>240271</v>
      </c>
      <c r="AG142">
        <v>215776</v>
      </c>
      <c r="AH142" s="12">
        <f t="shared" si="65"/>
        <v>24495</v>
      </c>
      <c r="AI142">
        <v>215776</v>
      </c>
    </row>
    <row r="143" spans="1:35">
      <c r="A143">
        <v>142</v>
      </c>
      <c r="B143" s="7" t="s">
        <v>357</v>
      </c>
      <c r="C143" s="7" t="s">
        <v>8</v>
      </c>
      <c r="D143" s="3" t="s">
        <v>358</v>
      </c>
      <c r="E143">
        <v>2018</v>
      </c>
      <c r="F143" s="4">
        <v>474014.29</v>
      </c>
      <c r="G143" s="4">
        <v>5211.72</v>
      </c>
      <c r="H143" s="4">
        <f t="shared" si="62"/>
        <v>468802.57</v>
      </c>
      <c r="I143" s="5">
        <f t="shared" si="44"/>
        <v>468803</v>
      </c>
      <c r="J143" s="6">
        <v>1.4999999999999999E-2</v>
      </c>
      <c r="K143" s="37">
        <f t="shared" si="45"/>
        <v>43.84</v>
      </c>
      <c r="L143" s="37">
        <f t="shared" si="46"/>
        <v>43.84</v>
      </c>
      <c r="M143" s="11">
        <f t="shared" si="47"/>
        <v>205521.54912000001</v>
      </c>
      <c r="N143" s="11">
        <f t="shared" si="48"/>
        <v>205521.54912000001</v>
      </c>
      <c r="O143" s="11">
        <f t="shared" si="63"/>
        <v>-0.45087999998941086</v>
      </c>
      <c r="P143" s="8">
        <f t="shared" si="49"/>
        <v>205522</v>
      </c>
      <c r="Q143" s="11">
        <f t="shared" si="50"/>
        <v>0.45087999998941086</v>
      </c>
      <c r="R143">
        <f t="shared" si="51"/>
        <v>43.84</v>
      </c>
      <c r="S143" s="8">
        <f>ROUND(IF(J143=3%,$I$358*Ranking!K144,0),0)</f>
        <v>0</v>
      </c>
      <c r="T143" s="8">
        <f t="shared" si="52"/>
        <v>205522</v>
      </c>
      <c r="U143" s="8">
        <f t="shared" si="53"/>
        <v>0</v>
      </c>
      <c r="V143" s="8">
        <f t="shared" si="54"/>
        <v>205522</v>
      </c>
      <c r="W143" s="37">
        <f t="shared" si="55"/>
        <v>43.84</v>
      </c>
      <c r="X143" s="8">
        <f>IF(J143=3%,ROUND($I$360*Ranking!K144,0),0)</f>
        <v>0</v>
      </c>
      <c r="Y143" s="12">
        <f t="shared" si="56"/>
        <v>205522</v>
      </c>
      <c r="Z143" s="12">
        <f t="shared" si="57"/>
        <v>0</v>
      </c>
      <c r="AA143" s="8">
        <f t="shared" si="58"/>
        <v>205522</v>
      </c>
      <c r="AB143" s="12">
        <f t="shared" si="59"/>
        <v>0</v>
      </c>
      <c r="AC143" s="37">
        <f t="shared" si="60"/>
        <v>43.84</v>
      </c>
      <c r="AD143" t="str">
        <f t="shared" si="61"/>
        <v/>
      </c>
      <c r="AE143" s="12">
        <v>0</v>
      </c>
      <c r="AF143" s="8">
        <f t="shared" si="64"/>
        <v>205522</v>
      </c>
      <c r="AG143">
        <v>184569</v>
      </c>
      <c r="AH143" s="12">
        <f t="shared" si="65"/>
        <v>20953</v>
      </c>
      <c r="AI143">
        <v>184569</v>
      </c>
    </row>
    <row r="144" spans="1:35">
      <c r="A144">
        <v>143</v>
      </c>
      <c r="B144" s="7" t="s">
        <v>359</v>
      </c>
      <c r="C144" s="7" t="s">
        <v>8</v>
      </c>
      <c r="D144" s="3" t="s">
        <v>360</v>
      </c>
      <c r="E144">
        <v>0</v>
      </c>
      <c r="F144" s="4">
        <v>0</v>
      </c>
      <c r="G144" s="4">
        <v>0</v>
      </c>
      <c r="H144" s="4">
        <f t="shared" si="62"/>
        <v>0</v>
      </c>
      <c r="I144" s="5">
        <f t="shared" si="44"/>
        <v>0</v>
      </c>
      <c r="J144" s="6">
        <v>0</v>
      </c>
      <c r="K144" s="37">
        <f t="shared" si="45"/>
        <v>0</v>
      </c>
      <c r="L144" s="37">
        <f t="shared" si="46"/>
        <v>0</v>
      </c>
      <c r="M144" s="11">
        <f t="shared" si="47"/>
        <v>0</v>
      </c>
      <c r="N144" s="11">
        <f t="shared" si="48"/>
        <v>0</v>
      </c>
      <c r="O144" s="11">
        <f t="shared" si="63"/>
        <v>0</v>
      </c>
      <c r="P144" s="8">
        <f t="shared" si="49"/>
        <v>0</v>
      </c>
      <c r="Q144" s="11">
        <f t="shared" si="50"/>
        <v>0</v>
      </c>
      <c r="R144">
        <f t="shared" si="51"/>
        <v>0</v>
      </c>
      <c r="S144" s="8">
        <f>ROUND(IF(J144=3%,$I$358*Ranking!K145,0),0)</f>
        <v>0</v>
      </c>
      <c r="T144" s="8">
        <f t="shared" si="52"/>
        <v>0</v>
      </c>
      <c r="U144" s="8">
        <f t="shared" si="53"/>
        <v>0</v>
      </c>
      <c r="V144" s="8">
        <f t="shared" si="54"/>
        <v>0</v>
      </c>
      <c r="W144" s="37">
        <f t="shared" si="55"/>
        <v>0</v>
      </c>
      <c r="X144" s="8">
        <f>IF(J144=3%,ROUND($I$360*Ranking!K145,0),0)</f>
        <v>0</v>
      </c>
      <c r="Y144" s="12">
        <f t="shared" si="56"/>
        <v>0</v>
      </c>
      <c r="Z144" s="12">
        <f t="shared" si="57"/>
        <v>0</v>
      </c>
      <c r="AA144" s="8">
        <f t="shared" si="58"/>
        <v>0</v>
      </c>
      <c r="AB144" s="12">
        <f t="shared" si="59"/>
        <v>0</v>
      </c>
      <c r="AC144" s="37">
        <f t="shared" si="60"/>
        <v>0</v>
      </c>
      <c r="AD144" t="str">
        <f t="shared" si="61"/>
        <v/>
      </c>
      <c r="AE144" s="12">
        <v>0</v>
      </c>
      <c r="AF144" s="8">
        <f t="shared" si="64"/>
        <v>0</v>
      </c>
      <c r="AG144">
        <v>0</v>
      </c>
      <c r="AH144" s="12">
        <f t="shared" si="65"/>
        <v>0</v>
      </c>
      <c r="AI144">
        <v>0</v>
      </c>
    </row>
    <row r="145" spans="1:35">
      <c r="A145">
        <v>144</v>
      </c>
      <c r="B145" s="7" t="s">
        <v>361</v>
      </c>
      <c r="C145" s="7" t="s">
        <v>8</v>
      </c>
      <c r="D145" s="3" t="s">
        <v>362</v>
      </c>
      <c r="E145">
        <v>0</v>
      </c>
      <c r="F145" s="4">
        <v>0</v>
      </c>
      <c r="G145" s="4">
        <v>0</v>
      </c>
      <c r="H145" s="4">
        <f t="shared" si="62"/>
        <v>0</v>
      </c>
      <c r="I145" s="5">
        <f t="shared" si="44"/>
        <v>0</v>
      </c>
      <c r="J145" s="6">
        <v>0</v>
      </c>
      <c r="K145" s="37">
        <f t="shared" si="45"/>
        <v>0</v>
      </c>
      <c r="L145" s="37">
        <f t="shared" si="46"/>
        <v>0</v>
      </c>
      <c r="M145" s="11">
        <f t="shared" si="47"/>
        <v>0</v>
      </c>
      <c r="N145" s="11">
        <f t="shared" si="48"/>
        <v>0</v>
      </c>
      <c r="O145" s="11">
        <f t="shared" si="63"/>
        <v>0</v>
      </c>
      <c r="P145" s="8">
        <f t="shared" si="49"/>
        <v>0</v>
      </c>
      <c r="Q145" s="11">
        <f t="shared" si="50"/>
        <v>0</v>
      </c>
      <c r="R145">
        <f t="shared" si="51"/>
        <v>0</v>
      </c>
      <c r="S145" s="8">
        <f>ROUND(IF(J145=3%,$I$358*Ranking!K146,0),0)</f>
        <v>0</v>
      </c>
      <c r="T145" s="8">
        <f t="shared" si="52"/>
        <v>0</v>
      </c>
      <c r="U145" s="8">
        <f t="shared" si="53"/>
        <v>0</v>
      </c>
      <c r="V145" s="8">
        <f t="shared" si="54"/>
        <v>0</v>
      </c>
      <c r="W145" s="37">
        <f t="shared" si="55"/>
        <v>0</v>
      </c>
      <c r="X145" s="8">
        <f>IF(J145=3%,ROUND($I$360*Ranking!K146,0),0)</f>
        <v>0</v>
      </c>
      <c r="Y145" s="12">
        <f t="shared" si="56"/>
        <v>0</v>
      </c>
      <c r="Z145" s="12">
        <f t="shared" si="57"/>
        <v>0</v>
      </c>
      <c r="AA145" s="8">
        <f t="shared" si="58"/>
        <v>0</v>
      </c>
      <c r="AB145" s="12">
        <f t="shared" si="59"/>
        <v>0</v>
      </c>
      <c r="AC145" s="37">
        <f t="shared" si="60"/>
        <v>0</v>
      </c>
      <c r="AD145" t="str">
        <f t="shared" si="61"/>
        <v/>
      </c>
      <c r="AE145" s="12">
        <v>0</v>
      </c>
      <c r="AF145" s="8">
        <f t="shared" si="64"/>
        <v>0</v>
      </c>
      <c r="AG145">
        <v>0</v>
      </c>
      <c r="AH145" s="12">
        <f t="shared" si="65"/>
        <v>0</v>
      </c>
      <c r="AI145">
        <v>0</v>
      </c>
    </row>
    <row r="146" spans="1:35">
      <c r="A146">
        <v>145</v>
      </c>
      <c r="B146" s="7" t="s">
        <v>363</v>
      </c>
      <c r="C146" s="7" t="s">
        <v>8</v>
      </c>
      <c r="D146" s="3" t="s">
        <v>364</v>
      </c>
      <c r="E146">
        <v>2006</v>
      </c>
      <c r="F146" s="4">
        <v>273103.19</v>
      </c>
      <c r="G146" s="4">
        <v>3824.24</v>
      </c>
      <c r="H146" s="4">
        <f t="shared" si="62"/>
        <v>269278.95</v>
      </c>
      <c r="I146" s="5">
        <f t="shared" si="44"/>
        <v>269279</v>
      </c>
      <c r="J146" s="6">
        <v>0.01</v>
      </c>
      <c r="K146" s="37">
        <f t="shared" si="45"/>
        <v>43.84</v>
      </c>
      <c r="L146" s="37">
        <f t="shared" si="46"/>
        <v>43.84</v>
      </c>
      <c r="M146" s="11">
        <f t="shared" si="47"/>
        <v>118050.94512</v>
      </c>
      <c r="N146" s="11">
        <f t="shared" si="48"/>
        <v>118050.94512</v>
      </c>
      <c r="O146" s="11">
        <f t="shared" si="63"/>
        <v>-5.4879999996046536E-2</v>
      </c>
      <c r="P146" s="8">
        <f t="shared" si="49"/>
        <v>118051</v>
      </c>
      <c r="Q146" s="11">
        <f t="shared" si="50"/>
        <v>5.4879999996046536E-2</v>
      </c>
      <c r="R146">
        <f t="shared" si="51"/>
        <v>43.84</v>
      </c>
      <c r="S146" s="8">
        <f>ROUND(IF(J146=3%,$I$358*Ranking!K147,0),0)</f>
        <v>0</v>
      </c>
      <c r="T146" s="8">
        <f t="shared" si="52"/>
        <v>118051</v>
      </c>
      <c r="U146" s="8">
        <f t="shared" si="53"/>
        <v>0</v>
      </c>
      <c r="V146" s="8">
        <f t="shared" si="54"/>
        <v>118051</v>
      </c>
      <c r="W146" s="37">
        <f t="shared" si="55"/>
        <v>43.84</v>
      </c>
      <c r="X146" s="8">
        <f>IF(J146=3%,ROUND($I$360*Ranking!K147,0),0)</f>
        <v>0</v>
      </c>
      <c r="Y146" s="12">
        <f t="shared" si="56"/>
        <v>118051</v>
      </c>
      <c r="Z146" s="12">
        <f t="shared" si="57"/>
        <v>0</v>
      </c>
      <c r="AA146" s="8">
        <f t="shared" si="58"/>
        <v>118051</v>
      </c>
      <c r="AB146" s="12">
        <f t="shared" si="59"/>
        <v>0</v>
      </c>
      <c r="AC146" s="37">
        <f t="shared" si="60"/>
        <v>43.84</v>
      </c>
      <c r="AD146" t="str">
        <f t="shared" si="61"/>
        <v/>
      </c>
      <c r="AE146" s="12">
        <v>0</v>
      </c>
      <c r="AF146" s="8">
        <f t="shared" si="64"/>
        <v>118051</v>
      </c>
      <c r="AG146">
        <v>106016</v>
      </c>
      <c r="AH146" s="12">
        <f t="shared" si="65"/>
        <v>12035</v>
      </c>
      <c r="AI146">
        <v>106016</v>
      </c>
    </row>
    <row r="147" spans="1:35">
      <c r="A147">
        <v>146</v>
      </c>
      <c r="B147" s="7" t="s">
        <v>365</v>
      </c>
      <c r="C147" s="7" t="s">
        <v>8</v>
      </c>
      <c r="D147" s="3" t="s">
        <v>366</v>
      </c>
      <c r="E147">
        <v>0</v>
      </c>
      <c r="F147" s="4">
        <v>0</v>
      </c>
      <c r="G147" s="4">
        <v>0</v>
      </c>
      <c r="H147" s="4">
        <f t="shared" si="62"/>
        <v>0</v>
      </c>
      <c r="I147" s="5">
        <f t="shared" si="44"/>
        <v>0</v>
      </c>
      <c r="J147" s="6">
        <v>0</v>
      </c>
      <c r="K147" s="37">
        <f t="shared" si="45"/>
        <v>0</v>
      </c>
      <c r="L147" s="37">
        <f t="shared" si="46"/>
        <v>0</v>
      </c>
      <c r="M147" s="11">
        <f t="shared" si="47"/>
        <v>0</v>
      </c>
      <c r="N147" s="11">
        <f t="shared" si="48"/>
        <v>0</v>
      </c>
      <c r="O147" s="11">
        <f t="shared" si="63"/>
        <v>0</v>
      </c>
      <c r="P147" s="8">
        <f t="shared" si="49"/>
        <v>0</v>
      </c>
      <c r="Q147" s="11">
        <f t="shared" si="50"/>
        <v>0</v>
      </c>
      <c r="R147">
        <f t="shared" si="51"/>
        <v>0</v>
      </c>
      <c r="S147" s="8">
        <f>ROUND(IF(J147=3%,$I$358*Ranking!K148,0),0)</f>
        <v>0</v>
      </c>
      <c r="T147" s="8">
        <f t="shared" si="52"/>
        <v>0</v>
      </c>
      <c r="U147" s="8">
        <f t="shared" si="53"/>
        <v>0</v>
      </c>
      <c r="V147" s="8">
        <f t="shared" si="54"/>
        <v>0</v>
      </c>
      <c r="W147" s="37">
        <f t="shared" si="55"/>
        <v>0</v>
      </c>
      <c r="X147" s="8">
        <f>IF(J147=3%,ROUND($I$360*Ranking!K148,0),0)</f>
        <v>0</v>
      </c>
      <c r="Y147" s="12">
        <f t="shared" si="56"/>
        <v>0</v>
      </c>
      <c r="Z147" s="12">
        <f t="shared" si="57"/>
        <v>0</v>
      </c>
      <c r="AA147" s="8">
        <f t="shared" si="58"/>
        <v>0</v>
      </c>
      <c r="AB147" s="12">
        <f t="shared" si="59"/>
        <v>0</v>
      </c>
      <c r="AC147" s="37">
        <f t="shared" si="60"/>
        <v>0</v>
      </c>
      <c r="AD147" t="str">
        <f t="shared" si="61"/>
        <v/>
      </c>
      <c r="AE147" s="12">
        <v>0</v>
      </c>
      <c r="AF147" s="8">
        <f t="shared" si="64"/>
        <v>0</v>
      </c>
      <c r="AG147">
        <v>0</v>
      </c>
      <c r="AH147" s="12">
        <f t="shared" si="65"/>
        <v>0</v>
      </c>
      <c r="AI147">
        <v>0</v>
      </c>
    </row>
    <row r="148" spans="1:35">
      <c r="A148">
        <v>147</v>
      </c>
      <c r="B148" s="7" t="s">
        <v>367</v>
      </c>
      <c r="C148" s="7" t="s">
        <v>8</v>
      </c>
      <c r="D148" s="3" t="s">
        <v>368</v>
      </c>
      <c r="E148">
        <v>0</v>
      </c>
      <c r="F148" s="4">
        <v>0</v>
      </c>
      <c r="G148" s="4">
        <v>0</v>
      </c>
      <c r="H148" s="4">
        <f t="shared" si="62"/>
        <v>0</v>
      </c>
      <c r="I148" s="5">
        <f t="shared" si="44"/>
        <v>0</v>
      </c>
      <c r="J148" s="6">
        <v>0</v>
      </c>
      <c r="K148" s="37">
        <f t="shared" si="45"/>
        <v>0</v>
      </c>
      <c r="L148" s="37">
        <f t="shared" si="46"/>
        <v>0</v>
      </c>
      <c r="M148" s="11">
        <f t="shared" si="47"/>
        <v>0</v>
      </c>
      <c r="N148" s="11">
        <f t="shared" si="48"/>
        <v>0</v>
      </c>
      <c r="O148" s="11">
        <f t="shared" si="63"/>
        <v>0</v>
      </c>
      <c r="P148" s="8">
        <f t="shared" si="49"/>
        <v>0</v>
      </c>
      <c r="Q148" s="11">
        <f t="shared" si="50"/>
        <v>0</v>
      </c>
      <c r="R148">
        <f t="shared" si="51"/>
        <v>0</v>
      </c>
      <c r="S148" s="8">
        <f>ROUND(IF(J148=3%,$I$358*Ranking!K149,0),0)</f>
        <v>0</v>
      </c>
      <c r="T148" s="8">
        <f t="shared" si="52"/>
        <v>0</v>
      </c>
      <c r="U148" s="8">
        <f t="shared" si="53"/>
        <v>0</v>
      </c>
      <c r="V148" s="8">
        <f t="shared" si="54"/>
        <v>0</v>
      </c>
      <c r="W148" s="37">
        <f t="shared" si="55"/>
        <v>0</v>
      </c>
      <c r="X148" s="8">
        <f>IF(J148=3%,ROUND($I$360*Ranking!K149,0),0)</f>
        <v>0</v>
      </c>
      <c r="Y148" s="12">
        <f t="shared" si="56"/>
        <v>0</v>
      </c>
      <c r="Z148" s="12">
        <f t="shared" si="57"/>
        <v>0</v>
      </c>
      <c r="AA148" s="8">
        <f t="shared" si="58"/>
        <v>0</v>
      </c>
      <c r="AB148" s="12">
        <f t="shared" si="59"/>
        <v>0</v>
      </c>
      <c r="AC148" s="37">
        <f t="shared" si="60"/>
        <v>0</v>
      </c>
      <c r="AD148" t="str">
        <f t="shared" si="61"/>
        <v/>
      </c>
      <c r="AE148" s="12">
        <v>0</v>
      </c>
      <c r="AF148" s="8">
        <f t="shared" si="64"/>
        <v>0</v>
      </c>
      <c r="AG148">
        <v>0</v>
      </c>
      <c r="AH148" s="12">
        <f t="shared" si="65"/>
        <v>0</v>
      </c>
      <c r="AI148">
        <v>0</v>
      </c>
    </row>
    <row r="149" spans="1:35">
      <c r="A149">
        <v>148</v>
      </c>
      <c r="B149" s="7" t="s">
        <v>369</v>
      </c>
      <c r="C149" s="7" t="s">
        <v>8</v>
      </c>
      <c r="D149" s="3" t="s">
        <v>370</v>
      </c>
      <c r="E149">
        <v>0</v>
      </c>
      <c r="F149" s="4">
        <v>0</v>
      </c>
      <c r="G149" s="4">
        <v>0</v>
      </c>
      <c r="H149" s="4">
        <f t="shared" si="62"/>
        <v>0</v>
      </c>
      <c r="I149" s="5">
        <f t="shared" si="44"/>
        <v>0</v>
      </c>
      <c r="J149" s="6">
        <v>0</v>
      </c>
      <c r="K149" s="37">
        <f t="shared" si="45"/>
        <v>0</v>
      </c>
      <c r="L149" s="37">
        <f t="shared" si="46"/>
        <v>0</v>
      </c>
      <c r="M149" s="11">
        <f t="shared" si="47"/>
        <v>0</v>
      </c>
      <c r="N149" s="11">
        <f t="shared" si="48"/>
        <v>0</v>
      </c>
      <c r="O149" s="11">
        <f t="shared" si="63"/>
        <v>0</v>
      </c>
      <c r="P149" s="8">
        <f t="shared" si="49"/>
        <v>0</v>
      </c>
      <c r="Q149" s="11">
        <f t="shared" si="50"/>
        <v>0</v>
      </c>
      <c r="R149">
        <f t="shared" si="51"/>
        <v>0</v>
      </c>
      <c r="S149" s="8">
        <f>ROUND(IF(J149=3%,$I$358*Ranking!K150,0),0)</f>
        <v>0</v>
      </c>
      <c r="T149" s="8">
        <f t="shared" si="52"/>
        <v>0</v>
      </c>
      <c r="U149" s="8">
        <f t="shared" si="53"/>
        <v>0</v>
      </c>
      <c r="V149" s="8">
        <f t="shared" si="54"/>
        <v>0</v>
      </c>
      <c r="W149" s="37">
        <f t="shared" si="55"/>
        <v>0</v>
      </c>
      <c r="X149" s="8">
        <f>IF(J149=3%,ROUND($I$360*Ranking!K150,0),0)</f>
        <v>0</v>
      </c>
      <c r="Y149" s="12">
        <f t="shared" si="56"/>
        <v>0</v>
      </c>
      <c r="Z149" s="12">
        <f t="shared" si="57"/>
        <v>0</v>
      </c>
      <c r="AA149" s="8">
        <f t="shared" si="58"/>
        <v>0</v>
      </c>
      <c r="AB149" s="12">
        <f t="shared" si="59"/>
        <v>0</v>
      </c>
      <c r="AC149" s="37">
        <f t="shared" si="60"/>
        <v>0</v>
      </c>
      <c r="AD149" t="str">
        <f t="shared" si="61"/>
        <v/>
      </c>
      <c r="AE149" s="12">
        <v>0</v>
      </c>
      <c r="AF149" s="8">
        <f t="shared" si="64"/>
        <v>0</v>
      </c>
      <c r="AG149">
        <v>0</v>
      </c>
      <c r="AH149" s="12">
        <f t="shared" si="65"/>
        <v>0</v>
      </c>
      <c r="AI149">
        <v>0</v>
      </c>
    </row>
    <row r="150" spans="1:35">
      <c r="A150">
        <v>149</v>
      </c>
      <c r="B150" s="7" t="s">
        <v>371</v>
      </c>
      <c r="C150" s="7" t="s">
        <v>8</v>
      </c>
      <c r="D150" s="3" t="s">
        <v>372</v>
      </c>
      <c r="E150">
        <v>0</v>
      </c>
      <c r="F150" s="4">
        <v>0</v>
      </c>
      <c r="G150" s="4">
        <v>0</v>
      </c>
      <c r="H150" s="4">
        <f t="shared" si="62"/>
        <v>0</v>
      </c>
      <c r="I150" s="5">
        <f t="shared" si="44"/>
        <v>0</v>
      </c>
      <c r="J150" s="6">
        <v>0</v>
      </c>
      <c r="K150" s="37">
        <f t="shared" si="45"/>
        <v>0</v>
      </c>
      <c r="L150" s="37">
        <f t="shared" si="46"/>
        <v>0</v>
      </c>
      <c r="M150" s="11">
        <f t="shared" si="47"/>
        <v>0</v>
      </c>
      <c r="N150" s="11">
        <f t="shared" si="48"/>
        <v>0</v>
      </c>
      <c r="O150" s="11">
        <f t="shared" si="63"/>
        <v>0</v>
      </c>
      <c r="P150" s="8">
        <f t="shared" si="49"/>
        <v>0</v>
      </c>
      <c r="Q150" s="11">
        <f t="shared" si="50"/>
        <v>0</v>
      </c>
      <c r="R150">
        <f t="shared" si="51"/>
        <v>0</v>
      </c>
      <c r="S150" s="8">
        <f>ROUND(IF(J150=3%,$I$358*Ranking!K151,0),0)</f>
        <v>0</v>
      </c>
      <c r="T150" s="8">
        <f t="shared" si="52"/>
        <v>0</v>
      </c>
      <c r="U150" s="8">
        <f t="shared" si="53"/>
        <v>0</v>
      </c>
      <c r="V150" s="8">
        <f t="shared" si="54"/>
        <v>0</v>
      </c>
      <c r="W150" s="37">
        <f t="shared" si="55"/>
        <v>0</v>
      </c>
      <c r="X150" s="8">
        <f>IF(J150=3%,ROUND($I$360*Ranking!K151,0),0)</f>
        <v>0</v>
      </c>
      <c r="Y150" s="12">
        <f t="shared" si="56"/>
        <v>0</v>
      </c>
      <c r="Z150" s="12">
        <f t="shared" si="57"/>
        <v>0</v>
      </c>
      <c r="AA150" s="8">
        <f t="shared" si="58"/>
        <v>0</v>
      </c>
      <c r="AB150" s="12">
        <f t="shared" si="59"/>
        <v>0</v>
      </c>
      <c r="AC150" s="37">
        <f t="shared" si="60"/>
        <v>0</v>
      </c>
      <c r="AD150" t="str">
        <f t="shared" si="61"/>
        <v/>
      </c>
      <c r="AE150" s="12">
        <v>0</v>
      </c>
      <c r="AF150" s="8">
        <f t="shared" si="64"/>
        <v>0</v>
      </c>
      <c r="AG150">
        <v>0</v>
      </c>
      <c r="AH150" s="12">
        <f t="shared" si="65"/>
        <v>0</v>
      </c>
      <c r="AI150">
        <v>0</v>
      </c>
    </row>
    <row r="151" spans="1:35">
      <c r="A151">
        <v>150</v>
      </c>
      <c r="B151" s="7" t="s">
        <v>373</v>
      </c>
      <c r="C151" s="7" t="s">
        <v>8</v>
      </c>
      <c r="D151" s="3" t="s">
        <v>374</v>
      </c>
      <c r="E151">
        <v>0</v>
      </c>
      <c r="F151" s="4">
        <v>0</v>
      </c>
      <c r="G151" s="4">
        <v>0</v>
      </c>
      <c r="H151" s="4">
        <f t="shared" si="62"/>
        <v>0</v>
      </c>
      <c r="I151" s="5">
        <f t="shared" si="44"/>
        <v>0</v>
      </c>
      <c r="J151" s="6">
        <v>0</v>
      </c>
      <c r="K151" s="37">
        <f t="shared" si="45"/>
        <v>0</v>
      </c>
      <c r="L151" s="37">
        <f t="shared" si="46"/>
        <v>0</v>
      </c>
      <c r="M151" s="11">
        <f t="shared" si="47"/>
        <v>0</v>
      </c>
      <c r="N151" s="11">
        <f t="shared" si="48"/>
        <v>0</v>
      </c>
      <c r="O151" s="11">
        <f t="shared" si="63"/>
        <v>0</v>
      </c>
      <c r="P151" s="8">
        <f t="shared" si="49"/>
        <v>0</v>
      </c>
      <c r="Q151" s="11">
        <f t="shared" si="50"/>
        <v>0</v>
      </c>
      <c r="R151">
        <f t="shared" si="51"/>
        <v>0</v>
      </c>
      <c r="S151" s="8">
        <f>ROUND(IF(J151=3%,$I$358*Ranking!K152,0),0)</f>
        <v>0</v>
      </c>
      <c r="T151" s="8">
        <f t="shared" si="52"/>
        <v>0</v>
      </c>
      <c r="U151" s="8">
        <f t="shared" si="53"/>
        <v>0</v>
      </c>
      <c r="V151" s="8">
        <f t="shared" si="54"/>
        <v>0</v>
      </c>
      <c r="W151" s="37">
        <f t="shared" si="55"/>
        <v>0</v>
      </c>
      <c r="X151" s="8">
        <f>IF(J151=3%,ROUND($I$360*Ranking!K152,0),0)</f>
        <v>0</v>
      </c>
      <c r="Y151" s="12">
        <f t="shared" si="56"/>
        <v>0</v>
      </c>
      <c r="Z151" s="12">
        <f t="shared" si="57"/>
        <v>0</v>
      </c>
      <c r="AA151" s="8">
        <f t="shared" si="58"/>
        <v>0</v>
      </c>
      <c r="AB151" s="12">
        <f t="shared" si="59"/>
        <v>0</v>
      </c>
      <c r="AC151" s="37">
        <f t="shared" si="60"/>
        <v>0</v>
      </c>
      <c r="AD151" t="str">
        <f t="shared" si="61"/>
        <v/>
      </c>
      <c r="AE151" s="12">
        <v>0</v>
      </c>
      <c r="AF151" s="8">
        <f t="shared" si="64"/>
        <v>0</v>
      </c>
      <c r="AG151">
        <v>0</v>
      </c>
      <c r="AH151" s="12">
        <f t="shared" si="65"/>
        <v>0</v>
      </c>
      <c r="AI151">
        <v>0</v>
      </c>
    </row>
    <row r="152" spans="1:35">
      <c r="A152">
        <v>151</v>
      </c>
      <c r="B152" s="7" t="s">
        <v>375</v>
      </c>
      <c r="C152" s="7" t="s">
        <v>8</v>
      </c>
      <c r="D152" s="3" t="s">
        <v>376</v>
      </c>
      <c r="E152">
        <v>0</v>
      </c>
      <c r="F152" s="4">
        <v>0</v>
      </c>
      <c r="G152" s="4">
        <v>0</v>
      </c>
      <c r="H152" s="4">
        <f t="shared" si="62"/>
        <v>0</v>
      </c>
      <c r="I152" s="5">
        <f t="shared" si="44"/>
        <v>0</v>
      </c>
      <c r="J152" s="6">
        <v>0</v>
      </c>
      <c r="K152" s="37">
        <f t="shared" si="45"/>
        <v>0</v>
      </c>
      <c r="L152" s="37">
        <f t="shared" si="46"/>
        <v>0</v>
      </c>
      <c r="M152" s="11">
        <f t="shared" si="47"/>
        <v>0</v>
      </c>
      <c r="N152" s="11">
        <f t="shared" si="48"/>
        <v>0</v>
      </c>
      <c r="O152" s="11">
        <f t="shared" si="63"/>
        <v>0</v>
      </c>
      <c r="P152" s="8">
        <f t="shared" si="49"/>
        <v>0</v>
      </c>
      <c r="Q152" s="11">
        <f t="shared" si="50"/>
        <v>0</v>
      </c>
      <c r="R152">
        <f t="shared" si="51"/>
        <v>0</v>
      </c>
      <c r="S152" s="8">
        <f>ROUND(IF(J152=3%,$I$358*Ranking!K153,0),0)</f>
        <v>0</v>
      </c>
      <c r="T152" s="8">
        <f t="shared" si="52"/>
        <v>0</v>
      </c>
      <c r="U152" s="8">
        <f t="shared" si="53"/>
        <v>0</v>
      </c>
      <c r="V152" s="8">
        <f t="shared" si="54"/>
        <v>0</v>
      </c>
      <c r="W152" s="37">
        <f t="shared" si="55"/>
        <v>0</v>
      </c>
      <c r="X152" s="8">
        <f>IF(J152=3%,ROUND($I$360*Ranking!K153,0),0)</f>
        <v>0</v>
      </c>
      <c r="Y152" s="12">
        <f t="shared" si="56"/>
        <v>0</v>
      </c>
      <c r="Z152" s="12">
        <f t="shared" si="57"/>
        <v>0</v>
      </c>
      <c r="AA152" s="8">
        <f t="shared" si="58"/>
        <v>0</v>
      </c>
      <c r="AB152" s="12">
        <f t="shared" si="59"/>
        <v>0</v>
      </c>
      <c r="AC152" s="37">
        <f t="shared" si="60"/>
        <v>0</v>
      </c>
      <c r="AD152" t="str">
        <f t="shared" si="61"/>
        <v/>
      </c>
      <c r="AE152" s="12">
        <v>0</v>
      </c>
      <c r="AF152" s="8">
        <f t="shared" si="64"/>
        <v>0</v>
      </c>
      <c r="AG152">
        <v>0</v>
      </c>
      <c r="AH152" s="12">
        <f t="shared" si="65"/>
        <v>0</v>
      </c>
      <c r="AI152">
        <v>0</v>
      </c>
    </row>
    <row r="153" spans="1:35">
      <c r="A153">
        <v>152</v>
      </c>
      <c r="B153" s="7" t="s">
        <v>377</v>
      </c>
      <c r="C153" s="7" t="s">
        <v>8</v>
      </c>
      <c r="D153" s="3" t="s">
        <v>378</v>
      </c>
      <c r="E153">
        <v>2008</v>
      </c>
      <c r="F153" s="4">
        <v>376967.74</v>
      </c>
      <c r="G153" s="4">
        <v>749.6</v>
      </c>
      <c r="H153" s="4">
        <f t="shared" si="62"/>
        <v>376218.14</v>
      </c>
      <c r="I153" s="5">
        <f t="shared" si="44"/>
        <v>376218</v>
      </c>
      <c r="J153" s="6">
        <v>0.03</v>
      </c>
      <c r="K153" s="37">
        <f t="shared" si="45"/>
        <v>43.84</v>
      </c>
      <c r="L153" s="37">
        <f t="shared" si="46"/>
        <v>88.03</v>
      </c>
      <c r="M153" s="11">
        <f t="shared" si="47"/>
        <v>164932.61811000001</v>
      </c>
      <c r="N153" s="11">
        <f t="shared" si="48"/>
        <v>164932.61811000001</v>
      </c>
      <c r="O153" s="11">
        <f t="shared" si="63"/>
        <v>-0.38188999998965301</v>
      </c>
      <c r="P153" s="8">
        <f t="shared" si="49"/>
        <v>164933</v>
      </c>
      <c r="Q153" s="11">
        <f t="shared" si="50"/>
        <v>0.38188999998965301</v>
      </c>
      <c r="R153">
        <f t="shared" si="51"/>
        <v>43.84</v>
      </c>
      <c r="S153" s="8">
        <f>ROUND(IF(J153=3%,$I$358*Ranking!K154,0),0)</f>
        <v>99750</v>
      </c>
      <c r="T153" s="8">
        <f t="shared" si="52"/>
        <v>264683</v>
      </c>
      <c r="U153" s="8">
        <f t="shared" si="53"/>
        <v>99750</v>
      </c>
      <c r="V153" s="8">
        <f t="shared" si="54"/>
        <v>264683</v>
      </c>
      <c r="W153" s="37">
        <f t="shared" si="55"/>
        <v>70.349999999999994</v>
      </c>
      <c r="X153" s="8">
        <f>IF(J153=3%,ROUND($I$360*Ranking!K154,0),0)</f>
        <v>66504</v>
      </c>
      <c r="Y153" s="12">
        <f t="shared" si="56"/>
        <v>331187</v>
      </c>
      <c r="Z153" s="12">
        <f t="shared" si="57"/>
        <v>66504</v>
      </c>
      <c r="AA153" s="8">
        <f t="shared" si="58"/>
        <v>331187</v>
      </c>
      <c r="AB153" s="12">
        <f t="shared" si="59"/>
        <v>0</v>
      </c>
      <c r="AC153" s="37">
        <f t="shared" si="60"/>
        <v>88.03</v>
      </c>
      <c r="AD153" t="str">
        <f t="shared" si="61"/>
        <v/>
      </c>
      <c r="AE153" s="12">
        <v>0</v>
      </c>
      <c r="AF153" s="8">
        <f t="shared" si="64"/>
        <v>331187</v>
      </c>
      <c r="AG153">
        <v>296776</v>
      </c>
      <c r="AH153" s="12">
        <f t="shared" si="65"/>
        <v>34411</v>
      </c>
      <c r="AI153">
        <v>296776</v>
      </c>
    </row>
    <row r="154" spans="1:35">
      <c r="A154">
        <v>153</v>
      </c>
      <c r="B154" s="7" t="s">
        <v>379</v>
      </c>
      <c r="C154" s="7" t="s">
        <v>8</v>
      </c>
      <c r="D154" s="3" t="s">
        <v>380</v>
      </c>
      <c r="E154">
        <v>0</v>
      </c>
      <c r="F154" s="4">
        <v>0</v>
      </c>
      <c r="G154" s="4">
        <v>0</v>
      </c>
      <c r="H154" s="4">
        <f t="shared" si="62"/>
        <v>0</v>
      </c>
      <c r="I154" s="5">
        <f t="shared" si="44"/>
        <v>0</v>
      </c>
      <c r="J154" s="6">
        <v>0</v>
      </c>
      <c r="K154" s="37">
        <f t="shared" si="45"/>
        <v>0</v>
      </c>
      <c r="L154" s="37">
        <f t="shared" si="46"/>
        <v>0</v>
      </c>
      <c r="M154" s="11">
        <f t="shared" si="47"/>
        <v>0</v>
      </c>
      <c r="N154" s="11">
        <f t="shared" si="48"/>
        <v>0</v>
      </c>
      <c r="O154" s="11">
        <f t="shared" si="63"/>
        <v>0</v>
      </c>
      <c r="P154" s="8">
        <f t="shared" si="49"/>
        <v>0</v>
      </c>
      <c r="Q154" s="11">
        <f t="shared" si="50"/>
        <v>0</v>
      </c>
      <c r="R154">
        <f t="shared" si="51"/>
        <v>0</v>
      </c>
      <c r="S154" s="8">
        <f>ROUND(IF(J154=3%,$I$358*Ranking!K155,0),0)</f>
        <v>0</v>
      </c>
      <c r="T154" s="8">
        <f t="shared" si="52"/>
        <v>0</v>
      </c>
      <c r="U154" s="8">
        <f t="shared" si="53"/>
        <v>0</v>
      </c>
      <c r="V154" s="8">
        <f t="shared" si="54"/>
        <v>0</v>
      </c>
      <c r="W154" s="37">
        <f t="shared" si="55"/>
        <v>0</v>
      </c>
      <c r="X154" s="8">
        <f>IF(J154=3%,ROUND($I$360*Ranking!K155,0),0)</f>
        <v>0</v>
      </c>
      <c r="Y154" s="12">
        <f t="shared" si="56"/>
        <v>0</v>
      </c>
      <c r="Z154" s="12">
        <f t="shared" si="57"/>
        <v>0</v>
      </c>
      <c r="AA154" s="8">
        <f t="shared" si="58"/>
        <v>0</v>
      </c>
      <c r="AB154" s="12">
        <f t="shared" si="59"/>
        <v>0</v>
      </c>
      <c r="AC154" s="37">
        <f t="shared" si="60"/>
        <v>0</v>
      </c>
      <c r="AD154" t="str">
        <f t="shared" si="61"/>
        <v/>
      </c>
      <c r="AE154" s="12">
        <v>0</v>
      </c>
      <c r="AF154" s="8">
        <f t="shared" si="64"/>
        <v>0</v>
      </c>
      <c r="AG154">
        <v>0</v>
      </c>
      <c r="AH154" s="12">
        <f t="shared" si="65"/>
        <v>0</v>
      </c>
      <c r="AI154">
        <v>0</v>
      </c>
    </row>
    <row r="155" spans="1:35">
      <c r="A155">
        <v>154</v>
      </c>
      <c r="B155" s="7" t="s">
        <v>64</v>
      </c>
      <c r="C155" s="7" t="s">
        <v>8</v>
      </c>
      <c r="D155" s="3" t="s">
        <v>65</v>
      </c>
      <c r="E155">
        <v>2003</v>
      </c>
      <c r="F155" s="4">
        <v>104073.31</v>
      </c>
      <c r="G155" s="4">
        <v>1145.2</v>
      </c>
      <c r="H155" s="4">
        <f t="shared" si="62"/>
        <v>102928.11</v>
      </c>
      <c r="I155" s="5">
        <f t="shared" si="44"/>
        <v>102928</v>
      </c>
      <c r="J155" s="6">
        <v>0.03</v>
      </c>
      <c r="K155" s="37">
        <f t="shared" si="45"/>
        <v>43.84</v>
      </c>
      <c r="L155" s="37">
        <f t="shared" si="46"/>
        <v>100</v>
      </c>
      <c r="M155" s="11">
        <f t="shared" si="47"/>
        <v>45123.265010000003</v>
      </c>
      <c r="N155" s="11">
        <f t="shared" si="48"/>
        <v>45123.265010000003</v>
      </c>
      <c r="O155" s="11">
        <f t="shared" si="63"/>
        <v>0.26501000000280328</v>
      </c>
      <c r="P155" s="8">
        <f t="shared" si="49"/>
        <v>45123</v>
      </c>
      <c r="Q155" s="11">
        <f t="shared" si="50"/>
        <v>-0.26501000000280328</v>
      </c>
      <c r="R155">
        <f t="shared" si="51"/>
        <v>43.84</v>
      </c>
      <c r="S155" s="8">
        <f>ROUND(IF(J155=3%,$I$358*Ranking!K156,0),0)</f>
        <v>133000</v>
      </c>
      <c r="T155" s="8">
        <f t="shared" si="52"/>
        <v>178123</v>
      </c>
      <c r="U155" s="8">
        <f t="shared" si="53"/>
        <v>57805</v>
      </c>
      <c r="V155" s="8">
        <f t="shared" si="54"/>
        <v>102928</v>
      </c>
      <c r="W155" s="37">
        <f t="shared" si="55"/>
        <v>100</v>
      </c>
      <c r="X155" s="8">
        <f>IF(J155=3%,ROUND($I$360*Ranking!K156,0),0)</f>
        <v>88672</v>
      </c>
      <c r="Y155" s="12">
        <f t="shared" si="56"/>
        <v>191600</v>
      </c>
      <c r="Z155" s="12">
        <f t="shared" si="57"/>
        <v>0</v>
      </c>
      <c r="AA155" s="8">
        <f t="shared" si="58"/>
        <v>102928</v>
      </c>
      <c r="AB155" s="12">
        <f t="shared" si="59"/>
        <v>0</v>
      </c>
      <c r="AC155" s="37">
        <f t="shared" si="60"/>
        <v>100</v>
      </c>
      <c r="AD155">
        <f t="shared" si="61"/>
        <v>1</v>
      </c>
      <c r="AE155" s="12">
        <v>0</v>
      </c>
      <c r="AF155" s="8">
        <f t="shared" si="64"/>
        <v>102928</v>
      </c>
      <c r="AG155">
        <v>102928</v>
      </c>
      <c r="AH155" s="12">
        <f t="shared" si="65"/>
        <v>0</v>
      </c>
      <c r="AI155">
        <v>102928</v>
      </c>
    </row>
    <row r="156" spans="1:35">
      <c r="A156">
        <v>155</v>
      </c>
      <c r="B156" s="7" t="s">
        <v>381</v>
      </c>
      <c r="C156" s="7" t="s">
        <v>8</v>
      </c>
      <c r="D156" s="3" t="s">
        <v>382</v>
      </c>
      <c r="E156">
        <v>2007</v>
      </c>
      <c r="F156" s="4">
        <v>5566249.5899999999</v>
      </c>
      <c r="G156" s="4">
        <v>73738.789999999994</v>
      </c>
      <c r="H156" s="4">
        <f t="shared" si="62"/>
        <v>5492510.7999999998</v>
      </c>
      <c r="I156" s="5">
        <f t="shared" si="44"/>
        <v>5492511</v>
      </c>
      <c r="J156" s="6">
        <v>0.03</v>
      </c>
      <c r="K156" s="37">
        <f t="shared" si="45"/>
        <v>43.84</v>
      </c>
      <c r="L156" s="37">
        <f t="shared" si="46"/>
        <v>45.52</v>
      </c>
      <c r="M156" s="11">
        <f t="shared" si="47"/>
        <v>2407897.0682100002</v>
      </c>
      <c r="N156" s="11">
        <f t="shared" si="48"/>
        <v>2407897.0682100002</v>
      </c>
      <c r="O156" s="11">
        <f t="shared" si="63"/>
        <v>6.8210000172257423E-2</v>
      </c>
      <c r="P156" s="8">
        <f t="shared" si="49"/>
        <v>2407897</v>
      </c>
      <c r="Q156" s="11">
        <f t="shared" si="50"/>
        <v>-6.8210000172257423E-2</v>
      </c>
      <c r="R156">
        <f t="shared" si="51"/>
        <v>43.84</v>
      </c>
      <c r="S156" s="8">
        <f>ROUND(IF(J156=3%,$I$358*Ranking!K157,0),0)</f>
        <v>55417</v>
      </c>
      <c r="T156" s="8">
        <f t="shared" si="52"/>
        <v>2463314</v>
      </c>
      <c r="U156" s="8">
        <f t="shared" si="53"/>
        <v>55417</v>
      </c>
      <c r="V156" s="8">
        <f t="shared" si="54"/>
        <v>2463314</v>
      </c>
      <c r="W156" s="37">
        <f t="shared" si="55"/>
        <v>44.85</v>
      </c>
      <c r="X156" s="8">
        <f>IF(J156=3%,ROUND($I$360*Ranking!K157,0),0)</f>
        <v>36947</v>
      </c>
      <c r="Y156" s="12">
        <f t="shared" si="56"/>
        <v>2500261</v>
      </c>
      <c r="Z156" s="12">
        <f t="shared" si="57"/>
        <v>36947</v>
      </c>
      <c r="AA156" s="8">
        <f t="shared" si="58"/>
        <v>2500261</v>
      </c>
      <c r="AB156" s="12">
        <f t="shared" si="59"/>
        <v>0</v>
      </c>
      <c r="AC156" s="37">
        <f t="shared" si="60"/>
        <v>45.52</v>
      </c>
      <c r="AD156" t="str">
        <f t="shared" si="61"/>
        <v/>
      </c>
      <c r="AE156" s="12">
        <v>0</v>
      </c>
      <c r="AF156" s="8">
        <f t="shared" si="64"/>
        <v>2500261</v>
      </c>
      <c r="AG156">
        <v>2244999</v>
      </c>
      <c r="AH156" s="12">
        <f t="shared" si="65"/>
        <v>255262</v>
      </c>
      <c r="AI156">
        <v>2244999</v>
      </c>
    </row>
    <row r="157" spans="1:35">
      <c r="A157">
        <v>156</v>
      </c>
      <c r="B157" s="7" t="s">
        <v>383</v>
      </c>
      <c r="C157" s="7" t="s">
        <v>8</v>
      </c>
      <c r="D157" s="3" t="s">
        <v>384</v>
      </c>
      <c r="E157">
        <v>0</v>
      </c>
      <c r="F157" s="4">
        <v>0</v>
      </c>
      <c r="G157" s="4">
        <v>0</v>
      </c>
      <c r="H157" s="4">
        <f t="shared" si="62"/>
        <v>0</v>
      </c>
      <c r="I157" s="5">
        <f t="shared" si="44"/>
        <v>0</v>
      </c>
      <c r="J157" s="6">
        <v>0</v>
      </c>
      <c r="K157" s="37">
        <f t="shared" si="45"/>
        <v>0</v>
      </c>
      <c r="L157" s="37">
        <f t="shared" si="46"/>
        <v>0</v>
      </c>
      <c r="M157" s="11">
        <f t="shared" si="47"/>
        <v>0</v>
      </c>
      <c r="N157" s="11">
        <f t="shared" si="48"/>
        <v>0</v>
      </c>
      <c r="O157" s="11">
        <f t="shared" si="63"/>
        <v>0</v>
      </c>
      <c r="P157" s="8">
        <f t="shared" si="49"/>
        <v>0</v>
      </c>
      <c r="Q157" s="11">
        <f t="shared" si="50"/>
        <v>0</v>
      </c>
      <c r="R157">
        <f t="shared" si="51"/>
        <v>0</v>
      </c>
      <c r="S157" s="8">
        <f>ROUND(IF(J157=3%,$I$358*Ranking!K158,0),0)</f>
        <v>0</v>
      </c>
      <c r="T157" s="8">
        <f t="shared" si="52"/>
        <v>0</v>
      </c>
      <c r="U157" s="8">
        <f t="shared" si="53"/>
        <v>0</v>
      </c>
      <c r="V157" s="8">
        <f t="shared" si="54"/>
        <v>0</v>
      </c>
      <c r="W157" s="37">
        <f t="shared" si="55"/>
        <v>0</v>
      </c>
      <c r="X157" s="8">
        <f>IF(J157=3%,ROUND($I$360*Ranking!K158,0),0)</f>
        <v>0</v>
      </c>
      <c r="Y157" s="12">
        <f t="shared" si="56"/>
        <v>0</v>
      </c>
      <c r="Z157" s="12">
        <f t="shared" si="57"/>
        <v>0</v>
      </c>
      <c r="AA157" s="8">
        <f t="shared" si="58"/>
        <v>0</v>
      </c>
      <c r="AB157" s="12">
        <f t="shared" si="59"/>
        <v>0</v>
      </c>
      <c r="AC157" s="37">
        <f t="shared" si="60"/>
        <v>0</v>
      </c>
      <c r="AD157" t="str">
        <f t="shared" si="61"/>
        <v/>
      </c>
      <c r="AE157" s="12">
        <v>0</v>
      </c>
      <c r="AF157" s="8">
        <f t="shared" si="64"/>
        <v>0</v>
      </c>
      <c r="AG157">
        <v>0</v>
      </c>
      <c r="AH157" s="12">
        <f t="shared" si="65"/>
        <v>0</v>
      </c>
      <c r="AI157">
        <v>0</v>
      </c>
    </row>
    <row r="158" spans="1:35">
      <c r="A158">
        <v>157</v>
      </c>
      <c r="B158" s="7" t="s">
        <v>66</v>
      </c>
      <c r="C158" s="7" t="s">
        <v>8</v>
      </c>
      <c r="D158" s="3" t="s">
        <v>67</v>
      </c>
      <c r="E158">
        <v>2005</v>
      </c>
      <c r="F158" s="4">
        <v>922283.82</v>
      </c>
      <c r="G158" s="4">
        <v>3715.39</v>
      </c>
      <c r="H158" s="4">
        <f t="shared" si="62"/>
        <v>918568.42999999993</v>
      </c>
      <c r="I158" s="5">
        <f t="shared" si="44"/>
        <v>918568</v>
      </c>
      <c r="J158" s="6">
        <v>0.03</v>
      </c>
      <c r="K158" s="37">
        <f t="shared" si="45"/>
        <v>43.84</v>
      </c>
      <c r="L158" s="37">
        <f t="shared" si="46"/>
        <v>57.92</v>
      </c>
      <c r="M158" s="11">
        <f t="shared" si="47"/>
        <v>402696.90750999999</v>
      </c>
      <c r="N158" s="11">
        <f t="shared" si="48"/>
        <v>402696.90750999999</v>
      </c>
      <c r="O158" s="11">
        <f t="shared" si="63"/>
        <v>-9.2490000010002404E-2</v>
      </c>
      <c r="P158" s="8">
        <f t="shared" si="49"/>
        <v>402697</v>
      </c>
      <c r="Q158" s="11">
        <f t="shared" si="50"/>
        <v>9.2490000010002404E-2</v>
      </c>
      <c r="R158">
        <f t="shared" si="51"/>
        <v>43.84</v>
      </c>
      <c r="S158" s="8">
        <f>ROUND(IF(J158=3%,$I$358*Ranking!K159,0),0)</f>
        <v>77583</v>
      </c>
      <c r="T158" s="8">
        <f t="shared" si="52"/>
        <v>480280</v>
      </c>
      <c r="U158" s="8">
        <f t="shared" si="53"/>
        <v>77583</v>
      </c>
      <c r="V158" s="8">
        <f t="shared" si="54"/>
        <v>480280</v>
      </c>
      <c r="W158" s="37">
        <f t="shared" si="55"/>
        <v>52.29</v>
      </c>
      <c r="X158" s="8">
        <f>IF(J158=3%,ROUND($I$360*Ranking!K159,0),0)</f>
        <v>51725</v>
      </c>
      <c r="Y158" s="12">
        <f t="shared" si="56"/>
        <v>532005</v>
      </c>
      <c r="Z158" s="12">
        <f t="shared" si="57"/>
        <v>51725</v>
      </c>
      <c r="AA158" s="8">
        <f t="shared" si="58"/>
        <v>532005</v>
      </c>
      <c r="AB158" s="12">
        <f t="shared" si="59"/>
        <v>0</v>
      </c>
      <c r="AC158" s="37">
        <f t="shared" si="60"/>
        <v>57.92</v>
      </c>
      <c r="AD158" t="str">
        <f t="shared" si="61"/>
        <v/>
      </c>
      <c r="AE158" s="12">
        <v>0</v>
      </c>
      <c r="AF158" s="8">
        <f t="shared" si="64"/>
        <v>532005</v>
      </c>
      <c r="AG158">
        <v>477264</v>
      </c>
      <c r="AH158" s="12">
        <f t="shared" si="65"/>
        <v>54741</v>
      </c>
      <c r="AI158">
        <v>477264</v>
      </c>
    </row>
    <row r="159" spans="1:35">
      <c r="A159">
        <v>158</v>
      </c>
      <c r="B159" s="7" t="s">
        <v>385</v>
      </c>
      <c r="C159" s="7" t="s">
        <v>8</v>
      </c>
      <c r="D159" s="3" t="s">
        <v>386</v>
      </c>
      <c r="E159">
        <v>2008</v>
      </c>
      <c r="F159" s="4">
        <v>348014.57</v>
      </c>
      <c r="G159" s="4">
        <v>1433.6699999999998</v>
      </c>
      <c r="H159" s="4">
        <f t="shared" si="62"/>
        <v>346580.9</v>
      </c>
      <c r="I159" s="5">
        <f t="shared" si="44"/>
        <v>346581</v>
      </c>
      <c r="J159" s="16">
        <v>0.01</v>
      </c>
      <c r="K159" s="37">
        <f t="shared" si="45"/>
        <v>43.84</v>
      </c>
      <c r="L159" s="37">
        <f t="shared" si="46"/>
        <v>43.84</v>
      </c>
      <c r="M159" s="11">
        <f t="shared" si="47"/>
        <v>151939.8639</v>
      </c>
      <c r="N159" s="11">
        <f t="shared" si="48"/>
        <v>151939.8639</v>
      </c>
      <c r="O159" s="11">
        <f t="shared" si="63"/>
        <v>-0.13610000000335276</v>
      </c>
      <c r="P159" s="8">
        <f t="shared" si="49"/>
        <v>151940</v>
      </c>
      <c r="Q159" s="11">
        <f t="shared" si="50"/>
        <v>0.13610000000335276</v>
      </c>
      <c r="R159">
        <f t="shared" si="51"/>
        <v>43.84</v>
      </c>
      <c r="S159" s="8">
        <f>ROUND(IF(J159=3%,$I$358*Ranking!K160,0),0)</f>
        <v>0</v>
      </c>
      <c r="T159" s="8">
        <f t="shared" si="52"/>
        <v>151940</v>
      </c>
      <c r="U159" s="8">
        <f t="shared" si="53"/>
        <v>0</v>
      </c>
      <c r="V159" s="8">
        <f t="shared" si="54"/>
        <v>151940</v>
      </c>
      <c r="W159" s="37">
        <f t="shared" si="55"/>
        <v>43.84</v>
      </c>
      <c r="X159" s="8">
        <f>IF(J159=3%,ROUND($I$360*Ranking!K160,0),0)</f>
        <v>0</v>
      </c>
      <c r="Y159" s="12">
        <f t="shared" si="56"/>
        <v>151940</v>
      </c>
      <c r="Z159" s="12">
        <f t="shared" si="57"/>
        <v>0</v>
      </c>
      <c r="AA159" s="8">
        <f t="shared" si="58"/>
        <v>151940</v>
      </c>
      <c r="AB159" s="12">
        <f t="shared" si="59"/>
        <v>0</v>
      </c>
      <c r="AC159" s="37">
        <f t="shared" si="60"/>
        <v>43.84</v>
      </c>
      <c r="AD159" t="str">
        <f t="shared" si="61"/>
        <v/>
      </c>
      <c r="AE159" s="12">
        <v>0</v>
      </c>
      <c r="AF159" s="8">
        <f t="shared" si="64"/>
        <v>151940</v>
      </c>
      <c r="AG159">
        <v>136450</v>
      </c>
      <c r="AH159" s="12">
        <f t="shared" si="65"/>
        <v>15490</v>
      </c>
      <c r="AI159">
        <v>136450</v>
      </c>
    </row>
    <row r="160" spans="1:35">
      <c r="A160">
        <v>159</v>
      </c>
      <c r="B160" s="7" t="s">
        <v>387</v>
      </c>
      <c r="C160" s="7" t="s">
        <v>8</v>
      </c>
      <c r="D160" s="3" t="s">
        <v>388</v>
      </c>
      <c r="E160">
        <v>2007</v>
      </c>
      <c r="F160" s="4">
        <v>413021.8</v>
      </c>
      <c r="G160" s="4">
        <v>2292.3900000000003</v>
      </c>
      <c r="H160" s="4">
        <f t="shared" si="62"/>
        <v>410729.41</v>
      </c>
      <c r="I160" s="5">
        <f t="shared" si="44"/>
        <v>410729</v>
      </c>
      <c r="J160" s="6">
        <v>0.01</v>
      </c>
      <c r="K160" s="37">
        <f t="shared" si="45"/>
        <v>43.84</v>
      </c>
      <c r="L160" s="37">
        <f t="shared" si="46"/>
        <v>43.84</v>
      </c>
      <c r="M160" s="11">
        <f t="shared" si="47"/>
        <v>180062.11639000001</v>
      </c>
      <c r="N160" s="11">
        <f t="shared" si="48"/>
        <v>180062.11639000001</v>
      </c>
      <c r="O160" s="11">
        <f t="shared" si="63"/>
        <v>0.1163900000101421</v>
      </c>
      <c r="P160" s="8">
        <f t="shared" si="49"/>
        <v>180062</v>
      </c>
      <c r="Q160" s="11">
        <f t="shared" si="50"/>
        <v>-0.1163900000101421</v>
      </c>
      <c r="R160">
        <f t="shared" si="51"/>
        <v>43.84</v>
      </c>
      <c r="S160" s="8">
        <f>ROUND(IF(J160=3%,$I$358*Ranking!K161,0),0)</f>
        <v>0</v>
      </c>
      <c r="T160" s="8">
        <f t="shared" si="52"/>
        <v>180062</v>
      </c>
      <c r="U160" s="8">
        <f t="shared" si="53"/>
        <v>0</v>
      </c>
      <c r="V160" s="8">
        <f t="shared" si="54"/>
        <v>180062</v>
      </c>
      <c r="W160" s="37">
        <f t="shared" si="55"/>
        <v>43.84</v>
      </c>
      <c r="X160" s="8">
        <f>IF(J160=3%,ROUND($I$360*Ranking!K161,0),0)</f>
        <v>0</v>
      </c>
      <c r="Y160" s="12">
        <f t="shared" si="56"/>
        <v>180062</v>
      </c>
      <c r="Z160" s="12">
        <f t="shared" si="57"/>
        <v>0</v>
      </c>
      <c r="AA160" s="8">
        <f t="shared" si="58"/>
        <v>180062</v>
      </c>
      <c r="AB160" s="12">
        <f t="shared" si="59"/>
        <v>0</v>
      </c>
      <c r="AC160" s="37">
        <f t="shared" si="60"/>
        <v>43.84</v>
      </c>
      <c r="AD160" t="str">
        <f t="shared" si="61"/>
        <v/>
      </c>
      <c r="AE160" s="12">
        <v>0</v>
      </c>
      <c r="AF160" s="8">
        <f t="shared" si="64"/>
        <v>180062</v>
      </c>
      <c r="AG160">
        <v>161705</v>
      </c>
      <c r="AH160" s="12">
        <f t="shared" si="65"/>
        <v>18357</v>
      </c>
      <c r="AI160">
        <v>161705</v>
      </c>
    </row>
    <row r="161" spans="1:35">
      <c r="A161">
        <v>160</v>
      </c>
      <c r="B161" s="7" t="s">
        <v>389</v>
      </c>
      <c r="C161" s="7" t="s">
        <v>8</v>
      </c>
      <c r="D161" s="3" t="s">
        <v>390</v>
      </c>
      <c r="E161">
        <v>2020</v>
      </c>
      <c r="F161" s="4">
        <v>776207.41</v>
      </c>
      <c r="G161" s="4">
        <v>8797.2099999999991</v>
      </c>
      <c r="H161" s="4">
        <f t="shared" si="62"/>
        <v>767410.20000000007</v>
      </c>
      <c r="I161" s="5">
        <f t="shared" si="44"/>
        <v>767410</v>
      </c>
      <c r="J161" s="6">
        <v>0.01</v>
      </c>
      <c r="K161" s="37">
        <f t="shared" si="45"/>
        <v>43.84</v>
      </c>
      <c r="L161" s="37">
        <f t="shared" si="46"/>
        <v>43.84</v>
      </c>
      <c r="M161" s="11">
        <f t="shared" si="47"/>
        <v>336429.78395999997</v>
      </c>
      <c r="N161" s="11">
        <f t="shared" si="48"/>
        <v>336429.78395999997</v>
      </c>
      <c r="O161" s="11">
        <f t="shared" si="63"/>
        <v>-0.21604000002844259</v>
      </c>
      <c r="P161" s="8">
        <f t="shared" si="49"/>
        <v>336430</v>
      </c>
      <c r="Q161" s="11">
        <f t="shared" si="50"/>
        <v>0.21604000002844259</v>
      </c>
      <c r="R161">
        <f t="shared" si="51"/>
        <v>43.84</v>
      </c>
      <c r="S161" s="8">
        <f>ROUND(IF(J161=3%,$I$358*Ranking!K162,0),0)</f>
        <v>0</v>
      </c>
      <c r="T161" s="8">
        <f t="shared" si="52"/>
        <v>336430</v>
      </c>
      <c r="U161" s="8">
        <f t="shared" si="53"/>
        <v>0</v>
      </c>
      <c r="V161" s="8">
        <f t="shared" si="54"/>
        <v>336430</v>
      </c>
      <c r="W161" s="37">
        <f t="shared" si="55"/>
        <v>43.84</v>
      </c>
      <c r="X161" s="8">
        <f>IF(J161=3%,ROUND($I$360*Ranking!K162,0),0)</f>
        <v>0</v>
      </c>
      <c r="Y161" s="12">
        <f t="shared" si="56"/>
        <v>336430</v>
      </c>
      <c r="Z161" s="12">
        <f t="shared" si="57"/>
        <v>0</v>
      </c>
      <c r="AA161" s="8">
        <f t="shared" si="58"/>
        <v>336430</v>
      </c>
      <c r="AB161" s="12">
        <f t="shared" si="59"/>
        <v>0</v>
      </c>
      <c r="AC161" s="37">
        <f t="shared" si="60"/>
        <v>43.84</v>
      </c>
      <c r="AD161" t="str">
        <f t="shared" si="61"/>
        <v/>
      </c>
      <c r="AE161" s="12">
        <v>0</v>
      </c>
      <c r="AF161" s="8">
        <f t="shared" si="64"/>
        <v>336430</v>
      </c>
      <c r="AG161">
        <v>302131</v>
      </c>
      <c r="AH161" s="12">
        <f t="shared" si="65"/>
        <v>34299</v>
      </c>
      <c r="AI161">
        <v>302131</v>
      </c>
    </row>
    <row r="162" spans="1:35">
      <c r="A162">
        <v>161</v>
      </c>
      <c r="B162" s="7" t="s">
        <v>391</v>
      </c>
      <c r="C162" s="7" t="s">
        <v>8</v>
      </c>
      <c r="D162" s="3" t="s">
        <v>392</v>
      </c>
      <c r="E162">
        <v>0</v>
      </c>
      <c r="F162" s="4">
        <v>0</v>
      </c>
      <c r="G162" s="4">
        <v>0</v>
      </c>
      <c r="H162" s="4">
        <f t="shared" si="62"/>
        <v>0</v>
      </c>
      <c r="I162" s="5">
        <f t="shared" si="44"/>
        <v>0</v>
      </c>
      <c r="J162" s="6">
        <v>0</v>
      </c>
      <c r="K162" s="37">
        <f t="shared" si="45"/>
        <v>0</v>
      </c>
      <c r="L162" s="37">
        <f t="shared" si="46"/>
        <v>0</v>
      </c>
      <c r="M162" s="11">
        <f t="shared" si="47"/>
        <v>0</v>
      </c>
      <c r="N162" s="11">
        <f t="shared" si="48"/>
        <v>0</v>
      </c>
      <c r="O162" s="11">
        <f t="shared" si="63"/>
        <v>0</v>
      </c>
      <c r="P162" s="8">
        <f t="shared" si="49"/>
        <v>0</v>
      </c>
      <c r="Q162" s="11">
        <f t="shared" si="50"/>
        <v>0</v>
      </c>
      <c r="R162">
        <f t="shared" si="51"/>
        <v>0</v>
      </c>
      <c r="S162" s="8">
        <f>ROUND(IF(J162=3%,$I$358*Ranking!K163,0),0)</f>
        <v>0</v>
      </c>
      <c r="T162" s="8">
        <f t="shared" si="52"/>
        <v>0</v>
      </c>
      <c r="U162" s="8">
        <f t="shared" si="53"/>
        <v>0</v>
      </c>
      <c r="V162" s="8">
        <f t="shared" si="54"/>
        <v>0</v>
      </c>
      <c r="W162" s="37">
        <f t="shared" si="55"/>
        <v>0</v>
      </c>
      <c r="X162" s="8">
        <f>IF(J162=3%,ROUND($I$360*Ranking!K163,0),0)</f>
        <v>0</v>
      </c>
      <c r="Y162" s="12">
        <f t="shared" si="56"/>
        <v>0</v>
      </c>
      <c r="Z162" s="12">
        <f t="shared" si="57"/>
        <v>0</v>
      </c>
      <c r="AA162" s="8">
        <f t="shared" si="58"/>
        <v>0</v>
      </c>
      <c r="AB162" s="12">
        <f t="shared" si="59"/>
        <v>0</v>
      </c>
      <c r="AC162" s="37">
        <f t="shared" si="60"/>
        <v>0</v>
      </c>
      <c r="AD162" t="str">
        <f t="shared" si="61"/>
        <v/>
      </c>
      <c r="AE162" s="12">
        <v>0</v>
      </c>
      <c r="AF162" s="8">
        <f t="shared" si="64"/>
        <v>0</v>
      </c>
      <c r="AG162">
        <v>0</v>
      </c>
      <c r="AH162" s="12">
        <f t="shared" si="65"/>
        <v>0</v>
      </c>
      <c r="AI162">
        <v>0</v>
      </c>
    </row>
    <row r="163" spans="1:35">
      <c r="A163">
        <v>162</v>
      </c>
      <c r="B163" s="7" t="s">
        <v>393</v>
      </c>
      <c r="C163" s="7" t="s">
        <v>8</v>
      </c>
      <c r="D163" s="3" t="s">
        <v>394</v>
      </c>
      <c r="E163">
        <v>0</v>
      </c>
      <c r="F163" s="4">
        <v>0</v>
      </c>
      <c r="G163" s="4">
        <v>0</v>
      </c>
      <c r="H163" s="4">
        <f t="shared" si="62"/>
        <v>0</v>
      </c>
      <c r="I163" s="5">
        <f t="shared" si="44"/>
        <v>0</v>
      </c>
      <c r="J163" s="6">
        <v>0</v>
      </c>
      <c r="K163" s="37">
        <f t="shared" si="45"/>
        <v>0</v>
      </c>
      <c r="L163" s="37">
        <f t="shared" si="46"/>
        <v>0</v>
      </c>
      <c r="M163" s="11">
        <f t="shared" si="47"/>
        <v>0</v>
      </c>
      <c r="N163" s="11">
        <f t="shared" si="48"/>
        <v>0</v>
      </c>
      <c r="O163" s="11">
        <f t="shared" si="63"/>
        <v>0</v>
      </c>
      <c r="P163" s="8">
        <f t="shared" si="49"/>
        <v>0</v>
      </c>
      <c r="Q163" s="11">
        <f t="shared" si="50"/>
        <v>0</v>
      </c>
      <c r="R163">
        <f t="shared" si="51"/>
        <v>0</v>
      </c>
      <c r="S163" s="8">
        <f>ROUND(IF(J163=3%,$I$358*Ranking!K164,0),0)</f>
        <v>0</v>
      </c>
      <c r="T163" s="8">
        <f t="shared" si="52"/>
        <v>0</v>
      </c>
      <c r="U163" s="8">
        <f t="shared" si="53"/>
        <v>0</v>
      </c>
      <c r="V163" s="8">
        <f t="shared" si="54"/>
        <v>0</v>
      </c>
      <c r="W163" s="37">
        <f t="shared" si="55"/>
        <v>0</v>
      </c>
      <c r="X163" s="8">
        <f>IF(J163=3%,ROUND($I$360*Ranking!K164,0),0)</f>
        <v>0</v>
      </c>
      <c r="Y163" s="12">
        <f t="shared" si="56"/>
        <v>0</v>
      </c>
      <c r="Z163" s="12">
        <f t="shared" si="57"/>
        <v>0</v>
      </c>
      <c r="AA163" s="8">
        <f t="shared" si="58"/>
        <v>0</v>
      </c>
      <c r="AB163" s="12">
        <f t="shared" si="59"/>
        <v>0</v>
      </c>
      <c r="AC163" s="37">
        <f t="shared" si="60"/>
        <v>0</v>
      </c>
      <c r="AD163" t="str">
        <f t="shared" si="61"/>
        <v/>
      </c>
      <c r="AE163" s="12">
        <v>0</v>
      </c>
      <c r="AF163" s="8">
        <f t="shared" si="64"/>
        <v>0</v>
      </c>
      <c r="AG163">
        <v>0</v>
      </c>
      <c r="AH163" s="12">
        <f t="shared" si="65"/>
        <v>0</v>
      </c>
      <c r="AI163">
        <v>0</v>
      </c>
    </row>
    <row r="164" spans="1:35">
      <c r="A164">
        <v>163</v>
      </c>
      <c r="B164" s="7" t="s">
        <v>395</v>
      </c>
      <c r="C164" s="7" t="s">
        <v>8</v>
      </c>
      <c r="D164" s="3" t="s">
        <v>396</v>
      </c>
      <c r="E164">
        <v>0</v>
      </c>
      <c r="F164" s="4">
        <v>0</v>
      </c>
      <c r="G164" s="4">
        <v>0</v>
      </c>
      <c r="H164" s="4">
        <f t="shared" si="62"/>
        <v>0</v>
      </c>
      <c r="I164" s="5">
        <f t="shared" si="44"/>
        <v>0</v>
      </c>
      <c r="J164" s="6">
        <v>0</v>
      </c>
      <c r="K164" s="37">
        <f t="shared" si="45"/>
        <v>0</v>
      </c>
      <c r="L164" s="37">
        <f t="shared" si="46"/>
        <v>0</v>
      </c>
      <c r="M164" s="11">
        <f t="shared" si="47"/>
        <v>0</v>
      </c>
      <c r="N164" s="11">
        <f t="shared" si="48"/>
        <v>0</v>
      </c>
      <c r="O164" s="11">
        <f t="shared" si="63"/>
        <v>0</v>
      </c>
      <c r="P164" s="8">
        <f t="shared" si="49"/>
        <v>0</v>
      </c>
      <c r="Q164" s="11">
        <f t="shared" si="50"/>
        <v>0</v>
      </c>
      <c r="R164">
        <f t="shared" si="51"/>
        <v>0</v>
      </c>
      <c r="S164" s="8">
        <f>ROUND(IF(J164=3%,$I$358*Ranking!K165,0),0)</f>
        <v>0</v>
      </c>
      <c r="T164" s="8">
        <f t="shared" si="52"/>
        <v>0</v>
      </c>
      <c r="U164" s="8">
        <f t="shared" si="53"/>
        <v>0</v>
      </c>
      <c r="V164" s="8">
        <f t="shared" si="54"/>
        <v>0</v>
      </c>
      <c r="W164" s="37">
        <f t="shared" si="55"/>
        <v>0</v>
      </c>
      <c r="X164" s="8">
        <f>IF(J164=3%,ROUND($I$360*Ranking!K165,0),0)</f>
        <v>0</v>
      </c>
      <c r="Y164" s="12">
        <f t="shared" si="56"/>
        <v>0</v>
      </c>
      <c r="Z164" s="12">
        <f t="shared" si="57"/>
        <v>0</v>
      </c>
      <c r="AA164" s="8">
        <f t="shared" si="58"/>
        <v>0</v>
      </c>
      <c r="AB164" s="12">
        <f t="shared" si="59"/>
        <v>0</v>
      </c>
      <c r="AC164" s="37">
        <f t="shared" si="60"/>
        <v>0</v>
      </c>
      <c r="AD164" t="str">
        <f t="shared" si="61"/>
        <v/>
      </c>
      <c r="AE164" s="12">
        <v>0</v>
      </c>
      <c r="AF164" s="8">
        <f t="shared" si="64"/>
        <v>0</v>
      </c>
      <c r="AG164">
        <v>0</v>
      </c>
      <c r="AH164" s="12">
        <f t="shared" si="65"/>
        <v>0</v>
      </c>
      <c r="AI164">
        <v>0</v>
      </c>
    </row>
    <row r="165" spans="1:35">
      <c r="A165">
        <v>164</v>
      </c>
      <c r="B165" s="7" t="s">
        <v>397</v>
      </c>
      <c r="C165" s="7" t="s">
        <v>8</v>
      </c>
      <c r="D165" s="3" t="s">
        <v>398</v>
      </c>
      <c r="E165">
        <v>0</v>
      </c>
      <c r="F165" s="4">
        <v>0</v>
      </c>
      <c r="G165" s="4">
        <v>0</v>
      </c>
      <c r="H165" s="4">
        <f t="shared" si="62"/>
        <v>0</v>
      </c>
      <c r="I165" s="5">
        <f t="shared" si="44"/>
        <v>0</v>
      </c>
      <c r="J165" s="6">
        <v>0</v>
      </c>
      <c r="K165" s="37">
        <f t="shared" si="45"/>
        <v>0</v>
      </c>
      <c r="L165" s="37">
        <f t="shared" si="46"/>
        <v>0</v>
      </c>
      <c r="M165" s="11">
        <f t="shared" si="47"/>
        <v>0</v>
      </c>
      <c r="N165" s="11">
        <f t="shared" si="48"/>
        <v>0</v>
      </c>
      <c r="O165" s="11">
        <f t="shared" si="63"/>
        <v>0</v>
      </c>
      <c r="P165" s="8">
        <f t="shared" si="49"/>
        <v>0</v>
      </c>
      <c r="Q165" s="11">
        <f t="shared" si="50"/>
        <v>0</v>
      </c>
      <c r="R165">
        <f t="shared" si="51"/>
        <v>0</v>
      </c>
      <c r="S165" s="8">
        <f>ROUND(IF(J165=3%,$I$358*Ranking!K166,0),0)</f>
        <v>0</v>
      </c>
      <c r="T165" s="8">
        <f t="shared" si="52"/>
        <v>0</v>
      </c>
      <c r="U165" s="8">
        <f t="shared" si="53"/>
        <v>0</v>
      </c>
      <c r="V165" s="8">
        <f t="shared" si="54"/>
        <v>0</v>
      </c>
      <c r="W165" s="37">
        <f t="shared" si="55"/>
        <v>0</v>
      </c>
      <c r="X165" s="8">
        <f>IF(J165=3%,ROUND($I$360*Ranking!K166,0),0)</f>
        <v>0</v>
      </c>
      <c r="Y165" s="12">
        <f t="shared" si="56"/>
        <v>0</v>
      </c>
      <c r="Z165" s="12">
        <f t="shared" si="57"/>
        <v>0</v>
      </c>
      <c r="AA165" s="8">
        <f t="shared" si="58"/>
        <v>0</v>
      </c>
      <c r="AB165" s="12">
        <f t="shared" si="59"/>
        <v>0</v>
      </c>
      <c r="AC165" s="37">
        <f t="shared" si="60"/>
        <v>0</v>
      </c>
      <c r="AD165" t="str">
        <f t="shared" si="61"/>
        <v/>
      </c>
      <c r="AE165" s="12">
        <v>0</v>
      </c>
      <c r="AF165" s="8">
        <f t="shared" si="64"/>
        <v>0</v>
      </c>
      <c r="AG165">
        <v>0</v>
      </c>
      <c r="AH165" s="12">
        <f t="shared" si="65"/>
        <v>0</v>
      </c>
      <c r="AI165">
        <v>0</v>
      </c>
    </row>
    <row r="166" spans="1:35">
      <c r="A166">
        <v>165</v>
      </c>
      <c r="B166" s="7" t="s">
        <v>399</v>
      </c>
      <c r="C166" s="7" t="s">
        <v>8</v>
      </c>
      <c r="D166" s="3" t="s">
        <v>400</v>
      </c>
      <c r="E166">
        <v>2016</v>
      </c>
      <c r="F166" s="4">
        <v>779504.3</v>
      </c>
      <c r="G166" s="4">
        <v>4199.03</v>
      </c>
      <c r="H166" s="4">
        <f t="shared" si="62"/>
        <v>775305.27</v>
      </c>
      <c r="I166" s="5">
        <f t="shared" si="44"/>
        <v>775305</v>
      </c>
      <c r="J166" s="6">
        <v>0.01</v>
      </c>
      <c r="K166" s="37">
        <f t="shared" si="45"/>
        <v>43.84</v>
      </c>
      <c r="L166" s="37">
        <f t="shared" si="46"/>
        <v>43.84</v>
      </c>
      <c r="M166" s="11">
        <f t="shared" si="47"/>
        <v>339890.92356000002</v>
      </c>
      <c r="N166" s="11">
        <f t="shared" si="48"/>
        <v>339890.92356000002</v>
      </c>
      <c r="O166" s="11">
        <f t="shared" si="63"/>
        <v>-7.6439999975264072E-2</v>
      </c>
      <c r="P166" s="8">
        <f t="shared" si="49"/>
        <v>339891</v>
      </c>
      <c r="Q166" s="11">
        <f t="shared" si="50"/>
        <v>7.6439999975264072E-2</v>
      </c>
      <c r="R166">
        <f t="shared" si="51"/>
        <v>43.84</v>
      </c>
      <c r="S166" s="8">
        <f>ROUND(IF(J166=3%,$I$358*Ranking!K167,0),0)</f>
        <v>0</v>
      </c>
      <c r="T166" s="8">
        <f t="shared" si="52"/>
        <v>339891</v>
      </c>
      <c r="U166" s="8">
        <f t="shared" si="53"/>
        <v>0</v>
      </c>
      <c r="V166" s="8">
        <f t="shared" si="54"/>
        <v>339891</v>
      </c>
      <c r="W166" s="37">
        <f t="shared" si="55"/>
        <v>43.84</v>
      </c>
      <c r="X166" s="8">
        <f>IF(J166=3%,ROUND($I$360*Ranking!K167,0),0)</f>
        <v>0</v>
      </c>
      <c r="Y166" s="12">
        <f t="shared" si="56"/>
        <v>339891</v>
      </c>
      <c r="Z166" s="12">
        <f t="shared" si="57"/>
        <v>0</v>
      </c>
      <c r="AA166" s="8">
        <f t="shared" si="58"/>
        <v>339891</v>
      </c>
      <c r="AB166" s="12">
        <f t="shared" si="59"/>
        <v>0</v>
      </c>
      <c r="AC166" s="37">
        <f t="shared" si="60"/>
        <v>43.84</v>
      </c>
      <c r="AD166" t="str">
        <f t="shared" si="61"/>
        <v/>
      </c>
      <c r="AE166" s="12">
        <v>0</v>
      </c>
      <c r="AF166" s="8">
        <f t="shared" si="64"/>
        <v>339891</v>
      </c>
      <c r="AG166">
        <v>305239</v>
      </c>
      <c r="AH166" s="12">
        <f t="shared" si="65"/>
        <v>34652</v>
      </c>
      <c r="AI166">
        <v>305239</v>
      </c>
    </row>
    <row r="167" spans="1:35">
      <c r="A167">
        <v>166</v>
      </c>
      <c r="B167" s="7" t="s">
        <v>401</v>
      </c>
      <c r="C167" s="7" t="s">
        <v>8</v>
      </c>
      <c r="D167" s="3" t="s">
        <v>402</v>
      </c>
      <c r="E167">
        <v>2006</v>
      </c>
      <c r="F167" s="4">
        <v>398437.12</v>
      </c>
      <c r="G167" s="4">
        <v>741.95</v>
      </c>
      <c r="H167" s="4">
        <f t="shared" si="62"/>
        <v>397695.17</v>
      </c>
      <c r="I167" s="5">
        <f t="shared" si="44"/>
        <v>397695</v>
      </c>
      <c r="J167" s="6">
        <v>1.4999999999999999E-2</v>
      </c>
      <c r="K167" s="37">
        <f t="shared" si="45"/>
        <v>43.84</v>
      </c>
      <c r="L167" s="37">
        <f t="shared" si="46"/>
        <v>43.84</v>
      </c>
      <c r="M167" s="11">
        <f t="shared" si="47"/>
        <v>174348.05765999999</v>
      </c>
      <c r="N167" s="11">
        <f t="shared" si="48"/>
        <v>174348.05765999999</v>
      </c>
      <c r="O167" s="11">
        <f t="shared" si="63"/>
        <v>5.7659999991301447E-2</v>
      </c>
      <c r="P167" s="8">
        <f t="shared" si="49"/>
        <v>174348</v>
      </c>
      <c r="Q167" s="11">
        <f t="shared" si="50"/>
        <v>-5.7659999991301447E-2</v>
      </c>
      <c r="R167">
        <f t="shared" si="51"/>
        <v>43.84</v>
      </c>
      <c r="S167" s="8">
        <f>ROUND(IF(J167=3%,$I$358*Ranking!K168,0),0)</f>
        <v>0</v>
      </c>
      <c r="T167" s="8">
        <f t="shared" si="52"/>
        <v>174348</v>
      </c>
      <c r="U167" s="8">
        <f t="shared" si="53"/>
        <v>0</v>
      </c>
      <c r="V167" s="8">
        <f t="shared" si="54"/>
        <v>174348</v>
      </c>
      <c r="W167" s="37">
        <f t="shared" si="55"/>
        <v>43.84</v>
      </c>
      <c r="X167" s="8">
        <f>IF(J167=3%,ROUND($I$360*Ranking!K168,0),0)</f>
        <v>0</v>
      </c>
      <c r="Y167" s="12">
        <f t="shared" si="56"/>
        <v>174348</v>
      </c>
      <c r="Z167" s="12">
        <f t="shared" si="57"/>
        <v>0</v>
      </c>
      <c r="AA167" s="8">
        <f t="shared" si="58"/>
        <v>174348</v>
      </c>
      <c r="AB167" s="12">
        <f t="shared" si="59"/>
        <v>0</v>
      </c>
      <c r="AC167" s="37">
        <f t="shared" si="60"/>
        <v>43.84</v>
      </c>
      <c r="AD167" t="str">
        <f t="shared" si="61"/>
        <v/>
      </c>
      <c r="AE167" s="12">
        <v>0</v>
      </c>
      <c r="AF167" s="8">
        <f t="shared" si="64"/>
        <v>174348</v>
      </c>
      <c r="AG167">
        <v>156573</v>
      </c>
      <c r="AH167" s="12">
        <f t="shared" si="65"/>
        <v>17775</v>
      </c>
      <c r="AI167">
        <v>156573</v>
      </c>
    </row>
    <row r="168" spans="1:35">
      <c r="A168">
        <v>167</v>
      </c>
      <c r="B168" s="7" t="s">
        <v>403</v>
      </c>
      <c r="C168" s="7" t="s">
        <v>8</v>
      </c>
      <c r="D168" s="3" t="s">
        <v>404</v>
      </c>
      <c r="E168">
        <v>0</v>
      </c>
      <c r="F168" s="4">
        <v>0</v>
      </c>
      <c r="G168" s="4">
        <v>0</v>
      </c>
      <c r="H168" s="4">
        <f t="shared" si="62"/>
        <v>0</v>
      </c>
      <c r="I168" s="5">
        <f t="shared" si="44"/>
        <v>0</v>
      </c>
      <c r="J168" s="6">
        <v>0</v>
      </c>
      <c r="K168" s="37">
        <f t="shared" si="45"/>
        <v>0</v>
      </c>
      <c r="L168" s="37">
        <f t="shared" si="46"/>
        <v>0</v>
      </c>
      <c r="M168" s="11">
        <f t="shared" si="47"/>
        <v>0</v>
      </c>
      <c r="N168" s="11">
        <f t="shared" si="48"/>
        <v>0</v>
      </c>
      <c r="O168" s="11">
        <f t="shared" si="63"/>
        <v>0</v>
      </c>
      <c r="P168" s="8">
        <f t="shared" si="49"/>
        <v>0</v>
      </c>
      <c r="Q168" s="11">
        <f t="shared" si="50"/>
        <v>0</v>
      </c>
      <c r="R168">
        <f t="shared" si="51"/>
        <v>0</v>
      </c>
      <c r="S168" s="8">
        <f>ROUND(IF(J168=3%,$I$358*Ranking!K169,0),0)</f>
        <v>0</v>
      </c>
      <c r="T168" s="8">
        <f t="shared" si="52"/>
        <v>0</v>
      </c>
      <c r="U168" s="8">
        <f t="shared" si="53"/>
        <v>0</v>
      </c>
      <c r="V168" s="8">
        <f t="shared" si="54"/>
        <v>0</v>
      </c>
      <c r="W168" s="37">
        <f t="shared" si="55"/>
        <v>0</v>
      </c>
      <c r="X168" s="8">
        <f>IF(J168=3%,ROUND($I$360*Ranking!K169,0),0)</f>
        <v>0</v>
      </c>
      <c r="Y168" s="12">
        <f t="shared" si="56"/>
        <v>0</v>
      </c>
      <c r="Z168" s="12">
        <f t="shared" si="57"/>
        <v>0</v>
      </c>
      <c r="AA168" s="8">
        <f t="shared" si="58"/>
        <v>0</v>
      </c>
      <c r="AB168" s="12">
        <f t="shared" si="59"/>
        <v>0</v>
      </c>
      <c r="AC168" s="37">
        <f t="shared" si="60"/>
        <v>0</v>
      </c>
      <c r="AD168" t="str">
        <f t="shared" si="61"/>
        <v/>
      </c>
      <c r="AE168" s="12">
        <v>0</v>
      </c>
      <c r="AF168" s="8">
        <f t="shared" si="64"/>
        <v>0</v>
      </c>
      <c r="AG168">
        <v>0</v>
      </c>
      <c r="AH168" s="12">
        <f t="shared" si="65"/>
        <v>0</v>
      </c>
      <c r="AI168">
        <v>0</v>
      </c>
    </row>
    <row r="169" spans="1:35">
      <c r="A169">
        <v>168</v>
      </c>
      <c r="B169" s="7" t="s">
        <v>405</v>
      </c>
      <c r="C169" s="7" t="s">
        <v>8</v>
      </c>
      <c r="D169" s="3" t="s">
        <v>406</v>
      </c>
      <c r="E169">
        <v>0</v>
      </c>
      <c r="F169" s="4">
        <v>0</v>
      </c>
      <c r="G169" s="4">
        <v>0</v>
      </c>
      <c r="H169" s="4">
        <f t="shared" si="62"/>
        <v>0</v>
      </c>
      <c r="I169" s="5">
        <f t="shared" si="44"/>
        <v>0</v>
      </c>
      <c r="J169" s="6">
        <v>0</v>
      </c>
      <c r="K169" s="37">
        <f t="shared" si="45"/>
        <v>0</v>
      </c>
      <c r="L169" s="37">
        <f t="shared" si="46"/>
        <v>0</v>
      </c>
      <c r="M169" s="11">
        <f t="shared" si="47"/>
        <v>0</v>
      </c>
      <c r="N169" s="11">
        <f t="shared" si="48"/>
        <v>0</v>
      </c>
      <c r="O169" s="11">
        <f t="shared" si="63"/>
        <v>0</v>
      </c>
      <c r="P169" s="8">
        <f t="shared" si="49"/>
        <v>0</v>
      </c>
      <c r="Q169" s="11">
        <f t="shared" si="50"/>
        <v>0</v>
      </c>
      <c r="R169">
        <f t="shared" si="51"/>
        <v>0</v>
      </c>
      <c r="S169" s="8">
        <f>ROUND(IF(J169=3%,$I$358*Ranking!K170,0),0)</f>
        <v>0</v>
      </c>
      <c r="T169" s="8">
        <f t="shared" si="52"/>
        <v>0</v>
      </c>
      <c r="U169" s="8">
        <f t="shared" si="53"/>
        <v>0</v>
      </c>
      <c r="V169" s="8">
        <f t="shared" si="54"/>
        <v>0</v>
      </c>
      <c r="W169" s="37">
        <f t="shared" si="55"/>
        <v>0</v>
      </c>
      <c r="X169" s="8">
        <f>IF(J169=3%,ROUND($I$360*Ranking!K170,0),0)</f>
        <v>0</v>
      </c>
      <c r="Y169" s="12">
        <f t="shared" si="56"/>
        <v>0</v>
      </c>
      <c r="Z169" s="12">
        <f t="shared" si="57"/>
        <v>0</v>
      </c>
      <c r="AA169" s="8">
        <f t="shared" si="58"/>
        <v>0</v>
      </c>
      <c r="AB169" s="12">
        <f t="shared" si="59"/>
        <v>0</v>
      </c>
      <c r="AC169" s="37">
        <f t="shared" si="60"/>
        <v>0</v>
      </c>
      <c r="AD169" t="str">
        <f t="shared" si="61"/>
        <v/>
      </c>
      <c r="AE169" s="12">
        <v>0</v>
      </c>
      <c r="AF169" s="8">
        <f t="shared" si="64"/>
        <v>0</v>
      </c>
      <c r="AG169">
        <v>0</v>
      </c>
      <c r="AH169" s="12">
        <f t="shared" si="65"/>
        <v>0</v>
      </c>
      <c r="AI169">
        <v>0</v>
      </c>
    </row>
    <row r="170" spans="1:35">
      <c r="A170">
        <v>169</v>
      </c>
      <c r="B170" s="7" t="s">
        <v>407</v>
      </c>
      <c r="C170" s="7" t="s">
        <v>8</v>
      </c>
      <c r="D170" s="3" t="s">
        <v>408</v>
      </c>
      <c r="E170">
        <v>2006</v>
      </c>
      <c r="F170" s="4">
        <v>345759.1</v>
      </c>
      <c r="G170" s="4">
        <v>2282.92</v>
      </c>
      <c r="H170" s="4">
        <f t="shared" si="62"/>
        <v>343476.18</v>
      </c>
      <c r="I170" s="5">
        <f t="shared" si="44"/>
        <v>343476</v>
      </c>
      <c r="J170" s="6">
        <v>0.02</v>
      </c>
      <c r="K170" s="37">
        <f t="shared" si="45"/>
        <v>43.84</v>
      </c>
      <c r="L170" s="37">
        <f t="shared" si="46"/>
        <v>43.84</v>
      </c>
      <c r="M170" s="11">
        <f t="shared" si="47"/>
        <v>150578.64306999999</v>
      </c>
      <c r="N170" s="11">
        <f t="shared" si="48"/>
        <v>150578.64306999999</v>
      </c>
      <c r="O170" s="11">
        <f t="shared" si="63"/>
        <v>-0.3569300000090152</v>
      </c>
      <c r="P170" s="8">
        <f t="shared" si="49"/>
        <v>150579</v>
      </c>
      <c r="Q170" s="11">
        <f t="shared" si="50"/>
        <v>0.3569300000090152</v>
      </c>
      <c r="R170">
        <f t="shared" si="51"/>
        <v>43.84</v>
      </c>
      <c r="S170" s="8">
        <f>ROUND(IF(J170=3%,$I$358*Ranking!K171,0),0)</f>
        <v>0</v>
      </c>
      <c r="T170" s="8">
        <f t="shared" si="52"/>
        <v>150579</v>
      </c>
      <c r="U170" s="8">
        <f t="shared" si="53"/>
        <v>0</v>
      </c>
      <c r="V170" s="8">
        <f t="shared" si="54"/>
        <v>150579</v>
      </c>
      <c r="W170" s="37">
        <f t="shared" si="55"/>
        <v>43.84</v>
      </c>
      <c r="X170" s="8">
        <f>IF(J170=3%,ROUND($I$360*Ranking!K171,0),0)</f>
        <v>0</v>
      </c>
      <c r="Y170" s="12">
        <f t="shared" si="56"/>
        <v>150579</v>
      </c>
      <c r="Z170" s="12">
        <f t="shared" si="57"/>
        <v>0</v>
      </c>
      <c r="AA170" s="8">
        <f t="shared" si="58"/>
        <v>150579</v>
      </c>
      <c r="AB170" s="12">
        <f t="shared" si="59"/>
        <v>0</v>
      </c>
      <c r="AC170" s="37">
        <f t="shared" si="60"/>
        <v>43.84</v>
      </c>
      <c r="AD170" t="str">
        <f t="shared" si="61"/>
        <v/>
      </c>
      <c r="AE170" s="12">
        <v>0</v>
      </c>
      <c r="AF170" s="8">
        <f t="shared" si="64"/>
        <v>150579</v>
      </c>
      <c r="AG170">
        <v>135227</v>
      </c>
      <c r="AH170" s="12">
        <f t="shared" si="65"/>
        <v>15352</v>
      </c>
      <c r="AI170">
        <v>135227</v>
      </c>
    </row>
    <row r="171" spans="1:35">
      <c r="A171">
        <v>170</v>
      </c>
      <c r="B171" s="7" t="s">
        <v>409</v>
      </c>
      <c r="C171" s="7" t="s">
        <v>8</v>
      </c>
      <c r="D171" s="3" t="s">
        <v>410</v>
      </c>
      <c r="E171">
        <v>0</v>
      </c>
      <c r="F171" s="4">
        <v>0</v>
      </c>
      <c r="G171" s="4">
        <v>0</v>
      </c>
      <c r="H171" s="4">
        <f t="shared" si="62"/>
        <v>0</v>
      </c>
      <c r="I171" s="5">
        <f t="shared" si="44"/>
        <v>0</v>
      </c>
      <c r="J171" s="6">
        <v>0</v>
      </c>
      <c r="K171" s="37">
        <f t="shared" si="45"/>
        <v>0</v>
      </c>
      <c r="L171" s="37">
        <f t="shared" si="46"/>
        <v>0</v>
      </c>
      <c r="M171" s="11">
        <f t="shared" si="47"/>
        <v>0</v>
      </c>
      <c r="N171" s="11">
        <f t="shared" si="48"/>
        <v>0</v>
      </c>
      <c r="O171" s="11">
        <f t="shared" si="63"/>
        <v>0</v>
      </c>
      <c r="P171" s="8">
        <f t="shared" si="49"/>
        <v>0</v>
      </c>
      <c r="Q171" s="11">
        <f t="shared" si="50"/>
        <v>0</v>
      </c>
      <c r="R171">
        <f t="shared" si="51"/>
        <v>0</v>
      </c>
      <c r="S171" s="8">
        <f>ROUND(IF(J171=3%,$I$358*Ranking!K172,0),0)</f>
        <v>0</v>
      </c>
      <c r="T171" s="8">
        <f t="shared" si="52"/>
        <v>0</v>
      </c>
      <c r="U171" s="8">
        <f t="shared" si="53"/>
        <v>0</v>
      </c>
      <c r="V171" s="8">
        <f t="shared" si="54"/>
        <v>0</v>
      </c>
      <c r="W171" s="37">
        <f t="shared" si="55"/>
        <v>0</v>
      </c>
      <c r="X171" s="8">
        <f>IF(J171=3%,ROUND($I$360*Ranking!K172,0),0)</f>
        <v>0</v>
      </c>
      <c r="Y171" s="12">
        <f t="shared" si="56"/>
        <v>0</v>
      </c>
      <c r="Z171" s="12">
        <f t="shared" si="57"/>
        <v>0</v>
      </c>
      <c r="AA171" s="8">
        <f t="shared" si="58"/>
        <v>0</v>
      </c>
      <c r="AB171" s="12">
        <f t="shared" si="59"/>
        <v>0</v>
      </c>
      <c r="AC171" s="37">
        <f t="shared" si="60"/>
        <v>0</v>
      </c>
      <c r="AD171" t="str">
        <f t="shared" si="61"/>
        <v/>
      </c>
      <c r="AE171" s="12">
        <v>0</v>
      </c>
      <c r="AF171" s="8">
        <f t="shared" si="64"/>
        <v>0</v>
      </c>
      <c r="AG171">
        <v>0</v>
      </c>
      <c r="AH171" s="12">
        <f t="shared" si="65"/>
        <v>0</v>
      </c>
      <c r="AI171">
        <v>0</v>
      </c>
    </row>
    <row r="172" spans="1:35">
      <c r="A172">
        <v>171</v>
      </c>
      <c r="B172" s="7" t="s">
        <v>68</v>
      </c>
      <c r="C172" s="7" t="s">
        <v>8</v>
      </c>
      <c r="D172" s="3" t="s">
        <v>69</v>
      </c>
      <c r="E172">
        <v>2002</v>
      </c>
      <c r="F172" s="4">
        <v>1708873.86</v>
      </c>
      <c r="G172" s="4">
        <v>15454.61</v>
      </c>
      <c r="H172" s="4">
        <f t="shared" si="62"/>
        <v>1693419.25</v>
      </c>
      <c r="I172" s="5">
        <f t="shared" si="44"/>
        <v>1693419</v>
      </c>
      <c r="J172" s="6">
        <v>0.03</v>
      </c>
      <c r="K172" s="37">
        <f t="shared" si="45"/>
        <v>43.84</v>
      </c>
      <c r="L172" s="37">
        <f t="shared" si="46"/>
        <v>50.38</v>
      </c>
      <c r="M172" s="11">
        <f t="shared" si="47"/>
        <v>742388.79909999995</v>
      </c>
      <c r="N172" s="11">
        <f t="shared" si="48"/>
        <v>742388.79909999995</v>
      </c>
      <c r="O172" s="11">
        <f t="shared" si="63"/>
        <v>-0.20090000005438924</v>
      </c>
      <c r="P172" s="8">
        <f t="shared" si="49"/>
        <v>742389</v>
      </c>
      <c r="Q172" s="11">
        <f t="shared" si="50"/>
        <v>0.20090000005438924</v>
      </c>
      <c r="R172">
        <f t="shared" si="51"/>
        <v>43.84</v>
      </c>
      <c r="S172" s="8">
        <f>ROUND(IF(J172=3%,$I$358*Ranking!K173,0),0)</f>
        <v>66500</v>
      </c>
      <c r="T172" s="8">
        <f t="shared" si="52"/>
        <v>808889</v>
      </c>
      <c r="U172" s="8">
        <f t="shared" si="53"/>
        <v>66500</v>
      </c>
      <c r="V172" s="8">
        <f t="shared" si="54"/>
        <v>808889</v>
      </c>
      <c r="W172" s="37">
        <f t="shared" si="55"/>
        <v>47.77</v>
      </c>
      <c r="X172" s="8">
        <f>IF(J172=3%,ROUND($I$360*Ranking!K173,0),0)</f>
        <v>44336</v>
      </c>
      <c r="Y172" s="12">
        <f t="shared" si="56"/>
        <v>853225</v>
      </c>
      <c r="Z172" s="12">
        <f t="shared" si="57"/>
        <v>44336</v>
      </c>
      <c r="AA172" s="8">
        <f t="shared" si="58"/>
        <v>853225</v>
      </c>
      <c r="AB172" s="12">
        <f t="shared" si="59"/>
        <v>0</v>
      </c>
      <c r="AC172" s="37">
        <f t="shared" si="60"/>
        <v>50.38</v>
      </c>
      <c r="AD172" t="str">
        <f t="shared" si="61"/>
        <v/>
      </c>
      <c r="AE172" s="12">
        <v>0</v>
      </c>
      <c r="AF172" s="8">
        <f t="shared" si="64"/>
        <v>853225</v>
      </c>
      <c r="AG172">
        <v>765807</v>
      </c>
      <c r="AH172" s="12">
        <f t="shared" si="65"/>
        <v>87418</v>
      </c>
      <c r="AI172">
        <v>765807</v>
      </c>
    </row>
    <row r="173" spans="1:35">
      <c r="A173">
        <v>172</v>
      </c>
      <c r="B173" s="7" t="s">
        <v>411</v>
      </c>
      <c r="C173" s="7" t="s">
        <v>8</v>
      </c>
      <c r="D173" s="3" t="s">
        <v>412</v>
      </c>
      <c r="E173">
        <v>2006</v>
      </c>
      <c r="F173" s="4">
        <v>1534374.39</v>
      </c>
      <c r="G173" s="4">
        <v>8407.1799999999985</v>
      </c>
      <c r="H173" s="4">
        <f t="shared" si="62"/>
        <v>1525967.21</v>
      </c>
      <c r="I173" s="5">
        <f t="shared" si="44"/>
        <v>1525967</v>
      </c>
      <c r="J173" s="6">
        <v>0.03</v>
      </c>
      <c r="K173" s="37">
        <f t="shared" si="45"/>
        <v>43.84</v>
      </c>
      <c r="L173" s="37">
        <f t="shared" si="46"/>
        <v>51.1</v>
      </c>
      <c r="M173" s="11">
        <f t="shared" si="47"/>
        <v>668978.44455999997</v>
      </c>
      <c r="N173" s="11">
        <f t="shared" si="48"/>
        <v>668978.44455999997</v>
      </c>
      <c r="O173" s="11">
        <f t="shared" si="63"/>
        <v>0.44455999997444451</v>
      </c>
      <c r="P173" s="8">
        <f t="shared" si="49"/>
        <v>668978</v>
      </c>
      <c r="Q173" s="11">
        <f t="shared" si="50"/>
        <v>-0.44455999997444451</v>
      </c>
      <c r="R173">
        <f t="shared" si="51"/>
        <v>43.84</v>
      </c>
      <c r="S173" s="8">
        <f>ROUND(IF(J173=3%,$I$358*Ranking!K174,0),0)</f>
        <v>66500</v>
      </c>
      <c r="T173" s="8">
        <f t="shared" si="52"/>
        <v>735478</v>
      </c>
      <c r="U173" s="8">
        <f t="shared" si="53"/>
        <v>66500</v>
      </c>
      <c r="V173" s="8">
        <f t="shared" si="54"/>
        <v>735478</v>
      </c>
      <c r="W173" s="37">
        <f t="shared" si="55"/>
        <v>48.2</v>
      </c>
      <c r="X173" s="8">
        <f>IF(J173=3%,ROUND($I$360*Ranking!K174,0),0)</f>
        <v>44336</v>
      </c>
      <c r="Y173" s="12">
        <f t="shared" si="56"/>
        <v>779814</v>
      </c>
      <c r="Z173" s="12">
        <f t="shared" si="57"/>
        <v>44336</v>
      </c>
      <c r="AA173" s="8">
        <f t="shared" si="58"/>
        <v>779814</v>
      </c>
      <c r="AB173" s="12">
        <f t="shared" si="59"/>
        <v>0</v>
      </c>
      <c r="AC173" s="37">
        <f t="shared" si="60"/>
        <v>51.1</v>
      </c>
      <c r="AD173" t="str">
        <f t="shared" si="61"/>
        <v/>
      </c>
      <c r="AE173" s="12">
        <v>0</v>
      </c>
      <c r="AF173" s="8">
        <f t="shared" si="64"/>
        <v>779814</v>
      </c>
      <c r="AG173">
        <v>699881</v>
      </c>
      <c r="AH173" s="12">
        <f t="shared" si="65"/>
        <v>79933</v>
      </c>
      <c r="AI173">
        <v>699881</v>
      </c>
    </row>
    <row r="174" spans="1:35">
      <c r="A174">
        <v>173</v>
      </c>
      <c r="B174" s="7" t="s">
        <v>413</v>
      </c>
      <c r="C174" s="7" t="s">
        <v>8</v>
      </c>
      <c r="D174" s="3" t="s">
        <v>414</v>
      </c>
      <c r="E174">
        <v>2008</v>
      </c>
      <c r="F174" s="4">
        <v>195613.03</v>
      </c>
      <c r="G174" s="4">
        <v>613.81999999999994</v>
      </c>
      <c r="H174" s="4">
        <f t="shared" si="62"/>
        <v>194999.21</v>
      </c>
      <c r="I174" s="5">
        <f t="shared" si="44"/>
        <v>194999</v>
      </c>
      <c r="J174" s="6">
        <v>0.01</v>
      </c>
      <c r="K174" s="37">
        <f t="shared" si="45"/>
        <v>43.84</v>
      </c>
      <c r="L174" s="37">
        <f t="shared" si="46"/>
        <v>43.84</v>
      </c>
      <c r="M174" s="11">
        <f t="shared" si="47"/>
        <v>85486.860270000005</v>
      </c>
      <c r="N174" s="11">
        <f t="shared" si="48"/>
        <v>85486.860270000005</v>
      </c>
      <c r="O174" s="11">
        <f t="shared" si="63"/>
        <v>-0.13972999999532476</v>
      </c>
      <c r="P174" s="8">
        <f t="shared" si="49"/>
        <v>85487</v>
      </c>
      <c r="Q174" s="11">
        <f t="shared" si="50"/>
        <v>0.13972999999532476</v>
      </c>
      <c r="R174">
        <f t="shared" si="51"/>
        <v>43.84</v>
      </c>
      <c r="S174" s="8">
        <f>ROUND(IF(J174=3%,$I$358*Ranking!K175,0),0)</f>
        <v>0</v>
      </c>
      <c r="T174" s="8">
        <f t="shared" si="52"/>
        <v>85487</v>
      </c>
      <c r="U174" s="8">
        <f t="shared" si="53"/>
        <v>0</v>
      </c>
      <c r="V174" s="8">
        <f t="shared" si="54"/>
        <v>85487</v>
      </c>
      <c r="W174" s="37">
        <f t="shared" si="55"/>
        <v>43.84</v>
      </c>
      <c r="X174" s="8">
        <f>IF(J174=3%,ROUND($I$360*Ranking!K175,0),0)</f>
        <v>0</v>
      </c>
      <c r="Y174" s="12">
        <f t="shared" si="56"/>
        <v>85487</v>
      </c>
      <c r="Z174" s="12">
        <f t="shared" si="57"/>
        <v>0</v>
      </c>
      <c r="AA174" s="8">
        <f t="shared" si="58"/>
        <v>85487</v>
      </c>
      <c r="AB174" s="12">
        <f t="shared" si="59"/>
        <v>0</v>
      </c>
      <c r="AC174" s="37">
        <f t="shared" si="60"/>
        <v>43.84</v>
      </c>
      <c r="AD174" t="str">
        <f t="shared" si="61"/>
        <v/>
      </c>
      <c r="AE174" s="12">
        <v>0</v>
      </c>
      <c r="AF174" s="8">
        <f t="shared" si="64"/>
        <v>85487</v>
      </c>
      <c r="AG174">
        <v>76771</v>
      </c>
      <c r="AH174" s="12">
        <f t="shared" si="65"/>
        <v>8716</v>
      </c>
      <c r="AI174">
        <v>76771</v>
      </c>
    </row>
    <row r="175" spans="1:35">
      <c r="A175">
        <v>174</v>
      </c>
      <c r="B175" s="7" t="s">
        <v>415</v>
      </c>
      <c r="C175" s="7" t="s">
        <v>8</v>
      </c>
      <c r="D175" s="3" t="s">
        <v>416</v>
      </c>
      <c r="E175">
        <v>2007</v>
      </c>
      <c r="F175" s="4">
        <v>339694.34</v>
      </c>
      <c r="G175" s="4">
        <v>3869.15</v>
      </c>
      <c r="H175" s="4">
        <f t="shared" si="62"/>
        <v>335825.19</v>
      </c>
      <c r="I175" s="5">
        <f t="shared" si="44"/>
        <v>335825</v>
      </c>
      <c r="J175" s="6">
        <v>1.4999999999999999E-2</v>
      </c>
      <c r="K175" s="37">
        <f t="shared" si="45"/>
        <v>43.84</v>
      </c>
      <c r="L175" s="37">
        <f t="shared" si="46"/>
        <v>43.84</v>
      </c>
      <c r="M175" s="11">
        <f t="shared" si="47"/>
        <v>147224.47218000001</v>
      </c>
      <c r="N175" s="11">
        <f t="shared" si="48"/>
        <v>147224.47218000001</v>
      </c>
      <c r="O175" s="11">
        <f t="shared" si="63"/>
        <v>0.47218000001157634</v>
      </c>
      <c r="P175" s="8">
        <f t="shared" si="49"/>
        <v>147224</v>
      </c>
      <c r="Q175" s="11">
        <f t="shared" si="50"/>
        <v>-0.47218000001157634</v>
      </c>
      <c r="R175">
        <f t="shared" si="51"/>
        <v>43.84</v>
      </c>
      <c r="S175" s="8">
        <f>ROUND(IF(J175=3%,$I$358*Ranking!K176,0),0)</f>
        <v>0</v>
      </c>
      <c r="T175" s="8">
        <f t="shared" si="52"/>
        <v>147224</v>
      </c>
      <c r="U175" s="8">
        <f t="shared" si="53"/>
        <v>0</v>
      </c>
      <c r="V175" s="8">
        <f t="shared" si="54"/>
        <v>147224</v>
      </c>
      <c r="W175" s="37">
        <f t="shared" si="55"/>
        <v>43.84</v>
      </c>
      <c r="X175" s="8">
        <f>IF(J175=3%,ROUND($I$360*Ranking!K176,0),0)</f>
        <v>0</v>
      </c>
      <c r="Y175" s="12">
        <f t="shared" si="56"/>
        <v>147224</v>
      </c>
      <c r="Z175" s="12">
        <f t="shared" si="57"/>
        <v>0</v>
      </c>
      <c r="AA175" s="8">
        <f t="shared" si="58"/>
        <v>147224</v>
      </c>
      <c r="AB175" s="12">
        <f t="shared" si="59"/>
        <v>0</v>
      </c>
      <c r="AC175" s="37">
        <f t="shared" si="60"/>
        <v>43.84</v>
      </c>
      <c r="AD175" t="str">
        <f t="shared" si="61"/>
        <v/>
      </c>
      <c r="AE175" s="12">
        <v>0</v>
      </c>
      <c r="AF175" s="8">
        <f t="shared" si="64"/>
        <v>147224</v>
      </c>
      <c r="AG175">
        <v>132215</v>
      </c>
      <c r="AH175" s="12">
        <f t="shared" si="65"/>
        <v>15009</v>
      </c>
      <c r="AI175">
        <v>132215</v>
      </c>
    </row>
    <row r="176" spans="1:35">
      <c r="A176">
        <v>175</v>
      </c>
      <c r="B176" s="7" t="s">
        <v>417</v>
      </c>
      <c r="C176" s="7" t="s">
        <v>8</v>
      </c>
      <c r="D176" s="3" t="s">
        <v>418</v>
      </c>
      <c r="E176">
        <v>0</v>
      </c>
      <c r="F176" s="4">
        <v>0</v>
      </c>
      <c r="G176" s="4">
        <v>0</v>
      </c>
      <c r="H176" s="4">
        <f t="shared" si="62"/>
        <v>0</v>
      </c>
      <c r="I176" s="5">
        <f t="shared" si="44"/>
        <v>0</v>
      </c>
      <c r="J176" s="6">
        <v>0</v>
      </c>
      <c r="K176" s="37">
        <f t="shared" si="45"/>
        <v>0</v>
      </c>
      <c r="L176" s="37">
        <f t="shared" si="46"/>
        <v>0</v>
      </c>
      <c r="M176" s="11">
        <f t="shared" si="47"/>
        <v>0</v>
      </c>
      <c r="N176" s="11">
        <f t="shared" si="48"/>
        <v>0</v>
      </c>
      <c r="O176" s="11">
        <f t="shared" si="63"/>
        <v>0</v>
      </c>
      <c r="P176" s="8">
        <f t="shared" si="49"/>
        <v>0</v>
      </c>
      <c r="Q176" s="11">
        <f t="shared" si="50"/>
        <v>0</v>
      </c>
      <c r="R176">
        <f t="shared" si="51"/>
        <v>0</v>
      </c>
      <c r="S176" s="8">
        <f>ROUND(IF(J176=3%,$I$358*Ranking!K177,0),0)</f>
        <v>0</v>
      </c>
      <c r="T176" s="8">
        <f t="shared" si="52"/>
        <v>0</v>
      </c>
      <c r="U176" s="8">
        <f t="shared" si="53"/>
        <v>0</v>
      </c>
      <c r="V176" s="8">
        <f t="shared" si="54"/>
        <v>0</v>
      </c>
      <c r="W176" s="37">
        <f t="shared" si="55"/>
        <v>0</v>
      </c>
      <c r="X176" s="8">
        <f>IF(J176=3%,ROUND($I$360*Ranking!K177,0),0)</f>
        <v>0</v>
      </c>
      <c r="Y176" s="12">
        <f t="shared" si="56"/>
        <v>0</v>
      </c>
      <c r="Z176" s="12">
        <f t="shared" si="57"/>
        <v>0</v>
      </c>
      <c r="AA176" s="8">
        <f t="shared" si="58"/>
        <v>0</v>
      </c>
      <c r="AB176" s="12">
        <f t="shared" si="59"/>
        <v>0</v>
      </c>
      <c r="AC176" s="37">
        <f t="shared" si="60"/>
        <v>0</v>
      </c>
      <c r="AD176" t="str">
        <f t="shared" si="61"/>
        <v/>
      </c>
      <c r="AE176" s="12">
        <v>0</v>
      </c>
      <c r="AF176" s="8">
        <f t="shared" si="64"/>
        <v>0</v>
      </c>
      <c r="AG176">
        <v>0</v>
      </c>
      <c r="AH176" s="12">
        <f t="shared" si="65"/>
        <v>0</v>
      </c>
      <c r="AI176">
        <v>0</v>
      </c>
    </row>
    <row r="177" spans="1:35">
      <c r="A177">
        <v>176</v>
      </c>
      <c r="B177" s="7" t="s">
        <v>419</v>
      </c>
      <c r="C177" s="7" t="s">
        <v>8</v>
      </c>
      <c r="D177" s="3" t="s">
        <v>420</v>
      </c>
      <c r="E177">
        <v>2016</v>
      </c>
      <c r="F177" s="4">
        <v>1535516.62</v>
      </c>
      <c r="G177" s="4">
        <v>8003.85</v>
      </c>
      <c r="H177" s="4">
        <f t="shared" si="62"/>
        <v>1527512.77</v>
      </c>
      <c r="I177" s="5">
        <f t="shared" si="44"/>
        <v>1527513</v>
      </c>
      <c r="J177" s="6">
        <v>1.4999999999999999E-2</v>
      </c>
      <c r="K177" s="37">
        <f t="shared" si="45"/>
        <v>43.84</v>
      </c>
      <c r="L177" s="37">
        <f t="shared" si="46"/>
        <v>43.84</v>
      </c>
      <c r="M177" s="11">
        <f t="shared" si="47"/>
        <v>669656.20539999998</v>
      </c>
      <c r="N177" s="11">
        <f t="shared" si="48"/>
        <v>669656.20539999998</v>
      </c>
      <c r="O177" s="11">
        <f t="shared" si="63"/>
        <v>0.20539999997708946</v>
      </c>
      <c r="P177" s="8">
        <f t="shared" si="49"/>
        <v>669656</v>
      </c>
      <c r="Q177" s="11">
        <f t="shared" si="50"/>
        <v>-0.20539999997708946</v>
      </c>
      <c r="R177">
        <f t="shared" si="51"/>
        <v>43.84</v>
      </c>
      <c r="S177" s="8">
        <f>ROUND(IF(J177=3%,$I$358*Ranking!K178,0),0)</f>
        <v>0</v>
      </c>
      <c r="T177" s="8">
        <f t="shared" si="52"/>
        <v>669656</v>
      </c>
      <c r="U177" s="8">
        <f t="shared" si="53"/>
        <v>0</v>
      </c>
      <c r="V177" s="8">
        <f t="shared" si="54"/>
        <v>669656</v>
      </c>
      <c r="W177" s="37">
        <f t="shared" si="55"/>
        <v>43.84</v>
      </c>
      <c r="X177" s="8">
        <f>IF(J177=3%,ROUND($I$360*Ranking!K178,0),0)</f>
        <v>0</v>
      </c>
      <c r="Y177" s="12">
        <f t="shared" si="56"/>
        <v>669656</v>
      </c>
      <c r="Z177" s="12">
        <f t="shared" si="57"/>
        <v>0</v>
      </c>
      <c r="AA177" s="8">
        <f t="shared" si="58"/>
        <v>669656</v>
      </c>
      <c r="AB177" s="12">
        <f t="shared" si="59"/>
        <v>0</v>
      </c>
      <c r="AC177" s="37">
        <f t="shared" si="60"/>
        <v>43.84</v>
      </c>
      <c r="AD177" t="str">
        <f t="shared" si="61"/>
        <v/>
      </c>
      <c r="AE177" s="12">
        <v>0</v>
      </c>
      <c r="AF177" s="8">
        <f t="shared" si="64"/>
        <v>669656</v>
      </c>
      <c r="AG177">
        <v>601384</v>
      </c>
      <c r="AH177" s="12">
        <f t="shared" si="65"/>
        <v>68272</v>
      </c>
      <c r="AI177">
        <v>601384</v>
      </c>
    </row>
    <row r="178" spans="1:35">
      <c r="A178">
        <v>177</v>
      </c>
      <c r="B178" s="7" t="s">
        <v>70</v>
      </c>
      <c r="C178" s="7" t="s">
        <v>8</v>
      </c>
      <c r="D178" s="3" t="s">
        <v>71</v>
      </c>
      <c r="E178">
        <v>2002</v>
      </c>
      <c r="F178" s="4">
        <v>958176</v>
      </c>
      <c r="G178" s="4">
        <v>8105</v>
      </c>
      <c r="H178" s="4">
        <f t="shared" si="62"/>
        <v>950071</v>
      </c>
      <c r="I178" s="5">
        <f t="shared" si="44"/>
        <v>950071</v>
      </c>
      <c r="J178" s="6">
        <v>0.03</v>
      </c>
      <c r="K178" s="37">
        <f t="shared" si="45"/>
        <v>43.84</v>
      </c>
      <c r="L178" s="37">
        <f t="shared" si="46"/>
        <v>59.39</v>
      </c>
      <c r="M178" s="11">
        <f t="shared" si="47"/>
        <v>416507.70939999999</v>
      </c>
      <c r="N178" s="11">
        <f t="shared" si="48"/>
        <v>416507.70939999999</v>
      </c>
      <c r="O178" s="11">
        <f t="shared" si="63"/>
        <v>-0.29060000000754371</v>
      </c>
      <c r="P178" s="8">
        <f t="shared" si="49"/>
        <v>416508</v>
      </c>
      <c r="Q178" s="11">
        <f t="shared" si="50"/>
        <v>0.29060000000754371</v>
      </c>
      <c r="R178">
        <f t="shared" si="51"/>
        <v>43.84</v>
      </c>
      <c r="S178" s="8">
        <f>ROUND(IF(J178=3%,$I$358*Ranking!K179,0),0)</f>
        <v>88666</v>
      </c>
      <c r="T178" s="8">
        <f t="shared" si="52"/>
        <v>505174</v>
      </c>
      <c r="U178" s="8">
        <f t="shared" si="53"/>
        <v>88666</v>
      </c>
      <c r="V178" s="8">
        <f t="shared" si="54"/>
        <v>505174</v>
      </c>
      <c r="W178" s="37">
        <f t="shared" si="55"/>
        <v>53.17</v>
      </c>
      <c r="X178" s="8">
        <f>IF(J178=3%,ROUND($I$360*Ranking!K179,0),0)</f>
        <v>59114</v>
      </c>
      <c r="Y178" s="12">
        <f t="shared" si="56"/>
        <v>564288</v>
      </c>
      <c r="Z178" s="12">
        <f t="shared" si="57"/>
        <v>59114</v>
      </c>
      <c r="AA178" s="8">
        <f t="shared" si="58"/>
        <v>564288</v>
      </c>
      <c r="AB178" s="12">
        <f t="shared" si="59"/>
        <v>0</v>
      </c>
      <c r="AC178" s="37">
        <f t="shared" si="60"/>
        <v>59.39</v>
      </c>
      <c r="AD178" t="str">
        <f t="shared" si="61"/>
        <v/>
      </c>
      <c r="AE178" s="12">
        <v>0</v>
      </c>
      <c r="AF178" s="8">
        <f t="shared" si="64"/>
        <v>564288</v>
      </c>
      <c r="AG178">
        <v>506185</v>
      </c>
      <c r="AH178" s="12">
        <f t="shared" si="65"/>
        <v>58103</v>
      </c>
      <c r="AI178">
        <v>506185</v>
      </c>
    </row>
    <row r="179" spans="1:35">
      <c r="A179">
        <v>178</v>
      </c>
      <c r="B179" s="7" t="s">
        <v>421</v>
      </c>
      <c r="C179" s="7" t="s">
        <v>8</v>
      </c>
      <c r="D179" s="3" t="s">
        <v>422</v>
      </c>
      <c r="E179">
        <v>0</v>
      </c>
      <c r="F179" s="4">
        <v>0</v>
      </c>
      <c r="G179" s="4">
        <v>0</v>
      </c>
      <c r="H179" s="4">
        <f t="shared" si="62"/>
        <v>0</v>
      </c>
      <c r="I179" s="5">
        <f t="shared" si="44"/>
        <v>0</v>
      </c>
      <c r="J179" s="6">
        <v>0</v>
      </c>
      <c r="K179" s="37">
        <f t="shared" si="45"/>
        <v>0</v>
      </c>
      <c r="L179" s="37">
        <f t="shared" si="46"/>
        <v>0</v>
      </c>
      <c r="M179" s="11">
        <f t="shared" si="47"/>
        <v>0</v>
      </c>
      <c r="N179" s="11">
        <f t="shared" si="48"/>
        <v>0</v>
      </c>
      <c r="O179" s="11">
        <f t="shared" si="63"/>
        <v>0</v>
      </c>
      <c r="P179" s="8">
        <f t="shared" si="49"/>
        <v>0</v>
      </c>
      <c r="Q179" s="11">
        <f t="shared" si="50"/>
        <v>0</v>
      </c>
      <c r="R179">
        <f t="shared" si="51"/>
        <v>0</v>
      </c>
      <c r="S179" s="8">
        <f>ROUND(IF(J179=3%,$I$358*Ranking!K180,0),0)</f>
        <v>0</v>
      </c>
      <c r="T179" s="8">
        <f t="shared" si="52"/>
        <v>0</v>
      </c>
      <c r="U179" s="8">
        <f t="shared" si="53"/>
        <v>0</v>
      </c>
      <c r="V179" s="8">
        <f t="shared" si="54"/>
        <v>0</v>
      </c>
      <c r="W179" s="37">
        <f t="shared" si="55"/>
        <v>0</v>
      </c>
      <c r="X179" s="8">
        <f>IF(J179=3%,ROUND($I$360*Ranking!K180,0),0)</f>
        <v>0</v>
      </c>
      <c r="Y179" s="12">
        <f t="shared" si="56"/>
        <v>0</v>
      </c>
      <c r="Z179" s="12">
        <f t="shared" si="57"/>
        <v>0</v>
      </c>
      <c r="AA179" s="8">
        <f t="shared" si="58"/>
        <v>0</v>
      </c>
      <c r="AB179" s="12">
        <f t="shared" si="59"/>
        <v>0</v>
      </c>
      <c r="AC179" s="37">
        <f t="shared" si="60"/>
        <v>0</v>
      </c>
      <c r="AD179" t="str">
        <f t="shared" si="61"/>
        <v/>
      </c>
      <c r="AE179" s="12">
        <v>0</v>
      </c>
      <c r="AF179" s="8">
        <f t="shared" si="64"/>
        <v>0</v>
      </c>
      <c r="AG179">
        <v>0</v>
      </c>
      <c r="AH179" s="12">
        <f t="shared" si="65"/>
        <v>0</v>
      </c>
      <c r="AI179">
        <v>0</v>
      </c>
    </row>
    <row r="180" spans="1:35">
      <c r="A180">
        <v>179</v>
      </c>
      <c r="B180" s="7" t="s">
        <v>72</v>
      </c>
      <c r="C180" s="7" t="s">
        <v>8</v>
      </c>
      <c r="D180" s="3" t="s">
        <v>73</v>
      </c>
      <c r="E180">
        <v>2004</v>
      </c>
      <c r="F180" s="4">
        <v>397070.26</v>
      </c>
      <c r="G180" s="4">
        <v>6624.43</v>
      </c>
      <c r="H180" s="4">
        <f t="shared" si="62"/>
        <v>390445.83</v>
      </c>
      <c r="I180" s="5">
        <f t="shared" si="44"/>
        <v>390446</v>
      </c>
      <c r="J180" s="6">
        <v>0.03</v>
      </c>
      <c r="K180" s="37">
        <f t="shared" si="45"/>
        <v>43.84</v>
      </c>
      <c r="L180" s="37">
        <f t="shared" si="46"/>
        <v>95.88</v>
      </c>
      <c r="M180" s="11">
        <f t="shared" si="47"/>
        <v>171170.12213</v>
      </c>
      <c r="N180" s="11">
        <f t="shared" si="48"/>
        <v>171170.12213</v>
      </c>
      <c r="O180" s="11">
        <f t="shared" si="63"/>
        <v>0.1221300000033807</v>
      </c>
      <c r="P180" s="8">
        <f t="shared" si="49"/>
        <v>171170</v>
      </c>
      <c r="Q180" s="11">
        <f t="shared" si="50"/>
        <v>-0.1221300000033807</v>
      </c>
      <c r="R180">
        <f t="shared" si="51"/>
        <v>43.84</v>
      </c>
      <c r="S180" s="8">
        <f>ROUND(IF(J180=3%,$I$358*Ranking!K181,0),0)</f>
        <v>121916</v>
      </c>
      <c r="T180" s="8">
        <f t="shared" si="52"/>
        <v>293086</v>
      </c>
      <c r="U180" s="8">
        <f t="shared" si="53"/>
        <v>121916</v>
      </c>
      <c r="V180" s="8">
        <f t="shared" si="54"/>
        <v>293086</v>
      </c>
      <c r="W180" s="37">
        <f t="shared" si="55"/>
        <v>75.06</v>
      </c>
      <c r="X180" s="8">
        <f>IF(J180=3%,ROUND($I$360*Ranking!K181,0),0)</f>
        <v>81282</v>
      </c>
      <c r="Y180" s="12">
        <f t="shared" si="56"/>
        <v>374368</v>
      </c>
      <c r="Z180" s="12">
        <f t="shared" si="57"/>
        <v>81282</v>
      </c>
      <c r="AA180" s="8">
        <f t="shared" si="58"/>
        <v>374368</v>
      </c>
      <c r="AB180" s="12">
        <f t="shared" si="59"/>
        <v>0</v>
      </c>
      <c r="AC180" s="37">
        <f t="shared" si="60"/>
        <v>95.88</v>
      </c>
      <c r="AD180" t="str">
        <f t="shared" si="61"/>
        <v/>
      </c>
      <c r="AE180" s="12">
        <v>0</v>
      </c>
      <c r="AF180" s="8">
        <f t="shared" si="64"/>
        <v>374368</v>
      </c>
      <c r="AG180">
        <v>335411</v>
      </c>
      <c r="AH180" s="12">
        <f t="shared" si="65"/>
        <v>38957</v>
      </c>
      <c r="AI180">
        <v>335411</v>
      </c>
    </row>
    <row r="181" spans="1:35">
      <c r="A181">
        <v>180</v>
      </c>
      <c r="B181" s="7" t="s">
        <v>423</v>
      </c>
      <c r="C181" s="7" t="s">
        <v>8</v>
      </c>
      <c r="D181" s="3" t="s">
        <v>424</v>
      </c>
      <c r="E181">
        <v>0</v>
      </c>
      <c r="F181" s="4">
        <v>0</v>
      </c>
      <c r="G181" s="4">
        <v>0</v>
      </c>
      <c r="H181" s="4">
        <f t="shared" si="62"/>
        <v>0</v>
      </c>
      <c r="I181" s="5">
        <f t="shared" si="44"/>
        <v>0</v>
      </c>
      <c r="J181" s="6">
        <v>0</v>
      </c>
      <c r="K181" s="37">
        <f t="shared" si="45"/>
        <v>0</v>
      </c>
      <c r="L181" s="37">
        <f t="shared" si="46"/>
        <v>0</v>
      </c>
      <c r="M181" s="11">
        <f t="shared" si="47"/>
        <v>0</v>
      </c>
      <c r="N181" s="11">
        <f t="shared" si="48"/>
        <v>0</v>
      </c>
      <c r="O181" s="11">
        <f t="shared" si="63"/>
        <v>0</v>
      </c>
      <c r="P181" s="8">
        <f t="shared" si="49"/>
        <v>0</v>
      </c>
      <c r="Q181" s="11">
        <f t="shared" si="50"/>
        <v>0</v>
      </c>
      <c r="R181">
        <f t="shared" si="51"/>
        <v>0</v>
      </c>
      <c r="S181" s="8">
        <f>ROUND(IF(J181=3%,$I$358*Ranking!K182,0),0)</f>
        <v>0</v>
      </c>
      <c r="T181" s="8">
        <f t="shared" si="52"/>
        <v>0</v>
      </c>
      <c r="U181" s="8">
        <f t="shared" si="53"/>
        <v>0</v>
      </c>
      <c r="V181" s="8">
        <f t="shared" si="54"/>
        <v>0</v>
      </c>
      <c r="W181" s="37">
        <f t="shared" si="55"/>
        <v>0</v>
      </c>
      <c r="X181" s="8">
        <f>IF(J181=3%,ROUND($I$360*Ranking!K182,0),0)</f>
        <v>0</v>
      </c>
      <c r="Y181" s="12">
        <f t="shared" si="56"/>
        <v>0</v>
      </c>
      <c r="Z181" s="12">
        <f t="shared" si="57"/>
        <v>0</v>
      </c>
      <c r="AA181" s="8">
        <f t="shared" si="58"/>
        <v>0</v>
      </c>
      <c r="AB181" s="12">
        <f t="shared" si="59"/>
        <v>0</v>
      </c>
      <c r="AC181" s="37">
        <f t="shared" si="60"/>
        <v>0</v>
      </c>
      <c r="AD181" t="str">
        <f t="shared" si="61"/>
        <v/>
      </c>
      <c r="AE181" s="12">
        <v>0</v>
      </c>
      <c r="AF181" s="8">
        <f t="shared" si="64"/>
        <v>0</v>
      </c>
      <c r="AG181">
        <v>0</v>
      </c>
      <c r="AH181" s="12">
        <f t="shared" si="65"/>
        <v>0</v>
      </c>
      <c r="AI181">
        <v>0</v>
      </c>
    </row>
    <row r="182" spans="1:35">
      <c r="A182">
        <v>181</v>
      </c>
      <c r="B182" s="7" t="s">
        <v>425</v>
      </c>
      <c r="C182" s="7" t="s">
        <v>8</v>
      </c>
      <c r="D182" s="3" t="s">
        <v>426</v>
      </c>
      <c r="E182">
        <v>0</v>
      </c>
      <c r="F182" s="4">
        <v>0</v>
      </c>
      <c r="G182" s="4">
        <v>0</v>
      </c>
      <c r="H182" s="4">
        <f t="shared" si="62"/>
        <v>0</v>
      </c>
      <c r="I182" s="5">
        <f t="shared" si="44"/>
        <v>0</v>
      </c>
      <c r="J182" s="6">
        <v>0</v>
      </c>
      <c r="K182" s="37">
        <f t="shared" si="45"/>
        <v>0</v>
      </c>
      <c r="L182" s="37">
        <f t="shared" si="46"/>
        <v>0</v>
      </c>
      <c r="M182" s="11">
        <f t="shared" si="47"/>
        <v>0</v>
      </c>
      <c r="N182" s="11">
        <f t="shared" si="48"/>
        <v>0</v>
      </c>
      <c r="O182" s="11">
        <f t="shared" si="63"/>
        <v>0</v>
      </c>
      <c r="P182" s="8">
        <f t="shared" si="49"/>
        <v>0</v>
      </c>
      <c r="Q182" s="11">
        <f t="shared" si="50"/>
        <v>0</v>
      </c>
      <c r="R182">
        <f t="shared" si="51"/>
        <v>0</v>
      </c>
      <c r="S182" s="8">
        <f>ROUND(IF(J182=3%,$I$358*Ranking!K183,0),0)</f>
        <v>0</v>
      </c>
      <c r="T182" s="8">
        <f t="shared" si="52"/>
        <v>0</v>
      </c>
      <c r="U182" s="8">
        <f t="shared" si="53"/>
        <v>0</v>
      </c>
      <c r="V182" s="8">
        <f t="shared" si="54"/>
        <v>0</v>
      </c>
      <c r="W182" s="37">
        <f t="shared" si="55"/>
        <v>0</v>
      </c>
      <c r="X182" s="8">
        <f>IF(J182=3%,ROUND($I$360*Ranking!K183,0),0)</f>
        <v>0</v>
      </c>
      <c r="Y182" s="12">
        <f t="shared" si="56"/>
        <v>0</v>
      </c>
      <c r="Z182" s="12">
        <f t="shared" si="57"/>
        <v>0</v>
      </c>
      <c r="AA182" s="8">
        <f t="shared" si="58"/>
        <v>0</v>
      </c>
      <c r="AB182" s="12">
        <f t="shared" si="59"/>
        <v>0</v>
      </c>
      <c r="AC182" s="37">
        <f t="shared" si="60"/>
        <v>0</v>
      </c>
      <c r="AD182" t="str">
        <f t="shared" si="61"/>
        <v/>
      </c>
      <c r="AE182" s="12">
        <v>0</v>
      </c>
      <c r="AF182" s="8">
        <f t="shared" si="64"/>
        <v>0</v>
      </c>
      <c r="AG182">
        <v>0</v>
      </c>
      <c r="AH182" s="12">
        <f t="shared" si="65"/>
        <v>0</v>
      </c>
      <c r="AI182">
        <v>0</v>
      </c>
    </row>
    <row r="183" spans="1:35">
      <c r="A183">
        <v>182</v>
      </c>
      <c r="B183" s="7" t="s">
        <v>427</v>
      </c>
      <c r="C183" s="7" t="s">
        <v>8</v>
      </c>
      <c r="D183" s="3" t="s">
        <v>428</v>
      </c>
      <c r="E183">
        <v>2012</v>
      </c>
      <c r="F183" s="4">
        <v>353524.8</v>
      </c>
      <c r="G183" s="4">
        <v>648.17000000000007</v>
      </c>
      <c r="H183" s="4">
        <f t="shared" si="62"/>
        <v>352876.63</v>
      </c>
      <c r="I183" s="5">
        <f t="shared" si="44"/>
        <v>352877</v>
      </c>
      <c r="J183" s="6">
        <v>0.01</v>
      </c>
      <c r="K183" s="37">
        <f t="shared" si="45"/>
        <v>43.84</v>
      </c>
      <c r="L183" s="37">
        <f t="shared" si="46"/>
        <v>43.84</v>
      </c>
      <c r="M183" s="11">
        <f t="shared" si="47"/>
        <v>154700.00765000001</v>
      </c>
      <c r="N183" s="11">
        <f t="shared" si="48"/>
        <v>154700.00765000001</v>
      </c>
      <c r="O183" s="11">
        <f t="shared" si="63"/>
        <v>7.650000014109537E-3</v>
      </c>
      <c r="P183" s="8">
        <f t="shared" si="49"/>
        <v>154700</v>
      </c>
      <c r="Q183" s="11">
        <f t="shared" si="50"/>
        <v>-7.650000014109537E-3</v>
      </c>
      <c r="R183">
        <f t="shared" si="51"/>
        <v>43.84</v>
      </c>
      <c r="S183" s="8">
        <f>ROUND(IF(J183=3%,$I$358*Ranking!K184,0),0)</f>
        <v>0</v>
      </c>
      <c r="T183" s="8">
        <f t="shared" si="52"/>
        <v>154700</v>
      </c>
      <c r="U183" s="8">
        <f t="shared" si="53"/>
        <v>0</v>
      </c>
      <c r="V183" s="8">
        <f t="shared" si="54"/>
        <v>154700</v>
      </c>
      <c r="W183" s="37">
        <f t="shared" si="55"/>
        <v>43.84</v>
      </c>
      <c r="X183" s="8">
        <f>IF(J183=3%,ROUND($I$360*Ranking!K184,0),0)</f>
        <v>0</v>
      </c>
      <c r="Y183" s="12">
        <f t="shared" si="56"/>
        <v>154700</v>
      </c>
      <c r="Z183" s="12">
        <f t="shared" si="57"/>
        <v>0</v>
      </c>
      <c r="AA183" s="8">
        <f t="shared" si="58"/>
        <v>154700</v>
      </c>
      <c r="AB183" s="12">
        <f t="shared" si="59"/>
        <v>0</v>
      </c>
      <c r="AC183" s="37">
        <f t="shared" si="60"/>
        <v>43.84</v>
      </c>
      <c r="AD183" t="str">
        <f t="shared" si="61"/>
        <v/>
      </c>
      <c r="AE183" s="12">
        <v>0</v>
      </c>
      <c r="AF183" s="8">
        <f t="shared" si="64"/>
        <v>154700</v>
      </c>
      <c r="AG183">
        <v>138928</v>
      </c>
      <c r="AH183" s="12">
        <f t="shared" si="65"/>
        <v>15772</v>
      </c>
      <c r="AI183">
        <v>138928</v>
      </c>
    </row>
    <row r="184" spans="1:35">
      <c r="A184">
        <v>183</v>
      </c>
      <c r="B184" s="7" t="s">
        <v>429</v>
      </c>
      <c r="C184" s="7" t="s">
        <v>8</v>
      </c>
      <c r="D184" s="3" t="s">
        <v>430</v>
      </c>
      <c r="E184">
        <v>0</v>
      </c>
      <c r="F184" s="4">
        <v>0</v>
      </c>
      <c r="G184" s="4">
        <v>0</v>
      </c>
      <c r="H184" s="4">
        <f t="shared" si="62"/>
        <v>0</v>
      </c>
      <c r="I184" s="5">
        <f t="shared" si="44"/>
        <v>0</v>
      </c>
      <c r="J184" s="6">
        <v>0</v>
      </c>
      <c r="K184" s="37">
        <f t="shared" si="45"/>
        <v>0</v>
      </c>
      <c r="L184" s="37">
        <f t="shared" si="46"/>
        <v>0</v>
      </c>
      <c r="M184" s="11">
        <f t="shared" si="47"/>
        <v>0</v>
      </c>
      <c r="N184" s="11">
        <f t="shared" si="48"/>
        <v>0</v>
      </c>
      <c r="O184" s="11">
        <f t="shared" si="63"/>
        <v>0</v>
      </c>
      <c r="P184" s="8">
        <f t="shared" si="49"/>
        <v>0</v>
      </c>
      <c r="Q184" s="11">
        <f t="shared" si="50"/>
        <v>0</v>
      </c>
      <c r="R184">
        <f t="shared" si="51"/>
        <v>0</v>
      </c>
      <c r="S184" s="8">
        <f>ROUND(IF(J184=3%,$I$358*Ranking!K185,0),0)</f>
        <v>0</v>
      </c>
      <c r="T184" s="8">
        <f t="shared" si="52"/>
        <v>0</v>
      </c>
      <c r="U184" s="8">
        <f t="shared" si="53"/>
        <v>0</v>
      </c>
      <c r="V184" s="8">
        <f t="shared" si="54"/>
        <v>0</v>
      </c>
      <c r="W184" s="37">
        <f t="shared" si="55"/>
        <v>0</v>
      </c>
      <c r="X184" s="8">
        <f>IF(J184=3%,ROUND($I$360*Ranking!K185,0),0)</f>
        <v>0</v>
      </c>
      <c r="Y184" s="12">
        <f t="shared" si="56"/>
        <v>0</v>
      </c>
      <c r="Z184" s="12">
        <f t="shared" si="57"/>
        <v>0</v>
      </c>
      <c r="AA184" s="8">
        <f t="shared" si="58"/>
        <v>0</v>
      </c>
      <c r="AB184" s="12">
        <f t="shared" si="59"/>
        <v>0</v>
      </c>
      <c r="AC184" s="37">
        <f t="shared" si="60"/>
        <v>0</v>
      </c>
      <c r="AD184" t="str">
        <f t="shared" si="61"/>
        <v/>
      </c>
      <c r="AE184" s="12">
        <v>0</v>
      </c>
      <c r="AF184" s="8">
        <f t="shared" si="64"/>
        <v>0</v>
      </c>
      <c r="AG184">
        <v>0</v>
      </c>
      <c r="AH184" s="12">
        <f t="shared" si="65"/>
        <v>0</v>
      </c>
      <c r="AI184">
        <v>0</v>
      </c>
    </row>
    <row r="185" spans="1:35">
      <c r="A185">
        <v>184</v>
      </c>
      <c r="B185" s="7" t="s">
        <v>431</v>
      </c>
      <c r="C185" s="7" t="s">
        <v>8</v>
      </c>
      <c r="D185" s="3" t="s">
        <v>432</v>
      </c>
      <c r="E185">
        <v>2005</v>
      </c>
      <c r="F185" s="4">
        <v>260300.38</v>
      </c>
      <c r="G185" s="4">
        <v>997.61</v>
      </c>
      <c r="H185" s="4">
        <f t="shared" si="62"/>
        <v>259302.77000000002</v>
      </c>
      <c r="I185" s="5">
        <f t="shared" si="44"/>
        <v>259303</v>
      </c>
      <c r="J185" s="6">
        <v>0.01</v>
      </c>
      <c r="K185" s="37">
        <f t="shared" si="45"/>
        <v>43.84</v>
      </c>
      <c r="L185" s="37">
        <f t="shared" si="46"/>
        <v>43.84</v>
      </c>
      <c r="M185" s="11">
        <f t="shared" si="47"/>
        <v>113677.50260000001</v>
      </c>
      <c r="N185" s="11">
        <f t="shared" si="48"/>
        <v>113677.50260000001</v>
      </c>
      <c r="O185" s="11">
        <f t="shared" si="63"/>
        <v>-0.49739999999292195</v>
      </c>
      <c r="P185" s="8">
        <f t="shared" si="49"/>
        <v>113678</v>
      </c>
      <c r="Q185" s="11">
        <f t="shared" si="50"/>
        <v>0.49739999999292195</v>
      </c>
      <c r="R185">
        <f t="shared" si="51"/>
        <v>43.84</v>
      </c>
      <c r="S185" s="8">
        <f>ROUND(IF(J185=3%,$I$358*Ranking!K186,0),0)</f>
        <v>0</v>
      </c>
      <c r="T185" s="8">
        <f t="shared" si="52"/>
        <v>113678</v>
      </c>
      <c r="U185" s="8">
        <f t="shared" si="53"/>
        <v>0</v>
      </c>
      <c r="V185" s="8">
        <f t="shared" si="54"/>
        <v>113678</v>
      </c>
      <c r="W185" s="37">
        <f t="shared" si="55"/>
        <v>43.84</v>
      </c>
      <c r="X185" s="8">
        <f>IF(J185=3%,ROUND($I$360*Ranking!K186,0),0)</f>
        <v>0</v>
      </c>
      <c r="Y185" s="12">
        <f t="shared" si="56"/>
        <v>113678</v>
      </c>
      <c r="Z185" s="12">
        <f t="shared" si="57"/>
        <v>0</v>
      </c>
      <c r="AA185" s="8">
        <f t="shared" si="58"/>
        <v>113678</v>
      </c>
      <c r="AB185" s="12">
        <f t="shared" si="59"/>
        <v>0</v>
      </c>
      <c r="AC185" s="37">
        <f t="shared" si="60"/>
        <v>43.84</v>
      </c>
      <c r="AD185" t="str">
        <f t="shared" si="61"/>
        <v/>
      </c>
      <c r="AE185" s="12">
        <v>0</v>
      </c>
      <c r="AF185" s="8">
        <f t="shared" si="64"/>
        <v>113678</v>
      </c>
      <c r="AG185">
        <v>102088</v>
      </c>
      <c r="AH185" s="12">
        <f t="shared" si="65"/>
        <v>11590</v>
      </c>
      <c r="AI185">
        <v>102088</v>
      </c>
    </row>
    <row r="186" spans="1:35">
      <c r="A186">
        <v>185</v>
      </c>
      <c r="B186" s="7" t="s">
        <v>433</v>
      </c>
      <c r="C186" s="7" t="s">
        <v>8</v>
      </c>
      <c r="D186" s="3" t="s">
        <v>434</v>
      </c>
      <c r="E186">
        <v>0</v>
      </c>
      <c r="F186" s="4">
        <v>0</v>
      </c>
      <c r="G186" s="4">
        <v>0</v>
      </c>
      <c r="H186" s="4">
        <f t="shared" si="62"/>
        <v>0</v>
      </c>
      <c r="I186" s="5">
        <f t="shared" si="44"/>
        <v>0</v>
      </c>
      <c r="J186" s="6">
        <v>0</v>
      </c>
      <c r="K186" s="37">
        <f t="shared" si="45"/>
        <v>0</v>
      </c>
      <c r="L186" s="37">
        <f t="shared" si="46"/>
        <v>0</v>
      </c>
      <c r="M186" s="11">
        <f t="shared" si="47"/>
        <v>0</v>
      </c>
      <c r="N186" s="11">
        <f t="shared" si="48"/>
        <v>0</v>
      </c>
      <c r="O186" s="11">
        <f t="shared" si="63"/>
        <v>0</v>
      </c>
      <c r="P186" s="8">
        <f t="shared" si="49"/>
        <v>0</v>
      </c>
      <c r="Q186" s="11">
        <f t="shared" si="50"/>
        <v>0</v>
      </c>
      <c r="R186">
        <f t="shared" si="51"/>
        <v>0</v>
      </c>
      <c r="S186" s="8">
        <f>ROUND(IF(J186=3%,$I$358*Ranking!K187,0),0)</f>
        <v>0</v>
      </c>
      <c r="T186" s="8">
        <f t="shared" si="52"/>
        <v>0</v>
      </c>
      <c r="U186" s="8">
        <f t="shared" si="53"/>
        <v>0</v>
      </c>
      <c r="V186" s="8">
        <f t="shared" si="54"/>
        <v>0</v>
      </c>
      <c r="W186" s="37">
        <f t="shared" si="55"/>
        <v>0</v>
      </c>
      <c r="X186" s="8">
        <f>IF(J186=3%,ROUND($I$360*Ranking!K187,0),0)</f>
        <v>0</v>
      </c>
      <c r="Y186" s="12">
        <f t="shared" si="56"/>
        <v>0</v>
      </c>
      <c r="Z186" s="12">
        <f t="shared" si="57"/>
        <v>0</v>
      </c>
      <c r="AA186" s="8">
        <f t="shared" si="58"/>
        <v>0</v>
      </c>
      <c r="AB186" s="12">
        <f t="shared" si="59"/>
        <v>0</v>
      </c>
      <c r="AC186" s="37">
        <f t="shared" si="60"/>
        <v>0</v>
      </c>
      <c r="AD186" t="str">
        <f t="shared" si="61"/>
        <v/>
      </c>
      <c r="AE186" s="12">
        <v>0</v>
      </c>
      <c r="AF186" s="8">
        <f t="shared" si="64"/>
        <v>0</v>
      </c>
      <c r="AG186">
        <v>0</v>
      </c>
      <c r="AH186" s="12">
        <f t="shared" si="65"/>
        <v>0</v>
      </c>
      <c r="AI186">
        <v>0</v>
      </c>
    </row>
    <row r="187" spans="1:35">
      <c r="A187">
        <v>186</v>
      </c>
      <c r="B187" s="7" t="s">
        <v>435</v>
      </c>
      <c r="C187" s="7" t="s">
        <v>8</v>
      </c>
      <c r="D187" s="3" t="s">
        <v>436</v>
      </c>
      <c r="E187">
        <v>0</v>
      </c>
      <c r="F187" s="4">
        <v>0</v>
      </c>
      <c r="G187" s="4">
        <v>0</v>
      </c>
      <c r="H187" s="4">
        <f t="shared" si="62"/>
        <v>0</v>
      </c>
      <c r="I187" s="5">
        <f t="shared" si="44"/>
        <v>0</v>
      </c>
      <c r="J187" s="6">
        <v>0</v>
      </c>
      <c r="K187" s="37">
        <f t="shared" si="45"/>
        <v>0</v>
      </c>
      <c r="L187" s="37">
        <f t="shared" si="46"/>
        <v>0</v>
      </c>
      <c r="M187" s="11">
        <f t="shared" si="47"/>
        <v>0</v>
      </c>
      <c r="N187" s="11">
        <f t="shared" si="48"/>
        <v>0</v>
      </c>
      <c r="O187" s="11">
        <f t="shared" si="63"/>
        <v>0</v>
      </c>
      <c r="P187" s="8">
        <f t="shared" si="49"/>
        <v>0</v>
      </c>
      <c r="Q187" s="11">
        <f t="shared" si="50"/>
        <v>0</v>
      </c>
      <c r="R187">
        <f t="shared" si="51"/>
        <v>0</v>
      </c>
      <c r="S187" s="8">
        <f>ROUND(IF(J187=3%,$I$358*Ranking!K188,0),0)</f>
        <v>0</v>
      </c>
      <c r="T187" s="8">
        <f t="shared" si="52"/>
        <v>0</v>
      </c>
      <c r="U187" s="8">
        <f t="shared" si="53"/>
        <v>0</v>
      </c>
      <c r="V187" s="8">
        <f t="shared" si="54"/>
        <v>0</v>
      </c>
      <c r="W187" s="37">
        <f t="shared" si="55"/>
        <v>0</v>
      </c>
      <c r="X187" s="8">
        <f>IF(J187=3%,ROUND($I$360*Ranking!K188,0),0)</f>
        <v>0</v>
      </c>
      <c r="Y187" s="12">
        <f t="shared" si="56"/>
        <v>0</v>
      </c>
      <c r="Z187" s="12">
        <f t="shared" si="57"/>
        <v>0</v>
      </c>
      <c r="AA187" s="8">
        <f t="shared" si="58"/>
        <v>0</v>
      </c>
      <c r="AB187" s="12">
        <f t="shared" si="59"/>
        <v>0</v>
      </c>
      <c r="AC187" s="37">
        <f t="shared" si="60"/>
        <v>0</v>
      </c>
      <c r="AD187" t="str">
        <f t="shared" si="61"/>
        <v/>
      </c>
      <c r="AE187" s="12">
        <v>0</v>
      </c>
      <c r="AF187" s="8">
        <f t="shared" si="64"/>
        <v>0</v>
      </c>
      <c r="AG187">
        <v>0</v>
      </c>
      <c r="AH187" s="12">
        <f t="shared" si="65"/>
        <v>0</v>
      </c>
      <c r="AI187">
        <v>0</v>
      </c>
    </row>
    <row r="188" spans="1:35">
      <c r="A188">
        <v>187</v>
      </c>
      <c r="B188" s="7" t="s">
        <v>437</v>
      </c>
      <c r="C188" s="7" t="s">
        <v>8</v>
      </c>
      <c r="D188" s="3" t="s">
        <v>438</v>
      </c>
      <c r="E188">
        <v>2008</v>
      </c>
      <c r="F188" s="4">
        <v>206054.74</v>
      </c>
      <c r="G188" s="4">
        <v>1188.8499999999999</v>
      </c>
      <c r="H188" s="4">
        <f t="shared" si="62"/>
        <v>204865.88999999998</v>
      </c>
      <c r="I188" s="5">
        <f t="shared" si="44"/>
        <v>204866</v>
      </c>
      <c r="J188" s="6">
        <v>0.01</v>
      </c>
      <c r="K188" s="37">
        <f t="shared" si="45"/>
        <v>43.84</v>
      </c>
      <c r="L188" s="37">
        <f t="shared" si="46"/>
        <v>43.84</v>
      </c>
      <c r="M188" s="11">
        <f t="shared" si="47"/>
        <v>89812.517590000003</v>
      </c>
      <c r="N188" s="11">
        <f t="shared" si="48"/>
        <v>89812.517590000003</v>
      </c>
      <c r="O188" s="11">
        <f t="shared" si="63"/>
        <v>-0.48240999999688938</v>
      </c>
      <c r="P188" s="8">
        <f t="shared" si="49"/>
        <v>89813</v>
      </c>
      <c r="Q188" s="11">
        <f t="shared" si="50"/>
        <v>0.48240999999688938</v>
      </c>
      <c r="R188">
        <f t="shared" si="51"/>
        <v>43.84</v>
      </c>
      <c r="S188" s="8">
        <f>ROUND(IF(J188=3%,$I$358*Ranking!K189,0),0)</f>
        <v>0</v>
      </c>
      <c r="T188" s="8">
        <f t="shared" si="52"/>
        <v>89813</v>
      </c>
      <c r="U188" s="8">
        <f t="shared" si="53"/>
        <v>0</v>
      </c>
      <c r="V188" s="8">
        <f t="shared" si="54"/>
        <v>89813</v>
      </c>
      <c r="W188" s="37">
        <f t="shared" si="55"/>
        <v>43.84</v>
      </c>
      <c r="X188" s="8">
        <f>IF(J188=3%,ROUND($I$360*Ranking!K189,0),0)</f>
        <v>0</v>
      </c>
      <c r="Y188" s="12">
        <f t="shared" si="56"/>
        <v>89813</v>
      </c>
      <c r="Z188" s="12">
        <f t="shared" si="57"/>
        <v>0</v>
      </c>
      <c r="AA188" s="8">
        <f t="shared" si="58"/>
        <v>89813</v>
      </c>
      <c r="AB188" s="12">
        <f t="shared" si="59"/>
        <v>0</v>
      </c>
      <c r="AC188" s="37">
        <f t="shared" si="60"/>
        <v>43.84</v>
      </c>
      <c r="AD188" t="str">
        <f t="shared" si="61"/>
        <v/>
      </c>
      <c r="AE188" s="12">
        <v>0</v>
      </c>
      <c r="AF188" s="8">
        <f t="shared" si="64"/>
        <v>89813</v>
      </c>
      <c r="AG188">
        <v>80656</v>
      </c>
      <c r="AH188" s="12">
        <f t="shared" si="65"/>
        <v>9157</v>
      </c>
      <c r="AI188">
        <v>80656</v>
      </c>
    </row>
    <row r="189" spans="1:35">
      <c r="A189">
        <v>188</v>
      </c>
      <c r="B189" s="7" t="s">
        <v>439</v>
      </c>
      <c r="C189" s="7" t="s">
        <v>8</v>
      </c>
      <c r="D189" s="3" t="s">
        <v>440</v>
      </c>
      <c r="E189">
        <v>0</v>
      </c>
      <c r="F189" s="4">
        <v>0</v>
      </c>
      <c r="G189" s="4">
        <v>0</v>
      </c>
      <c r="H189" s="4">
        <f t="shared" si="62"/>
        <v>0</v>
      </c>
      <c r="I189" s="5">
        <f t="shared" si="44"/>
        <v>0</v>
      </c>
      <c r="J189" s="6">
        <v>0</v>
      </c>
      <c r="K189" s="37">
        <f t="shared" si="45"/>
        <v>0</v>
      </c>
      <c r="L189" s="37">
        <f t="shared" si="46"/>
        <v>0</v>
      </c>
      <c r="M189" s="11">
        <f t="shared" si="47"/>
        <v>0</v>
      </c>
      <c r="N189" s="11">
        <f t="shared" si="48"/>
        <v>0</v>
      </c>
      <c r="O189" s="11">
        <f t="shared" si="63"/>
        <v>0</v>
      </c>
      <c r="P189" s="8">
        <f t="shared" si="49"/>
        <v>0</v>
      </c>
      <c r="Q189" s="11">
        <f t="shared" si="50"/>
        <v>0</v>
      </c>
      <c r="R189">
        <f t="shared" si="51"/>
        <v>0</v>
      </c>
      <c r="S189" s="8">
        <f>ROUND(IF(J189=3%,$I$358*Ranking!K190,0),0)</f>
        <v>0</v>
      </c>
      <c r="T189" s="8">
        <f t="shared" si="52"/>
        <v>0</v>
      </c>
      <c r="U189" s="8">
        <f t="shared" si="53"/>
        <v>0</v>
      </c>
      <c r="V189" s="8">
        <f t="shared" si="54"/>
        <v>0</v>
      </c>
      <c r="W189" s="37">
        <f t="shared" si="55"/>
        <v>0</v>
      </c>
      <c r="X189" s="8">
        <f>IF(J189=3%,ROUND($I$360*Ranking!K190,0),0)</f>
        <v>0</v>
      </c>
      <c r="Y189" s="12">
        <f t="shared" si="56"/>
        <v>0</v>
      </c>
      <c r="Z189" s="12">
        <f t="shared" si="57"/>
        <v>0</v>
      </c>
      <c r="AA189" s="8">
        <f t="shared" si="58"/>
        <v>0</v>
      </c>
      <c r="AB189" s="12">
        <f t="shared" si="59"/>
        <v>0</v>
      </c>
      <c r="AC189" s="37">
        <f t="shared" si="60"/>
        <v>0</v>
      </c>
      <c r="AD189" t="str">
        <f t="shared" si="61"/>
        <v/>
      </c>
      <c r="AE189" s="12">
        <v>0</v>
      </c>
      <c r="AF189" s="8">
        <f t="shared" si="64"/>
        <v>0</v>
      </c>
      <c r="AG189">
        <v>0</v>
      </c>
      <c r="AH189" s="12">
        <f t="shared" si="65"/>
        <v>0</v>
      </c>
      <c r="AI189">
        <v>0</v>
      </c>
    </row>
    <row r="190" spans="1:35">
      <c r="A190">
        <v>189</v>
      </c>
      <c r="B190" s="7" t="s">
        <v>441</v>
      </c>
      <c r="C190" s="7" t="s">
        <v>8</v>
      </c>
      <c r="D190" s="3" t="s">
        <v>442</v>
      </c>
      <c r="E190">
        <v>0</v>
      </c>
      <c r="F190" s="4">
        <v>0</v>
      </c>
      <c r="G190" s="4">
        <v>0</v>
      </c>
      <c r="H190" s="4">
        <f t="shared" si="62"/>
        <v>0</v>
      </c>
      <c r="I190" s="5">
        <f t="shared" si="44"/>
        <v>0</v>
      </c>
      <c r="J190" s="6">
        <v>0</v>
      </c>
      <c r="K190" s="37">
        <f t="shared" si="45"/>
        <v>0</v>
      </c>
      <c r="L190" s="37">
        <f t="shared" si="46"/>
        <v>0</v>
      </c>
      <c r="M190" s="11">
        <f t="shared" si="47"/>
        <v>0</v>
      </c>
      <c r="N190" s="11">
        <f t="shared" si="48"/>
        <v>0</v>
      </c>
      <c r="O190" s="11">
        <f t="shared" si="63"/>
        <v>0</v>
      </c>
      <c r="P190" s="8">
        <f t="shared" si="49"/>
        <v>0</v>
      </c>
      <c r="Q190" s="11">
        <f t="shared" si="50"/>
        <v>0</v>
      </c>
      <c r="R190">
        <f t="shared" si="51"/>
        <v>0</v>
      </c>
      <c r="S190" s="8">
        <f>ROUND(IF(J190=3%,$I$358*Ranking!K191,0),0)</f>
        <v>0</v>
      </c>
      <c r="T190" s="8">
        <f t="shared" si="52"/>
        <v>0</v>
      </c>
      <c r="U190" s="8">
        <f t="shared" si="53"/>
        <v>0</v>
      </c>
      <c r="V190" s="8">
        <f t="shared" si="54"/>
        <v>0</v>
      </c>
      <c r="W190" s="37">
        <f t="shared" si="55"/>
        <v>0</v>
      </c>
      <c r="X190" s="8">
        <f>IF(J190=3%,ROUND($I$360*Ranking!K191,0),0)</f>
        <v>0</v>
      </c>
      <c r="Y190" s="12">
        <f t="shared" si="56"/>
        <v>0</v>
      </c>
      <c r="Z190" s="12">
        <f t="shared" si="57"/>
        <v>0</v>
      </c>
      <c r="AA190" s="8">
        <f t="shared" si="58"/>
        <v>0</v>
      </c>
      <c r="AB190" s="12">
        <f t="shared" si="59"/>
        <v>0</v>
      </c>
      <c r="AC190" s="37">
        <f t="shared" si="60"/>
        <v>0</v>
      </c>
      <c r="AD190" t="str">
        <f t="shared" si="61"/>
        <v/>
      </c>
      <c r="AE190" s="12">
        <v>0</v>
      </c>
      <c r="AF190" s="8">
        <f t="shared" si="64"/>
        <v>0</v>
      </c>
      <c r="AG190">
        <v>0</v>
      </c>
      <c r="AH190" s="12">
        <f t="shared" si="65"/>
        <v>0</v>
      </c>
      <c r="AI190">
        <v>0</v>
      </c>
    </row>
    <row r="191" spans="1:35">
      <c r="A191">
        <v>190</v>
      </c>
      <c r="B191" s="7" t="s">
        <v>443</v>
      </c>
      <c r="C191" s="7" t="s">
        <v>8</v>
      </c>
      <c r="D191" s="3" t="s">
        <v>444</v>
      </c>
      <c r="E191">
        <v>0</v>
      </c>
      <c r="F191" s="4">
        <v>0</v>
      </c>
      <c r="G191" s="4">
        <v>0</v>
      </c>
      <c r="H191" s="4">
        <f t="shared" si="62"/>
        <v>0</v>
      </c>
      <c r="I191" s="5">
        <f t="shared" si="44"/>
        <v>0</v>
      </c>
      <c r="J191" s="6">
        <v>0</v>
      </c>
      <c r="K191" s="37">
        <f t="shared" si="45"/>
        <v>0</v>
      </c>
      <c r="L191" s="37">
        <f t="shared" si="46"/>
        <v>0</v>
      </c>
      <c r="M191" s="11">
        <f t="shared" si="47"/>
        <v>0</v>
      </c>
      <c r="N191" s="11">
        <f t="shared" si="48"/>
        <v>0</v>
      </c>
      <c r="O191" s="11">
        <f t="shared" si="63"/>
        <v>0</v>
      </c>
      <c r="P191" s="8">
        <f t="shared" si="49"/>
        <v>0</v>
      </c>
      <c r="Q191" s="11">
        <f t="shared" si="50"/>
        <v>0</v>
      </c>
      <c r="R191">
        <f t="shared" si="51"/>
        <v>0</v>
      </c>
      <c r="S191" s="8">
        <f>ROUND(IF(J191=3%,$I$358*Ranking!K192,0),0)</f>
        <v>0</v>
      </c>
      <c r="T191" s="8">
        <f t="shared" si="52"/>
        <v>0</v>
      </c>
      <c r="U191" s="8">
        <f t="shared" si="53"/>
        <v>0</v>
      </c>
      <c r="V191" s="8">
        <f t="shared" si="54"/>
        <v>0</v>
      </c>
      <c r="W191" s="37">
        <f t="shared" si="55"/>
        <v>0</v>
      </c>
      <c r="X191" s="8">
        <f>IF(J191=3%,ROUND($I$360*Ranking!K192,0),0)</f>
        <v>0</v>
      </c>
      <c r="Y191" s="12">
        <f t="shared" si="56"/>
        <v>0</v>
      </c>
      <c r="Z191" s="12">
        <f t="shared" si="57"/>
        <v>0</v>
      </c>
      <c r="AA191" s="8">
        <f t="shared" si="58"/>
        <v>0</v>
      </c>
      <c r="AB191" s="12">
        <f t="shared" si="59"/>
        <v>0</v>
      </c>
      <c r="AC191" s="37">
        <f t="shared" si="60"/>
        <v>0</v>
      </c>
      <c r="AD191" t="str">
        <f t="shared" si="61"/>
        <v/>
      </c>
      <c r="AE191" s="12">
        <v>0</v>
      </c>
      <c r="AF191" s="8">
        <f t="shared" si="64"/>
        <v>0</v>
      </c>
      <c r="AG191">
        <v>0</v>
      </c>
      <c r="AH191" s="12">
        <f t="shared" si="65"/>
        <v>0</v>
      </c>
      <c r="AI191">
        <v>0</v>
      </c>
    </row>
    <row r="192" spans="1:35">
      <c r="A192">
        <v>191</v>
      </c>
      <c r="B192" s="7" t="s">
        <v>445</v>
      </c>
      <c r="C192" s="7" t="s">
        <v>8</v>
      </c>
      <c r="D192" s="3" t="s">
        <v>446</v>
      </c>
      <c r="E192">
        <v>2008</v>
      </c>
      <c r="F192" s="4">
        <v>244761.53</v>
      </c>
      <c r="G192" s="4">
        <v>2288.35</v>
      </c>
      <c r="H192" s="4">
        <f t="shared" si="62"/>
        <v>242473.18</v>
      </c>
      <c r="I192" s="5">
        <f t="shared" si="44"/>
        <v>242473</v>
      </c>
      <c r="J192" s="6">
        <v>0.03</v>
      </c>
      <c r="K192" s="37">
        <f t="shared" si="45"/>
        <v>43.84</v>
      </c>
      <c r="L192" s="37">
        <f t="shared" si="46"/>
        <v>100</v>
      </c>
      <c r="M192" s="11">
        <f t="shared" si="47"/>
        <v>106299.29113</v>
      </c>
      <c r="N192" s="11">
        <f t="shared" si="48"/>
        <v>106299.29113</v>
      </c>
      <c r="O192" s="11">
        <f t="shared" si="63"/>
        <v>0.29112999999779277</v>
      </c>
      <c r="P192" s="8">
        <f t="shared" si="49"/>
        <v>106299</v>
      </c>
      <c r="Q192" s="11">
        <f t="shared" si="50"/>
        <v>-0.29112999999779277</v>
      </c>
      <c r="R192">
        <f t="shared" si="51"/>
        <v>43.84</v>
      </c>
      <c r="S192" s="8">
        <f>ROUND(IF(J192=3%,$I$358*Ranking!K193,0),0)</f>
        <v>144083</v>
      </c>
      <c r="T192" s="8">
        <f t="shared" si="52"/>
        <v>250382</v>
      </c>
      <c r="U192" s="8">
        <f t="shared" si="53"/>
        <v>136174</v>
      </c>
      <c r="V192" s="8">
        <f t="shared" si="54"/>
        <v>242473</v>
      </c>
      <c r="W192" s="37">
        <f t="shared" si="55"/>
        <v>100</v>
      </c>
      <c r="X192" s="8">
        <f>IF(J192=3%,ROUND($I$360*Ranking!K193,0),0)</f>
        <v>96061</v>
      </c>
      <c r="Y192" s="12">
        <f t="shared" si="56"/>
        <v>338534</v>
      </c>
      <c r="Z192" s="12">
        <f t="shared" si="57"/>
        <v>0</v>
      </c>
      <c r="AA192" s="8">
        <f t="shared" si="58"/>
        <v>242473</v>
      </c>
      <c r="AB192" s="12">
        <f t="shared" si="59"/>
        <v>0</v>
      </c>
      <c r="AC192" s="37">
        <f t="shared" si="60"/>
        <v>100</v>
      </c>
      <c r="AD192">
        <f t="shared" si="61"/>
        <v>1</v>
      </c>
      <c r="AE192" s="12">
        <v>0</v>
      </c>
      <c r="AF192" s="8">
        <f t="shared" si="64"/>
        <v>242473</v>
      </c>
      <c r="AG192">
        <v>242473</v>
      </c>
      <c r="AH192" s="12">
        <f t="shared" si="65"/>
        <v>0</v>
      </c>
      <c r="AI192">
        <v>242473</v>
      </c>
    </row>
    <row r="193" spans="1:35">
      <c r="A193">
        <v>192</v>
      </c>
      <c r="B193" s="7" t="s">
        <v>447</v>
      </c>
      <c r="C193" s="7" t="s">
        <v>8</v>
      </c>
      <c r="D193" s="3" t="s">
        <v>448</v>
      </c>
      <c r="E193">
        <v>0</v>
      </c>
      <c r="F193" s="4">
        <v>0</v>
      </c>
      <c r="G193" s="4">
        <v>0</v>
      </c>
      <c r="H193" s="4">
        <f t="shared" si="62"/>
        <v>0</v>
      </c>
      <c r="I193" s="5">
        <f t="shared" si="44"/>
        <v>0</v>
      </c>
      <c r="J193" s="6">
        <v>0</v>
      </c>
      <c r="K193" s="37">
        <f t="shared" si="45"/>
        <v>0</v>
      </c>
      <c r="L193" s="37">
        <f t="shared" si="46"/>
        <v>0</v>
      </c>
      <c r="M193" s="11">
        <f t="shared" si="47"/>
        <v>0</v>
      </c>
      <c r="N193" s="11">
        <f t="shared" si="48"/>
        <v>0</v>
      </c>
      <c r="O193" s="11">
        <f t="shared" si="63"/>
        <v>0</v>
      </c>
      <c r="P193" s="8">
        <f t="shared" si="49"/>
        <v>0</v>
      </c>
      <c r="Q193" s="11">
        <f t="shared" si="50"/>
        <v>0</v>
      </c>
      <c r="R193">
        <f t="shared" si="51"/>
        <v>0</v>
      </c>
      <c r="S193" s="8">
        <f>ROUND(IF(J193=3%,$I$358*Ranking!K194,0),0)</f>
        <v>0</v>
      </c>
      <c r="T193" s="8">
        <f t="shared" si="52"/>
        <v>0</v>
      </c>
      <c r="U193" s="8">
        <f t="shared" si="53"/>
        <v>0</v>
      </c>
      <c r="V193" s="8">
        <f t="shared" si="54"/>
        <v>0</v>
      </c>
      <c r="W193" s="37">
        <f t="shared" si="55"/>
        <v>0</v>
      </c>
      <c r="X193" s="8">
        <f>IF(J193=3%,ROUND($I$360*Ranking!K194,0),0)</f>
        <v>0</v>
      </c>
      <c r="Y193" s="12">
        <f t="shared" si="56"/>
        <v>0</v>
      </c>
      <c r="Z193" s="12">
        <f t="shared" si="57"/>
        <v>0</v>
      </c>
      <c r="AA193" s="8">
        <f t="shared" si="58"/>
        <v>0</v>
      </c>
      <c r="AB193" s="12">
        <f t="shared" si="59"/>
        <v>0</v>
      </c>
      <c r="AC193" s="37">
        <f t="shared" si="60"/>
        <v>0</v>
      </c>
      <c r="AD193" t="str">
        <f t="shared" si="61"/>
        <v/>
      </c>
      <c r="AE193" s="12">
        <v>0</v>
      </c>
      <c r="AF193" s="8">
        <f t="shared" si="64"/>
        <v>0</v>
      </c>
      <c r="AG193">
        <v>0</v>
      </c>
      <c r="AH193" s="12">
        <f t="shared" si="65"/>
        <v>0</v>
      </c>
      <c r="AI193">
        <v>0</v>
      </c>
    </row>
    <row r="194" spans="1:35">
      <c r="A194">
        <v>193</v>
      </c>
      <c r="B194" s="7" t="s">
        <v>449</v>
      </c>
      <c r="C194" s="7" t="s">
        <v>8</v>
      </c>
      <c r="D194" s="3" t="s">
        <v>450</v>
      </c>
      <c r="E194">
        <v>0</v>
      </c>
      <c r="F194" s="4">
        <v>0</v>
      </c>
      <c r="G194" s="4">
        <v>0</v>
      </c>
      <c r="H194" s="4">
        <f t="shared" si="62"/>
        <v>0</v>
      </c>
      <c r="I194" s="5">
        <f t="shared" ref="I194:I257" si="66">ROUND(H194,0)</f>
        <v>0</v>
      </c>
      <c r="J194" s="6">
        <v>0</v>
      </c>
      <c r="K194" s="37">
        <f t="shared" ref="K194:K257" si="67">R194</f>
        <v>0</v>
      </c>
      <c r="L194" s="37">
        <f t="shared" ref="L194:L257" si="68">AC194</f>
        <v>0</v>
      </c>
      <c r="M194" s="11">
        <f t="shared" ref="M194:M257" si="69">ROUND(($I$356/$I$354)*I194,5)</f>
        <v>0</v>
      </c>
      <c r="N194" s="11">
        <f t="shared" ref="N194:N257" si="70">ROUND(($I$356/$I$354)*I194,5)</f>
        <v>0</v>
      </c>
      <c r="O194" s="11">
        <f t="shared" si="63"/>
        <v>0</v>
      </c>
      <c r="P194" s="8">
        <f t="shared" ref="P194:P257" si="71">ROUND(M194,0)</f>
        <v>0</v>
      </c>
      <c r="Q194" s="11">
        <f t="shared" ref="Q194:Q257" si="72">P194-M194</f>
        <v>0</v>
      </c>
      <c r="R194">
        <f t="shared" ref="R194:R257" si="73">IF(P194&gt;0,ROUND((P194/I194)*100,2),0)</f>
        <v>0</v>
      </c>
      <c r="S194" s="8">
        <f>ROUND(IF(J194=3%,$I$358*Ranking!K195,0),0)</f>
        <v>0</v>
      </c>
      <c r="T194" s="8">
        <f t="shared" ref="T194:T257" si="74">S194+P194</f>
        <v>0</v>
      </c>
      <c r="U194" s="8">
        <f t="shared" ref="U194:U257" si="75">IF(T194&gt;I194,I194-P194,S194)</f>
        <v>0</v>
      </c>
      <c r="V194" s="8">
        <f t="shared" ref="V194:V257" si="76">P194+U194</f>
        <v>0</v>
      </c>
      <c r="W194" s="37">
        <f t="shared" ref="W194:W257" si="77">IF(I194&gt;0,ROUND(V194/I194*100,2),0)</f>
        <v>0</v>
      </c>
      <c r="X194" s="8">
        <f>IF(J194=3%,ROUND($I$360*Ranking!K195,0),0)</f>
        <v>0</v>
      </c>
      <c r="Y194" s="12">
        <f t="shared" ref="Y194:Y257" si="78">V194+X194</f>
        <v>0</v>
      </c>
      <c r="Z194" s="12">
        <f t="shared" ref="Z194:Z257" si="79">IF(Y194&gt;I194,I194-V194,X194)</f>
        <v>0</v>
      </c>
      <c r="AA194" s="8">
        <f t="shared" ref="AA194:AA257" si="80">V194+Z194</f>
        <v>0</v>
      </c>
      <c r="AB194" s="12">
        <f t="shared" ref="AB194:AB257" si="81">IF(AA194&gt;I194,1,0)</f>
        <v>0</v>
      </c>
      <c r="AC194" s="37">
        <f t="shared" ref="AC194:AC257" si="82">IF(AA194&gt;0,ROUND(AA194/I194*100,2),0)</f>
        <v>0</v>
      </c>
      <c r="AD194" t="str">
        <f t="shared" ref="AD194:AD257" si="83">IF(AC194=100,1,"")</f>
        <v/>
      </c>
      <c r="AE194" s="12">
        <v>0</v>
      </c>
      <c r="AF194" s="8">
        <f t="shared" si="64"/>
        <v>0</v>
      </c>
      <c r="AG194">
        <v>0</v>
      </c>
      <c r="AH194" s="12">
        <f t="shared" si="65"/>
        <v>0</v>
      </c>
      <c r="AI194">
        <v>0</v>
      </c>
    </row>
    <row r="195" spans="1:35">
      <c r="A195">
        <v>194</v>
      </c>
      <c r="B195" s="7" t="s">
        <v>451</v>
      </c>
      <c r="C195" s="7" t="s">
        <v>8</v>
      </c>
      <c r="D195" s="3" t="s">
        <v>452</v>
      </c>
      <c r="E195">
        <v>0</v>
      </c>
      <c r="F195" s="4">
        <v>0</v>
      </c>
      <c r="G195" s="4">
        <v>0</v>
      </c>
      <c r="H195" s="4">
        <f t="shared" ref="H195:H258" si="84">F195-G195</f>
        <v>0</v>
      </c>
      <c r="I195" s="5">
        <f t="shared" si="66"/>
        <v>0</v>
      </c>
      <c r="J195" s="6">
        <v>0</v>
      </c>
      <c r="K195" s="37">
        <f t="shared" si="67"/>
        <v>0</v>
      </c>
      <c r="L195" s="37">
        <f t="shared" si="68"/>
        <v>0</v>
      </c>
      <c r="M195" s="11">
        <f t="shared" si="69"/>
        <v>0</v>
      </c>
      <c r="N195" s="11">
        <f t="shared" si="70"/>
        <v>0</v>
      </c>
      <c r="O195" s="11">
        <f t="shared" ref="O195:O258" si="85">N195-P195</f>
        <v>0</v>
      </c>
      <c r="P195" s="8">
        <f t="shared" si="71"/>
        <v>0</v>
      </c>
      <c r="Q195" s="11">
        <f t="shared" si="72"/>
        <v>0</v>
      </c>
      <c r="R195">
        <f t="shared" si="73"/>
        <v>0</v>
      </c>
      <c r="S195" s="8">
        <f>ROUND(IF(J195=3%,$I$358*Ranking!K196,0),0)</f>
        <v>0</v>
      </c>
      <c r="T195" s="8">
        <f t="shared" si="74"/>
        <v>0</v>
      </c>
      <c r="U195" s="8">
        <f t="shared" si="75"/>
        <v>0</v>
      </c>
      <c r="V195" s="8">
        <f t="shared" si="76"/>
        <v>0</v>
      </c>
      <c r="W195" s="37">
        <f t="shared" si="77"/>
        <v>0</v>
      </c>
      <c r="X195" s="8">
        <f>IF(J195=3%,ROUND($I$360*Ranking!K196,0),0)</f>
        <v>0</v>
      </c>
      <c r="Y195" s="12">
        <f t="shared" si="78"/>
        <v>0</v>
      </c>
      <c r="Z195" s="12">
        <f t="shared" si="79"/>
        <v>0</v>
      </c>
      <c r="AA195" s="8">
        <f t="shared" si="80"/>
        <v>0</v>
      </c>
      <c r="AB195" s="12">
        <f t="shared" si="81"/>
        <v>0</v>
      </c>
      <c r="AC195" s="37">
        <f t="shared" si="82"/>
        <v>0</v>
      </c>
      <c r="AD195" t="str">
        <f t="shared" si="83"/>
        <v/>
      </c>
      <c r="AE195" s="12">
        <v>0</v>
      </c>
      <c r="AF195" s="8">
        <f t="shared" ref="AF195:AF258" si="86">AA195+AE195</f>
        <v>0</v>
      </c>
      <c r="AG195">
        <v>0</v>
      </c>
      <c r="AH195" s="12">
        <f t="shared" ref="AH195:AH258" si="87">AF195-AG195</f>
        <v>0</v>
      </c>
      <c r="AI195">
        <v>0</v>
      </c>
    </row>
    <row r="196" spans="1:35">
      <c r="A196">
        <v>195</v>
      </c>
      <c r="B196" s="7" t="s">
        <v>453</v>
      </c>
      <c r="C196" s="7" t="s">
        <v>8</v>
      </c>
      <c r="D196" s="3" t="s">
        <v>454</v>
      </c>
      <c r="E196">
        <v>0</v>
      </c>
      <c r="F196" s="4">
        <v>0</v>
      </c>
      <c r="G196" s="4">
        <v>0</v>
      </c>
      <c r="H196" s="4">
        <f t="shared" si="84"/>
        <v>0</v>
      </c>
      <c r="I196" s="5">
        <f t="shared" si="66"/>
        <v>0</v>
      </c>
      <c r="J196" s="6">
        <v>0</v>
      </c>
      <c r="K196" s="37">
        <f t="shared" si="67"/>
        <v>0</v>
      </c>
      <c r="L196" s="37">
        <f t="shared" si="68"/>
        <v>0</v>
      </c>
      <c r="M196" s="11">
        <f t="shared" si="69"/>
        <v>0</v>
      </c>
      <c r="N196" s="11">
        <f t="shared" si="70"/>
        <v>0</v>
      </c>
      <c r="O196" s="11">
        <f t="shared" si="85"/>
        <v>0</v>
      </c>
      <c r="P196" s="8">
        <f t="shared" si="71"/>
        <v>0</v>
      </c>
      <c r="Q196" s="11">
        <f t="shared" si="72"/>
        <v>0</v>
      </c>
      <c r="R196">
        <f t="shared" si="73"/>
        <v>0</v>
      </c>
      <c r="S196" s="8">
        <f>ROUND(IF(J196=3%,$I$358*Ranking!K197,0),0)</f>
        <v>0</v>
      </c>
      <c r="T196" s="8">
        <f t="shared" si="74"/>
        <v>0</v>
      </c>
      <c r="U196" s="8">
        <f t="shared" si="75"/>
        <v>0</v>
      </c>
      <c r="V196" s="8">
        <f t="shared" si="76"/>
        <v>0</v>
      </c>
      <c r="W196" s="37">
        <f t="shared" si="77"/>
        <v>0</v>
      </c>
      <c r="X196" s="8">
        <f>IF(J196=3%,ROUND($I$360*Ranking!K197,0),0)</f>
        <v>0</v>
      </c>
      <c r="Y196" s="12">
        <f t="shared" si="78"/>
        <v>0</v>
      </c>
      <c r="Z196" s="12">
        <f t="shared" si="79"/>
        <v>0</v>
      </c>
      <c r="AA196" s="8">
        <f t="shared" si="80"/>
        <v>0</v>
      </c>
      <c r="AB196" s="12">
        <f t="shared" si="81"/>
        <v>0</v>
      </c>
      <c r="AC196" s="37">
        <f t="shared" si="82"/>
        <v>0</v>
      </c>
      <c r="AD196" t="str">
        <f t="shared" si="83"/>
        <v/>
      </c>
      <c r="AE196" s="12">
        <v>0</v>
      </c>
      <c r="AF196" s="8">
        <f t="shared" si="86"/>
        <v>0</v>
      </c>
      <c r="AG196">
        <v>0</v>
      </c>
      <c r="AH196" s="12">
        <f t="shared" si="87"/>
        <v>0</v>
      </c>
      <c r="AI196">
        <v>0</v>
      </c>
    </row>
    <row r="197" spans="1:35">
      <c r="A197">
        <v>196</v>
      </c>
      <c r="B197" s="7" t="s">
        <v>455</v>
      </c>
      <c r="C197" s="7" t="s">
        <v>8</v>
      </c>
      <c r="D197" s="3" t="s">
        <v>456</v>
      </c>
      <c r="E197">
        <v>2005</v>
      </c>
      <c r="F197" s="4">
        <v>276800.96000000002</v>
      </c>
      <c r="G197" s="4">
        <v>13860.83</v>
      </c>
      <c r="H197" s="4">
        <f t="shared" si="84"/>
        <v>262940.13</v>
      </c>
      <c r="I197" s="5">
        <f t="shared" si="66"/>
        <v>262940</v>
      </c>
      <c r="J197" s="6">
        <v>0.03</v>
      </c>
      <c r="K197" s="37">
        <f t="shared" si="67"/>
        <v>43.84</v>
      </c>
      <c r="L197" s="37">
        <f t="shared" si="68"/>
        <v>100</v>
      </c>
      <c r="M197" s="11">
        <f t="shared" si="69"/>
        <v>115271.95032</v>
      </c>
      <c r="N197" s="11">
        <f t="shared" si="70"/>
        <v>115271.95032</v>
      </c>
      <c r="O197" s="11">
        <f t="shared" si="85"/>
        <v>-4.9679999996442348E-2</v>
      </c>
      <c r="P197" s="8">
        <f t="shared" si="71"/>
        <v>115272</v>
      </c>
      <c r="Q197" s="11">
        <f t="shared" si="72"/>
        <v>4.9679999996442348E-2</v>
      </c>
      <c r="R197">
        <f t="shared" si="73"/>
        <v>43.84</v>
      </c>
      <c r="S197" s="8">
        <f>ROUND(IF(J197=3%,$I$358*Ranking!K198,0),0)</f>
        <v>99750</v>
      </c>
      <c r="T197" s="8">
        <f t="shared" si="74"/>
        <v>215022</v>
      </c>
      <c r="U197" s="8">
        <f t="shared" si="75"/>
        <v>99750</v>
      </c>
      <c r="V197" s="8">
        <f t="shared" si="76"/>
        <v>215022</v>
      </c>
      <c r="W197" s="37">
        <f t="shared" si="77"/>
        <v>81.78</v>
      </c>
      <c r="X197" s="8">
        <f>IF(J197=3%,ROUND($I$360*Ranking!K198,0),0)</f>
        <v>66504</v>
      </c>
      <c r="Y197" s="12">
        <f t="shared" si="78"/>
        <v>281526</v>
      </c>
      <c r="Z197" s="12">
        <f t="shared" si="79"/>
        <v>47918</v>
      </c>
      <c r="AA197" s="8">
        <f t="shared" si="80"/>
        <v>262940</v>
      </c>
      <c r="AB197" s="12">
        <f t="shared" si="81"/>
        <v>0</v>
      </c>
      <c r="AC197" s="37">
        <f t="shared" si="82"/>
        <v>100</v>
      </c>
      <c r="AD197">
        <f t="shared" si="83"/>
        <v>1</v>
      </c>
      <c r="AE197" s="12">
        <v>0</v>
      </c>
      <c r="AF197" s="8">
        <f t="shared" si="86"/>
        <v>262940</v>
      </c>
      <c r="AG197">
        <v>252178</v>
      </c>
      <c r="AH197" s="12">
        <f t="shared" si="87"/>
        <v>10762</v>
      </c>
      <c r="AI197">
        <v>252178</v>
      </c>
    </row>
    <row r="198" spans="1:35">
      <c r="A198">
        <v>197</v>
      </c>
      <c r="B198" s="7" t="s">
        <v>74</v>
      </c>
      <c r="C198" s="7" t="s">
        <v>8</v>
      </c>
      <c r="D198" s="3" t="s">
        <v>75</v>
      </c>
      <c r="E198">
        <v>2002</v>
      </c>
      <c r="F198" s="4">
        <v>2486292.9500000002</v>
      </c>
      <c r="G198" s="4">
        <v>8083.6</v>
      </c>
      <c r="H198" s="4">
        <f t="shared" si="84"/>
        <v>2478209.35</v>
      </c>
      <c r="I198" s="5">
        <f t="shared" si="66"/>
        <v>2478209</v>
      </c>
      <c r="J198" s="6">
        <v>0.03</v>
      </c>
      <c r="K198" s="37">
        <f t="shared" si="67"/>
        <v>43.84</v>
      </c>
      <c r="L198" s="37">
        <f t="shared" si="68"/>
        <v>48.31</v>
      </c>
      <c r="M198" s="11">
        <f t="shared" si="69"/>
        <v>1086437.91255</v>
      </c>
      <c r="N198" s="11">
        <f t="shared" si="70"/>
        <v>1086437.91255</v>
      </c>
      <c r="O198" s="11">
        <f t="shared" si="85"/>
        <v>-8.7449999991804361E-2</v>
      </c>
      <c r="P198" s="8">
        <f t="shared" si="71"/>
        <v>1086438</v>
      </c>
      <c r="Q198" s="11">
        <f t="shared" si="72"/>
        <v>8.7449999991804361E-2</v>
      </c>
      <c r="R198">
        <f t="shared" si="73"/>
        <v>43.84</v>
      </c>
      <c r="S198" s="8">
        <f>ROUND(IF(J198=3%,$I$358*Ranking!K199,0),0)</f>
        <v>66500</v>
      </c>
      <c r="T198" s="8">
        <f t="shared" si="74"/>
        <v>1152938</v>
      </c>
      <c r="U198" s="8">
        <f t="shared" si="75"/>
        <v>66500</v>
      </c>
      <c r="V198" s="8">
        <f t="shared" si="76"/>
        <v>1152938</v>
      </c>
      <c r="W198" s="37">
        <f t="shared" si="77"/>
        <v>46.52</v>
      </c>
      <c r="X198" s="8">
        <f>IF(J198=3%,ROUND($I$360*Ranking!K199,0),0)</f>
        <v>44336</v>
      </c>
      <c r="Y198" s="12">
        <f t="shared" si="78"/>
        <v>1197274</v>
      </c>
      <c r="Z198" s="12">
        <f t="shared" si="79"/>
        <v>44336</v>
      </c>
      <c r="AA198" s="8">
        <f t="shared" si="80"/>
        <v>1197274</v>
      </c>
      <c r="AB198" s="12">
        <f t="shared" si="81"/>
        <v>0</v>
      </c>
      <c r="AC198" s="37">
        <f t="shared" si="82"/>
        <v>48.31</v>
      </c>
      <c r="AD198" t="str">
        <f t="shared" si="83"/>
        <v/>
      </c>
      <c r="AE198" s="12">
        <v>0</v>
      </c>
      <c r="AF198" s="8">
        <f t="shared" si="86"/>
        <v>1197274</v>
      </c>
      <c r="AG198">
        <v>1074780</v>
      </c>
      <c r="AH198" s="12">
        <f t="shared" si="87"/>
        <v>122494</v>
      </c>
      <c r="AI198">
        <v>1074780</v>
      </c>
    </row>
    <row r="199" spans="1:35">
      <c r="A199">
        <v>198</v>
      </c>
      <c r="B199" s="7" t="s">
        <v>457</v>
      </c>
      <c r="C199" s="7" t="s">
        <v>8</v>
      </c>
      <c r="D199" s="3" t="s">
        <v>458</v>
      </c>
      <c r="E199">
        <v>0</v>
      </c>
      <c r="F199" s="4">
        <v>0</v>
      </c>
      <c r="G199" s="4">
        <v>0</v>
      </c>
      <c r="H199" s="4">
        <f t="shared" si="84"/>
        <v>0</v>
      </c>
      <c r="I199" s="5">
        <f t="shared" si="66"/>
        <v>0</v>
      </c>
      <c r="J199" s="6">
        <v>0</v>
      </c>
      <c r="K199" s="37">
        <f t="shared" si="67"/>
        <v>0</v>
      </c>
      <c r="L199" s="37">
        <f t="shared" si="68"/>
        <v>0</v>
      </c>
      <c r="M199" s="11">
        <f t="shared" si="69"/>
        <v>0</v>
      </c>
      <c r="N199" s="11">
        <f t="shared" si="70"/>
        <v>0</v>
      </c>
      <c r="O199" s="11">
        <f t="shared" si="85"/>
        <v>0</v>
      </c>
      <c r="P199" s="8">
        <f t="shared" si="71"/>
        <v>0</v>
      </c>
      <c r="Q199" s="11">
        <f t="shared" si="72"/>
        <v>0</v>
      </c>
      <c r="R199">
        <f t="shared" si="73"/>
        <v>0</v>
      </c>
      <c r="S199" s="8">
        <f>ROUND(IF(J199=3%,$I$358*Ranking!K200,0),0)</f>
        <v>0</v>
      </c>
      <c r="T199" s="8">
        <f t="shared" si="74"/>
        <v>0</v>
      </c>
      <c r="U199" s="8">
        <f t="shared" si="75"/>
        <v>0</v>
      </c>
      <c r="V199" s="8">
        <f t="shared" si="76"/>
        <v>0</v>
      </c>
      <c r="W199" s="37">
        <f t="shared" si="77"/>
        <v>0</v>
      </c>
      <c r="X199" s="8">
        <f>IF(J199=3%,ROUND($I$360*Ranking!K200,0),0)</f>
        <v>0</v>
      </c>
      <c r="Y199" s="12">
        <f t="shared" si="78"/>
        <v>0</v>
      </c>
      <c r="Z199" s="12">
        <f t="shared" si="79"/>
        <v>0</v>
      </c>
      <c r="AA199" s="8">
        <f t="shared" si="80"/>
        <v>0</v>
      </c>
      <c r="AB199" s="12">
        <f t="shared" si="81"/>
        <v>0</v>
      </c>
      <c r="AC199" s="37">
        <f t="shared" si="82"/>
        <v>0</v>
      </c>
      <c r="AD199" t="str">
        <f t="shared" si="83"/>
        <v/>
      </c>
      <c r="AE199" s="12">
        <v>0</v>
      </c>
      <c r="AF199" s="8">
        <f t="shared" si="86"/>
        <v>0</v>
      </c>
      <c r="AG199">
        <v>0</v>
      </c>
      <c r="AH199" s="12">
        <f t="shared" si="87"/>
        <v>0</v>
      </c>
      <c r="AI199">
        <v>0</v>
      </c>
    </row>
    <row r="200" spans="1:35">
      <c r="A200">
        <v>199</v>
      </c>
      <c r="B200" s="7" t="s">
        <v>459</v>
      </c>
      <c r="C200" s="7" t="s">
        <v>8</v>
      </c>
      <c r="D200" s="3" t="s">
        <v>460</v>
      </c>
      <c r="E200">
        <v>2006</v>
      </c>
      <c r="F200" s="4">
        <v>2838330.9</v>
      </c>
      <c r="G200" s="4">
        <v>12202.02</v>
      </c>
      <c r="H200" s="4">
        <f t="shared" si="84"/>
        <v>2826128.88</v>
      </c>
      <c r="I200" s="5">
        <f t="shared" si="66"/>
        <v>2826129</v>
      </c>
      <c r="J200" s="6">
        <v>0.02</v>
      </c>
      <c r="K200" s="37">
        <f t="shared" si="67"/>
        <v>43.84</v>
      </c>
      <c r="L200" s="37">
        <f t="shared" si="68"/>
        <v>43.84</v>
      </c>
      <c r="M200" s="11">
        <f t="shared" si="69"/>
        <v>1238964.78923</v>
      </c>
      <c r="N200" s="11">
        <f t="shared" si="70"/>
        <v>1238964.78923</v>
      </c>
      <c r="O200" s="11">
        <f t="shared" si="85"/>
        <v>-0.2107700000051409</v>
      </c>
      <c r="P200" s="8">
        <f t="shared" si="71"/>
        <v>1238965</v>
      </c>
      <c r="Q200" s="11">
        <f t="shared" si="72"/>
        <v>0.2107700000051409</v>
      </c>
      <c r="R200">
        <f t="shared" si="73"/>
        <v>43.84</v>
      </c>
      <c r="S200" s="8">
        <f>ROUND(IF(J200=3%,$I$358*Ranking!K201,0),0)</f>
        <v>0</v>
      </c>
      <c r="T200" s="8">
        <f t="shared" si="74"/>
        <v>1238965</v>
      </c>
      <c r="U200" s="8">
        <f t="shared" si="75"/>
        <v>0</v>
      </c>
      <c r="V200" s="8">
        <f t="shared" si="76"/>
        <v>1238965</v>
      </c>
      <c r="W200" s="37">
        <f t="shared" si="77"/>
        <v>43.84</v>
      </c>
      <c r="X200" s="8">
        <f>IF(J200=3%,ROUND($I$360*Ranking!K201,0),0)</f>
        <v>0</v>
      </c>
      <c r="Y200" s="12">
        <f t="shared" si="78"/>
        <v>1238965</v>
      </c>
      <c r="Z200" s="12">
        <f t="shared" si="79"/>
        <v>0</v>
      </c>
      <c r="AA200" s="8">
        <f t="shared" si="80"/>
        <v>1238965</v>
      </c>
      <c r="AB200" s="12">
        <f t="shared" si="81"/>
        <v>0</v>
      </c>
      <c r="AC200" s="37">
        <f t="shared" si="82"/>
        <v>43.84</v>
      </c>
      <c r="AD200" t="str">
        <f t="shared" si="83"/>
        <v/>
      </c>
      <c r="AE200" s="12">
        <v>0</v>
      </c>
      <c r="AF200" s="8">
        <f t="shared" si="86"/>
        <v>1238965</v>
      </c>
      <c r="AG200">
        <v>1112652</v>
      </c>
      <c r="AH200" s="12">
        <f t="shared" si="87"/>
        <v>126313</v>
      </c>
      <c r="AI200">
        <v>1112652</v>
      </c>
    </row>
    <row r="201" spans="1:35">
      <c r="A201">
        <v>200</v>
      </c>
      <c r="B201" s="7" t="s">
        <v>461</v>
      </c>
      <c r="C201" s="7" t="s">
        <v>8</v>
      </c>
      <c r="D201" s="3" t="s">
        <v>462</v>
      </c>
      <c r="E201">
        <v>0</v>
      </c>
      <c r="F201" s="4">
        <v>0</v>
      </c>
      <c r="G201" s="4">
        <v>0</v>
      </c>
      <c r="H201" s="4">
        <f t="shared" si="84"/>
        <v>0</v>
      </c>
      <c r="I201" s="5">
        <f t="shared" si="66"/>
        <v>0</v>
      </c>
      <c r="J201" s="6">
        <v>0</v>
      </c>
      <c r="K201" s="37">
        <f t="shared" si="67"/>
        <v>0</v>
      </c>
      <c r="L201" s="37">
        <f t="shared" si="68"/>
        <v>0</v>
      </c>
      <c r="M201" s="11">
        <f t="shared" si="69"/>
        <v>0</v>
      </c>
      <c r="N201" s="11">
        <f t="shared" si="70"/>
        <v>0</v>
      </c>
      <c r="O201" s="11">
        <f t="shared" si="85"/>
        <v>0</v>
      </c>
      <c r="P201" s="8">
        <f t="shared" si="71"/>
        <v>0</v>
      </c>
      <c r="Q201" s="11">
        <f t="shared" si="72"/>
        <v>0</v>
      </c>
      <c r="R201">
        <f t="shared" si="73"/>
        <v>0</v>
      </c>
      <c r="S201" s="8">
        <f>ROUND(IF(J201=3%,$I$358*Ranking!K202,0),0)</f>
        <v>0</v>
      </c>
      <c r="T201" s="8">
        <f t="shared" si="74"/>
        <v>0</v>
      </c>
      <c r="U201" s="8">
        <f t="shared" si="75"/>
        <v>0</v>
      </c>
      <c r="V201" s="8">
        <f t="shared" si="76"/>
        <v>0</v>
      </c>
      <c r="W201" s="37">
        <f t="shared" si="77"/>
        <v>0</v>
      </c>
      <c r="X201" s="8">
        <f>IF(J201=3%,ROUND($I$360*Ranking!K202,0),0)</f>
        <v>0</v>
      </c>
      <c r="Y201" s="12">
        <f t="shared" si="78"/>
        <v>0</v>
      </c>
      <c r="Z201" s="12">
        <f t="shared" si="79"/>
        <v>0</v>
      </c>
      <c r="AA201" s="8">
        <f t="shared" si="80"/>
        <v>0</v>
      </c>
      <c r="AB201" s="12">
        <f t="shared" si="81"/>
        <v>0</v>
      </c>
      <c r="AC201" s="37">
        <f t="shared" si="82"/>
        <v>0</v>
      </c>
      <c r="AD201" t="str">
        <f t="shared" si="83"/>
        <v/>
      </c>
      <c r="AE201" s="12">
        <v>0</v>
      </c>
      <c r="AF201" s="8">
        <f t="shared" si="86"/>
        <v>0</v>
      </c>
      <c r="AG201">
        <v>0</v>
      </c>
      <c r="AH201" s="12">
        <f t="shared" si="87"/>
        <v>0</v>
      </c>
      <c r="AI201">
        <v>0</v>
      </c>
    </row>
    <row r="202" spans="1:35">
      <c r="A202">
        <v>201</v>
      </c>
      <c r="B202" s="7" t="s">
        <v>463</v>
      </c>
      <c r="C202" s="7" t="s">
        <v>8</v>
      </c>
      <c r="D202" s="3" t="s">
        <v>464</v>
      </c>
      <c r="E202">
        <v>2016</v>
      </c>
      <c r="F202" s="4">
        <v>1213778.52</v>
      </c>
      <c r="G202" s="4">
        <v>12328.72</v>
      </c>
      <c r="H202" s="4">
        <f t="shared" si="84"/>
        <v>1201449.8</v>
      </c>
      <c r="I202" s="5">
        <f t="shared" si="66"/>
        <v>1201450</v>
      </c>
      <c r="J202" s="6">
        <v>1.4999999999999999E-2</v>
      </c>
      <c r="K202" s="37">
        <f t="shared" si="67"/>
        <v>43.84</v>
      </c>
      <c r="L202" s="37">
        <f t="shared" si="68"/>
        <v>43.84</v>
      </c>
      <c r="M202" s="11">
        <f t="shared" si="69"/>
        <v>526711.35889999999</v>
      </c>
      <c r="N202" s="11">
        <f t="shared" si="70"/>
        <v>526711.35889999999</v>
      </c>
      <c r="O202" s="11">
        <f t="shared" si="85"/>
        <v>0.35889999999199063</v>
      </c>
      <c r="P202" s="8">
        <f t="shared" si="71"/>
        <v>526711</v>
      </c>
      <c r="Q202" s="11">
        <f t="shared" si="72"/>
        <v>-0.35889999999199063</v>
      </c>
      <c r="R202">
        <f t="shared" si="73"/>
        <v>43.84</v>
      </c>
      <c r="S202" s="8">
        <f>ROUND(IF(J202=3%,$I$358*Ranking!K203,0),0)</f>
        <v>0</v>
      </c>
      <c r="T202" s="8">
        <f t="shared" si="74"/>
        <v>526711</v>
      </c>
      <c r="U202" s="8">
        <f t="shared" si="75"/>
        <v>0</v>
      </c>
      <c r="V202" s="8">
        <f t="shared" si="76"/>
        <v>526711</v>
      </c>
      <c r="W202" s="37">
        <f t="shared" si="77"/>
        <v>43.84</v>
      </c>
      <c r="X202" s="8">
        <f>IF(J202=3%,ROUND($I$360*Ranking!K203,0),0)</f>
        <v>0</v>
      </c>
      <c r="Y202" s="12">
        <f t="shared" si="78"/>
        <v>526711</v>
      </c>
      <c r="Z202" s="12">
        <f t="shared" si="79"/>
        <v>0</v>
      </c>
      <c r="AA202" s="8">
        <f t="shared" si="80"/>
        <v>526711</v>
      </c>
      <c r="AB202" s="12">
        <f t="shared" si="81"/>
        <v>0</v>
      </c>
      <c r="AC202" s="37">
        <f t="shared" si="82"/>
        <v>43.84</v>
      </c>
      <c r="AD202" t="str">
        <f t="shared" si="83"/>
        <v/>
      </c>
      <c r="AE202" s="12">
        <v>0</v>
      </c>
      <c r="AF202" s="8">
        <f t="shared" si="86"/>
        <v>526711</v>
      </c>
      <c r="AG202">
        <v>473013</v>
      </c>
      <c r="AH202" s="12">
        <f t="shared" si="87"/>
        <v>53698</v>
      </c>
      <c r="AI202">
        <v>473013</v>
      </c>
    </row>
    <row r="203" spans="1:35">
      <c r="A203">
        <v>202</v>
      </c>
      <c r="B203" s="7" t="s">
        <v>465</v>
      </c>
      <c r="C203" s="7" t="s">
        <v>8</v>
      </c>
      <c r="D203" s="3" t="s">
        <v>466</v>
      </c>
      <c r="E203">
        <v>0</v>
      </c>
      <c r="F203" s="4">
        <v>0</v>
      </c>
      <c r="G203" s="4">
        <v>0</v>
      </c>
      <c r="H203" s="4">
        <f t="shared" si="84"/>
        <v>0</v>
      </c>
      <c r="I203" s="5">
        <f t="shared" si="66"/>
        <v>0</v>
      </c>
      <c r="J203" s="6">
        <v>0</v>
      </c>
      <c r="K203" s="37">
        <f t="shared" si="67"/>
        <v>0</v>
      </c>
      <c r="L203" s="37">
        <f t="shared" si="68"/>
        <v>0</v>
      </c>
      <c r="M203" s="11">
        <f t="shared" si="69"/>
        <v>0</v>
      </c>
      <c r="N203" s="11">
        <f t="shared" si="70"/>
        <v>0</v>
      </c>
      <c r="O203" s="11">
        <f t="shared" si="85"/>
        <v>0</v>
      </c>
      <c r="P203" s="8">
        <f t="shared" si="71"/>
        <v>0</v>
      </c>
      <c r="Q203" s="11">
        <f t="shared" si="72"/>
        <v>0</v>
      </c>
      <c r="R203">
        <f t="shared" si="73"/>
        <v>0</v>
      </c>
      <c r="S203" s="8">
        <f>ROUND(IF(J203=3%,$I$358*Ranking!K204,0),0)</f>
        <v>0</v>
      </c>
      <c r="T203" s="8">
        <f t="shared" si="74"/>
        <v>0</v>
      </c>
      <c r="U203" s="8">
        <f t="shared" si="75"/>
        <v>0</v>
      </c>
      <c r="V203" s="8">
        <f t="shared" si="76"/>
        <v>0</v>
      </c>
      <c r="W203" s="37">
        <f t="shared" si="77"/>
        <v>0</v>
      </c>
      <c r="X203" s="8">
        <f>IF(J203=3%,ROUND($I$360*Ranking!K204,0),0)</f>
        <v>0</v>
      </c>
      <c r="Y203" s="12">
        <f t="shared" si="78"/>
        <v>0</v>
      </c>
      <c r="Z203" s="12">
        <f t="shared" si="79"/>
        <v>0</v>
      </c>
      <c r="AA203" s="8">
        <f t="shared" si="80"/>
        <v>0</v>
      </c>
      <c r="AB203" s="12">
        <f t="shared" si="81"/>
        <v>0</v>
      </c>
      <c r="AC203" s="37">
        <f t="shared" si="82"/>
        <v>0</v>
      </c>
      <c r="AD203" t="str">
        <f t="shared" si="83"/>
        <v/>
      </c>
      <c r="AE203" s="12">
        <v>0</v>
      </c>
      <c r="AF203" s="8">
        <f t="shared" si="86"/>
        <v>0</v>
      </c>
      <c r="AG203">
        <v>0</v>
      </c>
      <c r="AH203" s="12">
        <f t="shared" si="87"/>
        <v>0</v>
      </c>
      <c r="AI203">
        <v>0</v>
      </c>
    </row>
    <row r="204" spans="1:35">
      <c r="A204">
        <v>203</v>
      </c>
      <c r="B204" s="7" t="s">
        <v>467</v>
      </c>
      <c r="C204" s="7" t="s">
        <v>8</v>
      </c>
      <c r="D204" s="3" t="s">
        <v>468</v>
      </c>
      <c r="E204">
        <v>0</v>
      </c>
      <c r="F204" s="4">
        <v>0</v>
      </c>
      <c r="G204" s="4">
        <v>0</v>
      </c>
      <c r="H204" s="4">
        <f t="shared" si="84"/>
        <v>0</v>
      </c>
      <c r="I204" s="5">
        <f t="shared" si="66"/>
        <v>0</v>
      </c>
      <c r="J204" s="6">
        <v>0</v>
      </c>
      <c r="K204" s="37">
        <f t="shared" si="67"/>
        <v>0</v>
      </c>
      <c r="L204" s="37">
        <f t="shared" si="68"/>
        <v>0</v>
      </c>
      <c r="M204" s="11">
        <f t="shared" si="69"/>
        <v>0</v>
      </c>
      <c r="N204" s="11">
        <f t="shared" si="70"/>
        <v>0</v>
      </c>
      <c r="O204" s="11">
        <f t="shared" si="85"/>
        <v>0</v>
      </c>
      <c r="P204" s="8">
        <f t="shared" si="71"/>
        <v>0</v>
      </c>
      <c r="Q204" s="11">
        <f t="shared" si="72"/>
        <v>0</v>
      </c>
      <c r="R204">
        <f t="shared" si="73"/>
        <v>0</v>
      </c>
      <c r="S204" s="8">
        <f>ROUND(IF(J204=3%,$I$358*Ranking!K205,0),0)</f>
        <v>0</v>
      </c>
      <c r="T204" s="8">
        <f t="shared" si="74"/>
        <v>0</v>
      </c>
      <c r="U204" s="8">
        <f t="shared" si="75"/>
        <v>0</v>
      </c>
      <c r="V204" s="8">
        <f t="shared" si="76"/>
        <v>0</v>
      </c>
      <c r="W204" s="37">
        <f t="shared" si="77"/>
        <v>0</v>
      </c>
      <c r="X204" s="8">
        <f>IF(J204=3%,ROUND($I$360*Ranking!K205,0),0)</f>
        <v>0</v>
      </c>
      <c r="Y204" s="12">
        <f t="shared" si="78"/>
        <v>0</v>
      </c>
      <c r="Z204" s="12">
        <f t="shared" si="79"/>
        <v>0</v>
      </c>
      <c r="AA204" s="8">
        <f t="shared" si="80"/>
        <v>0</v>
      </c>
      <c r="AB204" s="12">
        <f t="shared" si="81"/>
        <v>0</v>
      </c>
      <c r="AC204" s="37">
        <f t="shared" si="82"/>
        <v>0</v>
      </c>
      <c r="AD204" t="str">
        <f t="shared" si="83"/>
        <v/>
      </c>
      <c r="AE204" s="12">
        <v>0</v>
      </c>
      <c r="AF204" s="8">
        <f t="shared" si="86"/>
        <v>0</v>
      </c>
      <c r="AG204">
        <v>0</v>
      </c>
      <c r="AH204" s="12">
        <f t="shared" si="87"/>
        <v>0</v>
      </c>
      <c r="AI204">
        <v>0</v>
      </c>
    </row>
    <row r="205" spans="1:35">
      <c r="A205">
        <v>204</v>
      </c>
      <c r="B205" s="7" t="s">
        <v>469</v>
      </c>
      <c r="C205" s="7" t="s">
        <v>8</v>
      </c>
      <c r="D205" s="3" t="s">
        <v>470</v>
      </c>
      <c r="E205">
        <v>0</v>
      </c>
      <c r="F205" s="4">
        <v>0</v>
      </c>
      <c r="G205" s="4">
        <v>0</v>
      </c>
      <c r="H205" s="4">
        <f t="shared" si="84"/>
        <v>0</v>
      </c>
      <c r="I205" s="5">
        <f t="shared" si="66"/>
        <v>0</v>
      </c>
      <c r="J205" s="6">
        <v>0</v>
      </c>
      <c r="K205" s="37">
        <f t="shared" si="67"/>
        <v>0</v>
      </c>
      <c r="L205" s="37">
        <f t="shared" si="68"/>
        <v>0</v>
      </c>
      <c r="M205" s="11">
        <f t="shared" si="69"/>
        <v>0</v>
      </c>
      <c r="N205" s="11">
        <f t="shared" si="70"/>
        <v>0</v>
      </c>
      <c r="O205" s="11">
        <f t="shared" si="85"/>
        <v>0</v>
      </c>
      <c r="P205" s="8">
        <f t="shared" si="71"/>
        <v>0</v>
      </c>
      <c r="Q205" s="11">
        <f t="shared" si="72"/>
        <v>0</v>
      </c>
      <c r="R205">
        <f t="shared" si="73"/>
        <v>0</v>
      </c>
      <c r="S205" s="8">
        <f>ROUND(IF(J205=3%,$I$358*Ranking!K206,0),0)</f>
        <v>0</v>
      </c>
      <c r="T205" s="8">
        <f t="shared" si="74"/>
        <v>0</v>
      </c>
      <c r="U205" s="8">
        <f t="shared" si="75"/>
        <v>0</v>
      </c>
      <c r="V205" s="8">
        <f t="shared" si="76"/>
        <v>0</v>
      </c>
      <c r="W205" s="37">
        <f t="shared" si="77"/>
        <v>0</v>
      </c>
      <c r="X205" s="8">
        <f>IF(J205=3%,ROUND($I$360*Ranking!K206,0),0)</f>
        <v>0</v>
      </c>
      <c r="Y205" s="12">
        <f t="shared" si="78"/>
        <v>0</v>
      </c>
      <c r="Z205" s="12">
        <f t="shared" si="79"/>
        <v>0</v>
      </c>
      <c r="AA205" s="8">
        <f t="shared" si="80"/>
        <v>0</v>
      </c>
      <c r="AB205" s="12">
        <f t="shared" si="81"/>
        <v>0</v>
      </c>
      <c r="AC205" s="37">
        <f t="shared" si="82"/>
        <v>0</v>
      </c>
      <c r="AD205" t="str">
        <f t="shared" si="83"/>
        <v/>
      </c>
      <c r="AE205" s="12">
        <v>0</v>
      </c>
      <c r="AF205" s="8">
        <f t="shared" si="86"/>
        <v>0</v>
      </c>
      <c r="AG205">
        <v>0</v>
      </c>
      <c r="AH205" s="12">
        <f t="shared" si="87"/>
        <v>0</v>
      </c>
      <c r="AI205">
        <v>0</v>
      </c>
    </row>
    <row r="206" spans="1:35">
      <c r="A206">
        <v>205</v>
      </c>
      <c r="B206" s="7" t="s">
        <v>471</v>
      </c>
      <c r="C206" s="7" t="s">
        <v>8</v>
      </c>
      <c r="D206" s="3" t="s">
        <v>472</v>
      </c>
      <c r="E206">
        <v>0</v>
      </c>
      <c r="F206" s="4">
        <v>0</v>
      </c>
      <c r="G206" s="4">
        <v>0</v>
      </c>
      <c r="H206" s="4">
        <f t="shared" si="84"/>
        <v>0</v>
      </c>
      <c r="I206" s="5">
        <f t="shared" si="66"/>
        <v>0</v>
      </c>
      <c r="J206" s="6">
        <v>0</v>
      </c>
      <c r="K206" s="37">
        <f t="shared" si="67"/>
        <v>0</v>
      </c>
      <c r="L206" s="37">
        <f t="shared" si="68"/>
        <v>0</v>
      </c>
      <c r="M206" s="11">
        <f t="shared" si="69"/>
        <v>0</v>
      </c>
      <c r="N206" s="11">
        <f t="shared" si="70"/>
        <v>0</v>
      </c>
      <c r="O206" s="11">
        <f t="shared" si="85"/>
        <v>0</v>
      </c>
      <c r="P206" s="8">
        <f t="shared" si="71"/>
        <v>0</v>
      </c>
      <c r="Q206" s="11">
        <f t="shared" si="72"/>
        <v>0</v>
      </c>
      <c r="R206">
        <f t="shared" si="73"/>
        <v>0</v>
      </c>
      <c r="S206" s="8">
        <f>ROUND(IF(J206=3%,$I$358*Ranking!K207,0),0)</f>
        <v>0</v>
      </c>
      <c r="T206" s="8">
        <f t="shared" si="74"/>
        <v>0</v>
      </c>
      <c r="U206" s="8">
        <f t="shared" si="75"/>
        <v>0</v>
      </c>
      <c r="V206" s="8">
        <f t="shared" si="76"/>
        <v>0</v>
      </c>
      <c r="W206" s="37">
        <f t="shared" si="77"/>
        <v>0</v>
      </c>
      <c r="X206" s="8">
        <f>IF(J206=3%,ROUND($I$360*Ranking!K207,0),0)</f>
        <v>0</v>
      </c>
      <c r="Y206" s="12">
        <f t="shared" si="78"/>
        <v>0</v>
      </c>
      <c r="Z206" s="12">
        <f t="shared" si="79"/>
        <v>0</v>
      </c>
      <c r="AA206" s="8">
        <f t="shared" si="80"/>
        <v>0</v>
      </c>
      <c r="AB206" s="12">
        <f t="shared" si="81"/>
        <v>0</v>
      </c>
      <c r="AC206" s="37">
        <f t="shared" si="82"/>
        <v>0</v>
      </c>
      <c r="AD206" t="str">
        <f t="shared" si="83"/>
        <v/>
      </c>
      <c r="AE206" s="12">
        <v>0</v>
      </c>
      <c r="AF206" s="8">
        <f t="shared" si="86"/>
        <v>0</v>
      </c>
      <c r="AG206">
        <v>0</v>
      </c>
      <c r="AH206" s="12">
        <f t="shared" si="87"/>
        <v>0</v>
      </c>
      <c r="AI206">
        <v>0</v>
      </c>
    </row>
    <row r="207" spans="1:35">
      <c r="A207">
        <v>206</v>
      </c>
      <c r="B207" s="7" t="s">
        <v>76</v>
      </c>
      <c r="C207" s="7" t="s">
        <v>8</v>
      </c>
      <c r="D207" s="3" t="s">
        <v>77</v>
      </c>
      <c r="E207">
        <v>2004</v>
      </c>
      <c r="F207" s="4">
        <v>1018449.06</v>
      </c>
      <c r="G207" s="4">
        <v>10403.460000000001</v>
      </c>
      <c r="H207" s="4">
        <f t="shared" si="84"/>
        <v>1008045.6000000001</v>
      </c>
      <c r="I207" s="5">
        <f t="shared" si="66"/>
        <v>1008046</v>
      </c>
      <c r="J207" s="6">
        <v>0.02</v>
      </c>
      <c r="K207" s="37">
        <f t="shared" si="67"/>
        <v>43.84</v>
      </c>
      <c r="L207" s="37">
        <f t="shared" si="68"/>
        <v>43.84</v>
      </c>
      <c r="M207" s="11">
        <f t="shared" si="69"/>
        <v>441923.74089000002</v>
      </c>
      <c r="N207" s="11">
        <f t="shared" si="70"/>
        <v>441923.74089000002</v>
      </c>
      <c r="O207" s="11">
        <f t="shared" si="85"/>
        <v>-0.25910999998450279</v>
      </c>
      <c r="P207" s="8">
        <f t="shared" si="71"/>
        <v>441924</v>
      </c>
      <c r="Q207" s="11">
        <f t="shared" si="72"/>
        <v>0.25910999998450279</v>
      </c>
      <c r="R207">
        <f t="shared" si="73"/>
        <v>43.84</v>
      </c>
      <c r="S207" s="8">
        <f>ROUND(IF(J207=3%,$I$358*Ranking!K208,0),0)</f>
        <v>0</v>
      </c>
      <c r="T207" s="8">
        <f t="shared" si="74"/>
        <v>441924</v>
      </c>
      <c r="U207" s="8">
        <f t="shared" si="75"/>
        <v>0</v>
      </c>
      <c r="V207" s="8">
        <f t="shared" si="76"/>
        <v>441924</v>
      </c>
      <c r="W207" s="37">
        <f t="shared" si="77"/>
        <v>43.84</v>
      </c>
      <c r="X207" s="8">
        <f>IF(J207=3%,ROUND($I$360*Ranking!K208,0),0)</f>
        <v>0</v>
      </c>
      <c r="Y207" s="12">
        <f t="shared" si="78"/>
        <v>441924</v>
      </c>
      <c r="Z207" s="12">
        <f t="shared" si="79"/>
        <v>0</v>
      </c>
      <c r="AA207" s="8">
        <f t="shared" si="80"/>
        <v>441924</v>
      </c>
      <c r="AB207" s="12">
        <f t="shared" si="81"/>
        <v>0</v>
      </c>
      <c r="AC207" s="37">
        <f t="shared" si="82"/>
        <v>43.84</v>
      </c>
      <c r="AD207" t="str">
        <f t="shared" si="83"/>
        <v/>
      </c>
      <c r="AE207" s="12">
        <v>0</v>
      </c>
      <c r="AF207" s="8">
        <f t="shared" si="86"/>
        <v>441924</v>
      </c>
      <c r="AG207">
        <v>396869</v>
      </c>
      <c r="AH207" s="12">
        <f t="shared" si="87"/>
        <v>45055</v>
      </c>
      <c r="AI207">
        <v>396869</v>
      </c>
    </row>
    <row r="208" spans="1:35">
      <c r="A208">
        <v>207</v>
      </c>
      <c r="B208" s="7" t="s">
        <v>78</v>
      </c>
      <c r="C208" s="7" t="s">
        <v>8</v>
      </c>
      <c r="D208" s="3" t="s">
        <v>79</v>
      </c>
      <c r="E208">
        <v>2002</v>
      </c>
      <c r="F208" s="4">
        <v>3678445</v>
      </c>
      <c r="G208" s="4">
        <v>5498</v>
      </c>
      <c r="H208" s="4">
        <f t="shared" si="84"/>
        <v>3672947</v>
      </c>
      <c r="I208" s="5">
        <f t="shared" si="66"/>
        <v>3672947</v>
      </c>
      <c r="J208" s="6">
        <v>0.01</v>
      </c>
      <c r="K208" s="37">
        <f t="shared" si="67"/>
        <v>43.84</v>
      </c>
      <c r="L208" s="37">
        <f t="shared" si="68"/>
        <v>43.84</v>
      </c>
      <c r="M208" s="11">
        <f t="shared" si="69"/>
        <v>1610206.7547899999</v>
      </c>
      <c r="N208" s="11">
        <f t="shared" si="70"/>
        <v>1610206.7547899999</v>
      </c>
      <c r="O208" s="11">
        <f t="shared" si="85"/>
        <v>-0.24521000008098781</v>
      </c>
      <c r="P208" s="8">
        <f t="shared" si="71"/>
        <v>1610207</v>
      </c>
      <c r="Q208" s="11">
        <f t="shared" si="72"/>
        <v>0.24521000008098781</v>
      </c>
      <c r="R208">
        <f t="shared" si="73"/>
        <v>43.84</v>
      </c>
      <c r="S208" s="8">
        <f>ROUND(IF(J208=3%,$I$358*Ranking!K209,0),0)</f>
        <v>0</v>
      </c>
      <c r="T208" s="8">
        <f t="shared" si="74"/>
        <v>1610207</v>
      </c>
      <c r="U208" s="8">
        <f t="shared" si="75"/>
        <v>0</v>
      </c>
      <c r="V208" s="8">
        <f t="shared" si="76"/>
        <v>1610207</v>
      </c>
      <c r="W208" s="37">
        <f t="shared" si="77"/>
        <v>43.84</v>
      </c>
      <c r="X208" s="8">
        <f>IF(J208=3%,ROUND($I$360*Ranking!K209,0),0)</f>
        <v>0</v>
      </c>
      <c r="Y208" s="12">
        <f t="shared" si="78"/>
        <v>1610207</v>
      </c>
      <c r="Z208" s="12">
        <f t="shared" si="79"/>
        <v>0</v>
      </c>
      <c r="AA208" s="8">
        <f t="shared" si="80"/>
        <v>1610207</v>
      </c>
      <c r="AB208" s="12">
        <f t="shared" si="81"/>
        <v>0</v>
      </c>
      <c r="AC208" s="37">
        <f t="shared" si="82"/>
        <v>43.84</v>
      </c>
      <c r="AD208" t="str">
        <f t="shared" si="83"/>
        <v/>
      </c>
      <c r="AE208" s="12">
        <v>0</v>
      </c>
      <c r="AF208" s="8">
        <f t="shared" si="86"/>
        <v>1610207</v>
      </c>
      <c r="AG208">
        <v>1446045</v>
      </c>
      <c r="AH208" s="12">
        <f t="shared" si="87"/>
        <v>164162</v>
      </c>
      <c r="AI208">
        <v>1446045</v>
      </c>
    </row>
    <row r="209" spans="1:35">
      <c r="A209">
        <v>208</v>
      </c>
      <c r="B209" s="7" t="s">
        <v>80</v>
      </c>
      <c r="C209" s="7" t="s">
        <v>8</v>
      </c>
      <c r="D209" s="3" t="s">
        <v>81</v>
      </c>
      <c r="E209">
        <v>2002</v>
      </c>
      <c r="F209" s="4">
        <v>281890.7</v>
      </c>
      <c r="G209" s="4">
        <v>2540.87</v>
      </c>
      <c r="H209" s="4">
        <f t="shared" si="84"/>
        <v>279349.83</v>
      </c>
      <c r="I209" s="5">
        <f t="shared" si="66"/>
        <v>279350</v>
      </c>
      <c r="J209" s="6">
        <v>0.01</v>
      </c>
      <c r="K209" s="37">
        <f t="shared" si="67"/>
        <v>43.84</v>
      </c>
      <c r="L209" s="37">
        <f t="shared" si="68"/>
        <v>43.84</v>
      </c>
      <c r="M209" s="11">
        <f t="shared" si="69"/>
        <v>122466.0353</v>
      </c>
      <c r="N209" s="11">
        <f t="shared" si="70"/>
        <v>122466.0353</v>
      </c>
      <c r="O209" s="11">
        <f t="shared" si="85"/>
        <v>3.530000000318978E-2</v>
      </c>
      <c r="P209" s="8">
        <f t="shared" si="71"/>
        <v>122466</v>
      </c>
      <c r="Q209" s="11">
        <f t="shared" si="72"/>
        <v>-3.530000000318978E-2</v>
      </c>
      <c r="R209">
        <f t="shared" si="73"/>
        <v>43.84</v>
      </c>
      <c r="S209" s="8">
        <f>ROUND(IF(J209=3%,$I$358*Ranking!K210,0),0)</f>
        <v>0</v>
      </c>
      <c r="T209" s="8">
        <f t="shared" si="74"/>
        <v>122466</v>
      </c>
      <c r="U209" s="8">
        <f t="shared" si="75"/>
        <v>0</v>
      </c>
      <c r="V209" s="8">
        <f t="shared" si="76"/>
        <v>122466</v>
      </c>
      <c r="W209" s="37">
        <f t="shared" si="77"/>
        <v>43.84</v>
      </c>
      <c r="X209" s="8">
        <f>IF(J209=3%,ROUND($I$360*Ranking!K210,0),0)</f>
        <v>0</v>
      </c>
      <c r="Y209" s="12">
        <f t="shared" si="78"/>
        <v>122466</v>
      </c>
      <c r="Z209" s="12">
        <f t="shared" si="79"/>
        <v>0</v>
      </c>
      <c r="AA209" s="8">
        <f t="shared" si="80"/>
        <v>122466</v>
      </c>
      <c r="AB209" s="12">
        <f t="shared" si="81"/>
        <v>0</v>
      </c>
      <c r="AC209" s="37">
        <f t="shared" si="82"/>
        <v>43.84</v>
      </c>
      <c r="AD209" t="str">
        <f t="shared" si="83"/>
        <v/>
      </c>
      <c r="AE209" s="12">
        <v>0</v>
      </c>
      <c r="AF209" s="8">
        <f t="shared" si="86"/>
        <v>122466</v>
      </c>
      <c r="AG209">
        <v>109981</v>
      </c>
      <c r="AH209" s="12">
        <f t="shared" si="87"/>
        <v>12485</v>
      </c>
      <c r="AI209">
        <v>109981</v>
      </c>
    </row>
    <row r="210" spans="1:35">
      <c r="A210">
        <v>209</v>
      </c>
      <c r="B210" s="7" t="s">
        <v>473</v>
      </c>
      <c r="C210" s="7" t="s">
        <v>8</v>
      </c>
      <c r="D210" s="3" t="s">
        <v>474</v>
      </c>
      <c r="E210">
        <v>0</v>
      </c>
      <c r="F210" s="4">
        <v>0</v>
      </c>
      <c r="G210" s="4">
        <v>0</v>
      </c>
      <c r="H210" s="4">
        <f t="shared" si="84"/>
        <v>0</v>
      </c>
      <c r="I210" s="5">
        <f t="shared" si="66"/>
        <v>0</v>
      </c>
      <c r="J210" s="6">
        <v>0</v>
      </c>
      <c r="K210" s="37">
        <f t="shared" si="67"/>
        <v>0</v>
      </c>
      <c r="L210" s="37">
        <f t="shared" si="68"/>
        <v>0</v>
      </c>
      <c r="M210" s="11">
        <f t="shared" si="69"/>
        <v>0</v>
      </c>
      <c r="N210" s="11">
        <f t="shared" si="70"/>
        <v>0</v>
      </c>
      <c r="O210" s="11">
        <f t="shared" si="85"/>
        <v>0</v>
      </c>
      <c r="P210" s="8">
        <f t="shared" si="71"/>
        <v>0</v>
      </c>
      <c r="Q210" s="11">
        <f t="shared" si="72"/>
        <v>0</v>
      </c>
      <c r="R210">
        <f t="shared" si="73"/>
        <v>0</v>
      </c>
      <c r="S210" s="8">
        <f>ROUND(IF(J210=3%,$I$358*Ranking!K211,0),0)</f>
        <v>0</v>
      </c>
      <c r="T210" s="8">
        <f t="shared" si="74"/>
        <v>0</v>
      </c>
      <c r="U210" s="8">
        <f t="shared" si="75"/>
        <v>0</v>
      </c>
      <c r="V210" s="8">
        <f t="shared" si="76"/>
        <v>0</v>
      </c>
      <c r="W210" s="37">
        <f t="shared" si="77"/>
        <v>0</v>
      </c>
      <c r="X210" s="8">
        <f>IF(J210=3%,ROUND($I$360*Ranking!K211,0),0)</f>
        <v>0</v>
      </c>
      <c r="Y210" s="12">
        <f t="shared" si="78"/>
        <v>0</v>
      </c>
      <c r="Z210" s="12">
        <f t="shared" si="79"/>
        <v>0</v>
      </c>
      <c r="AA210" s="8">
        <f t="shared" si="80"/>
        <v>0</v>
      </c>
      <c r="AB210" s="12">
        <f t="shared" si="81"/>
        <v>0</v>
      </c>
      <c r="AC210" s="37">
        <f t="shared" si="82"/>
        <v>0</v>
      </c>
      <c r="AD210" t="str">
        <f t="shared" si="83"/>
        <v/>
      </c>
      <c r="AE210" s="12">
        <v>0</v>
      </c>
      <c r="AF210" s="8">
        <f t="shared" si="86"/>
        <v>0</v>
      </c>
      <c r="AG210">
        <v>0</v>
      </c>
      <c r="AH210" s="12">
        <f t="shared" si="87"/>
        <v>0</v>
      </c>
      <c r="AI210">
        <v>0</v>
      </c>
    </row>
    <row r="211" spans="1:35">
      <c r="A211">
        <v>210</v>
      </c>
      <c r="B211" s="7" t="s">
        <v>82</v>
      </c>
      <c r="C211" s="7" t="s">
        <v>8</v>
      </c>
      <c r="D211" s="3" t="s">
        <v>83</v>
      </c>
      <c r="E211">
        <v>2002</v>
      </c>
      <c r="F211" s="4">
        <v>1919133.11</v>
      </c>
      <c r="G211" s="4">
        <v>5097.87</v>
      </c>
      <c r="H211" s="4">
        <f t="shared" si="84"/>
        <v>1914035.24</v>
      </c>
      <c r="I211" s="5">
        <f t="shared" si="66"/>
        <v>1914035</v>
      </c>
      <c r="J211" s="6">
        <v>0.03</v>
      </c>
      <c r="K211" s="37">
        <f t="shared" si="67"/>
        <v>43.84</v>
      </c>
      <c r="L211" s="37">
        <f t="shared" si="68"/>
        <v>49.63</v>
      </c>
      <c r="M211" s="11">
        <f t="shared" si="69"/>
        <v>839106.06004000001</v>
      </c>
      <c r="N211" s="11">
        <f t="shared" si="70"/>
        <v>839106.06004000001</v>
      </c>
      <c r="O211" s="11">
        <f t="shared" si="85"/>
        <v>6.0040000011213124E-2</v>
      </c>
      <c r="P211" s="8">
        <f t="shared" si="71"/>
        <v>839106</v>
      </c>
      <c r="Q211" s="11">
        <f t="shared" si="72"/>
        <v>-6.0040000011213124E-2</v>
      </c>
      <c r="R211">
        <f t="shared" si="73"/>
        <v>43.84</v>
      </c>
      <c r="S211" s="8">
        <f>ROUND(IF(J211=3%,$I$358*Ranking!K212,0),0)</f>
        <v>66500</v>
      </c>
      <c r="T211" s="8">
        <f t="shared" si="74"/>
        <v>905606</v>
      </c>
      <c r="U211" s="8">
        <f t="shared" si="75"/>
        <v>66500</v>
      </c>
      <c r="V211" s="8">
        <f t="shared" si="76"/>
        <v>905606</v>
      </c>
      <c r="W211" s="37">
        <f t="shared" si="77"/>
        <v>47.31</v>
      </c>
      <c r="X211" s="8">
        <f>IF(J211=3%,ROUND($I$360*Ranking!K212,0),0)</f>
        <v>44336</v>
      </c>
      <c r="Y211" s="12">
        <f t="shared" si="78"/>
        <v>949942</v>
      </c>
      <c r="Z211" s="12">
        <f t="shared" si="79"/>
        <v>44336</v>
      </c>
      <c r="AA211" s="8">
        <f t="shared" si="80"/>
        <v>949942</v>
      </c>
      <c r="AB211" s="12">
        <f t="shared" si="81"/>
        <v>0</v>
      </c>
      <c r="AC211" s="37">
        <f t="shared" si="82"/>
        <v>49.63</v>
      </c>
      <c r="AD211" t="str">
        <f t="shared" si="83"/>
        <v/>
      </c>
      <c r="AE211" s="12">
        <v>0</v>
      </c>
      <c r="AF211" s="8">
        <f t="shared" si="86"/>
        <v>949942</v>
      </c>
      <c r="AG211">
        <v>852664</v>
      </c>
      <c r="AH211" s="12">
        <f t="shared" si="87"/>
        <v>97278</v>
      </c>
      <c r="AI211">
        <v>852664</v>
      </c>
    </row>
    <row r="212" spans="1:35">
      <c r="A212">
        <v>211</v>
      </c>
      <c r="B212" s="7" t="s">
        <v>475</v>
      </c>
      <c r="C212" s="7" t="s">
        <v>8</v>
      </c>
      <c r="D212" s="3" t="s">
        <v>476</v>
      </c>
      <c r="E212">
        <v>0</v>
      </c>
      <c r="F212" s="4">
        <v>0</v>
      </c>
      <c r="G212" s="4">
        <v>0</v>
      </c>
      <c r="H212" s="4">
        <f t="shared" si="84"/>
        <v>0</v>
      </c>
      <c r="I212" s="5">
        <f t="shared" si="66"/>
        <v>0</v>
      </c>
      <c r="J212" s="6">
        <v>0</v>
      </c>
      <c r="K212" s="37">
        <f t="shared" si="67"/>
        <v>0</v>
      </c>
      <c r="L212" s="37">
        <f t="shared" si="68"/>
        <v>0</v>
      </c>
      <c r="M212" s="11">
        <f t="shared" si="69"/>
        <v>0</v>
      </c>
      <c r="N212" s="11">
        <f t="shared" si="70"/>
        <v>0</v>
      </c>
      <c r="O212" s="11">
        <f t="shared" si="85"/>
        <v>0</v>
      </c>
      <c r="P212" s="8">
        <f t="shared" si="71"/>
        <v>0</v>
      </c>
      <c r="Q212" s="11">
        <f t="shared" si="72"/>
        <v>0</v>
      </c>
      <c r="R212">
        <f t="shared" si="73"/>
        <v>0</v>
      </c>
      <c r="S212" s="8">
        <f>ROUND(IF(J212=3%,$I$358*Ranking!K213,0),0)</f>
        <v>0</v>
      </c>
      <c r="T212" s="8">
        <f t="shared" si="74"/>
        <v>0</v>
      </c>
      <c r="U212" s="8">
        <f t="shared" si="75"/>
        <v>0</v>
      </c>
      <c r="V212" s="8">
        <f t="shared" si="76"/>
        <v>0</v>
      </c>
      <c r="W212" s="37">
        <f t="shared" si="77"/>
        <v>0</v>
      </c>
      <c r="X212" s="8">
        <f>IF(J212=3%,ROUND($I$360*Ranking!K213,0),0)</f>
        <v>0</v>
      </c>
      <c r="Y212" s="12">
        <f t="shared" si="78"/>
        <v>0</v>
      </c>
      <c r="Z212" s="12">
        <f t="shared" si="79"/>
        <v>0</v>
      </c>
      <c r="AA212" s="8">
        <f t="shared" si="80"/>
        <v>0</v>
      </c>
      <c r="AB212" s="12">
        <f t="shared" si="81"/>
        <v>0</v>
      </c>
      <c r="AC212" s="37">
        <f t="shared" si="82"/>
        <v>0</v>
      </c>
      <c r="AD212" t="str">
        <f t="shared" si="83"/>
        <v/>
      </c>
      <c r="AE212" s="12">
        <v>0</v>
      </c>
      <c r="AF212" s="8">
        <f t="shared" si="86"/>
        <v>0</v>
      </c>
      <c r="AG212">
        <v>0</v>
      </c>
      <c r="AH212" s="12">
        <f t="shared" si="87"/>
        <v>0</v>
      </c>
      <c r="AI212">
        <v>0</v>
      </c>
    </row>
    <row r="213" spans="1:35">
      <c r="A213">
        <v>212</v>
      </c>
      <c r="B213" s="7" t="s">
        <v>477</v>
      </c>
      <c r="C213" s="7" t="s">
        <v>8</v>
      </c>
      <c r="D213" s="3" t="s">
        <v>478</v>
      </c>
      <c r="E213">
        <v>0</v>
      </c>
      <c r="F213" s="4">
        <v>0</v>
      </c>
      <c r="G213" s="4">
        <v>0</v>
      </c>
      <c r="H213" s="4">
        <f t="shared" si="84"/>
        <v>0</v>
      </c>
      <c r="I213" s="5">
        <f t="shared" si="66"/>
        <v>0</v>
      </c>
      <c r="J213" s="6">
        <v>0</v>
      </c>
      <c r="K213" s="37">
        <f t="shared" si="67"/>
        <v>0</v>
      </c>
      <c r="L213" s="37">
        <f t="shared" si="68"/>
        <v>0</v>
      </c>
      <c r="M213" s="11">
        <f t="shared" si="69"/>
        <v>0</v>
      </c>
      <c r="N213" s="11">
        <f t="shared" si="70"/>
        <v>0</v>
      </c>
      <c r="O213" s="11">
        <f t="shared" si="85"/>
        <v>0</v>
      </c>
      <c r="P213" s="8">
        <f t="shared" si="71"/>
        <v>0</v>
      </c>
      <c r="Q213" s="11">
        <f t="shared" si="72"/>
        <v>0</v>
      </c>
      <c r="R213">
        <f t="shared" si="73"/>
        <v>0</v>
      </c>
      <c r="S213" s="8">
        <f>ROUND(IF(J213=3%,$I$358*Ranking!K214,0),0)</f>
        <v>0</v>
      </c>
      <c r="T213" s="8">
        <f t="shared" si="74"/>
        <v>0</v>
      </c>
      <c r="U213" s="8">
        <f t="shared" si="75"/>
        <v>0</v>
      </c>
      <c r="V213" s="8">
        <f t="shared" si="76"/>
        <v>0</v>
      </c>
      <c r="W213" s="37">
        <f t="shared" si="77"/>
        <v>0</v>
      </c>
      <c r="X213" s="8">
        <f>IF(J213=3%,ROUND($I$360*Ranking!K214,0),0)</f>
        <v>0</v>
      </c>
      <c r="Y213" s="12">
        <f t="shared" si="78"/>
        <v>0</v>
      </c>
      <c r="Z213" s="12">
        <f t="shared" si="79"/>
        <v>0</v>
      </c>
      <c r="AA213" s="8">
        <f t="shared" si="80"/>
        <v>0</v>
      </c>
      <c r="AB213" s="12">
        <f t="shared" si="81"/>
        <v>0</v>
      </c>
      <c r="AC213" s="37">
        <f t="shared" si="82"/>
        <v>0</v>
      </c>
      <c r="AD213" t="str">
        <f t="shared" si="83"/>
        <v/>
      </c>
      <c r="AE213" s="12">
        <v>0</v>
      </c>
      <c r="AF213" s="8">
        <f t="shared" si="86"/>
        <v>0</v>
      </c>
      <c r="AG213">
        <v>0</v>
      </c>
      <c r="AH213" s="12">
        <f t="shared" si="87"/>
        <v>0</v>
      </c>
      <c r="AI213">
        <v>0</v>
      </c>
    </row>
    <row r="214" spans="1:35">
      <c r="A214">
        <v>213</v>
      </c>
      <c r="B214" s="7" t="s">
        <v>479</v>
      </c>
      <c r="C214" s="7" t="s">
        <v>8</v>
      </c>
      <c r="D214" s="3" t="s">
        <v>480</v>
      </c>
      <c r="E214">
        <v>0</v>
      </c>
      <c r="F214" s="4">
        <v>0</v>
      </c>
      <c r="G214" s="4">
        <v>0</v>
      </c>
      <c r="H214" s="4">
        <f t="shared" si="84"/>
        <v>0</v>
      </c>
      <c r="I214" s="5">
        <f t="shared" si="66"/>
        <v>0</v>
      </c>
      <c r="J214" s="6">
        <v>0</v>
      </c>
      <c r="K214" s="37">
        <f t="shared" si="67"/>
        <v>0</v>
      </c>
      <c r="L214" s="37">
        <f t="shared" si="68"/>
        <v>0</v>
      </c>
      <c r="M214" s="11">
        <f t="shared" si="69"/>
        <v>0</v>
      </c>
      <c r="N214" s="11">
        <f t="shared" si="70"/>
        <v>0</v>
      </c>
      <c r="O214" s="11">
        <f t="shared" si="85"/>
        <v>0</v>
      </c>
      <c r="P214" s="8">
        <f t="shared" si="71"/>
        <v>0</v>
      </c>
      <c r="Q214" s="11">
        <f t="shared" si="72"/>
        <v>0</v>
      </c>
      <c r="R214">
        <f t="shared" si="73"/>
        <v>0</v>
      </c>
      <c r="S214" s="8">
        <f>ROUND(IF(J214=3%,$I$358*Ranking!K215,0),0)</f>
        <v>0</v>
      </c>
      <c r="T214" s="8">
        <f t="shared" si="74"/>
        <v>0</v>
      </c>
      <c r="U214" s="8">
        <f t="shared" si="75"/>
        <v>0</v>
      </c>
      <c r="V214" s="8">
        <f t="shared" si="76"/>
        <v>0</v>
      </c>
      <c r="W214" s="37">
        <f t="shared" si="77"/>
        <v>0</v>
      </c>
      <c r="X214" s="8">
        <f>IF(J214=3%,ROUND($I$360*Ranking!K215,0),0)</f>
        <v>0</v>
      </c>
      <c r="Y214" s="12">
        <f t="shared" si="78"/>
        <v>0</v>
      </c>
      <c r="Z214" s="12">
        <f t="shared" si="79"/>
        <v>0</v>
      </c>
      <c r="AA214" s="8">
        <f t="shared" si="80"/>
        <v>0</v>
      </c>
      <c r="AB214" s="12">
        <f t="shared" si="81"/>
        <v>0</v>
      </c>
      <c r="AC214" s="37">
        <f t="shared" si="82"/>
        <v>0</v>
      </c>
      <c r="AD214" t="str">
        <f t="shared" si="83"/>
        <v/>
      </c>
      <c r="AE214" s="12">
        <v>0</v>
      </c>
      <c r="AF214" s="8">
        <f t="shared" si="86"/>
        <v>0</v>
      </c>
      <c r="AG214">
        <v>0</v>
      </c>
      <c r="AH214" s="12">
        <f t="shared" si="87"/>
        <v>0</v>
      </c>
      <c r="AI214">
        <v>0</v>
      </c>
    </row>
    <row r="215" spans="1:35">
      <c r="A215">
        <v>214</v>
      </c>
      <c r="B215" s="7" t="s">
        <v>481</v>
      </c>
      <c r="C215" s="7" t="s">
        <v>8</v>
      </c>
      <c r="D215" s="3" t="s">
        <v>482</v>
      </c>
      <c r="E215">
        <v>2007</v>
      </c>
      <c r="F215" s="4">
        <v>1428936.3</v>
      </c>
      <c r="G215" s="4">
        <v>25352.39</v>
      </c>
      <c r="H215" s="4">
        <f t="shared" si="84"/>
        <v>1403583.9100000001</v>
      </c>
      <c r="I215" s="5">
        <f t="shared" si="66"/>
        <v>1403584</v>
      </c>
      <c r="J215" s="6">
        <v>0.03</v>
      </c>
      <c r="K215" s="37">
        <f t="shared" si="67"/>
        <v>43.84</v>
      </c>
      <c r="L215" s="37">
        <f t="shared" si="68"/>
        <v>54.37</v>
      </c>
      <c r="M215" s="11">
        <f t="shared" si="69"/>
        <v>615326.17750999995</v>
      </c>
      <c r="N215" s="11">
        <f t="shared" si="70"/>
        <v>615326.17750999995</v>
      </c>
      <c r="O215" s="11">
        <f t="shared" si="85"/>
        <v>0.17750999995041639</v>
      </c>
      <c r="P215" s="8">
        <f t="shared" si="71"/>
        <v>615326</v>
      </c>
      <c r="Q215" s="11">
        <f t="shared" si="72"/>
        <v>-0.17750999995041639</v>
      </c>
      <c r="R215">
        <f t="shared" si="73"/>
        <v>43.84</v>
      </c>
      <c r="S215" s="8">
        <f>ROUND(IF(J215=3%,$I$358*Ranking!K216,0),0)</f>
        <v>88666</v>
      </c>
      <c r="T215" s="8">
        <f t="shared" si="74"/>
        <v>703992</v>
      </c>
      <c r="U215" s="8">
        <f t="shared" si="75"/>
        <v>88666</v>
      </c>
      <c r="V215" s="8">
        <f t="shared" si="76"/>
        <v>703992</v>
      </c>
      <c r="W215" s="37">
        <f t="shared" si="77"/>
        <v>50.16</v>
      </c>
      <c r="X215" s="8">
        <f>IF(J215=3%,ROUND($I$360*Ranking!K216,0),0)</f>
        <v>59114</v>
      </c>
      <c r="Y215" s="12">
        <f t="shared" si="78"/>
        <v>763106</v>
      </c>
      <c r="Z215" s="12">
        <f t="shared" si="79"/>
        <v>59114</v>
      </c>
      <c r="AA215" s="8">
        <f t="shared" si="80"/>
        <v>763106</v>
      </c>
      <c r="AB215" s="12">
        <f t="shared" si="81"/>
        <v>0</v>
      </c>
      <c r="AC215" s="37">
        <f t="shared" si="82"/>
        <v>54.37</v>
      </c>
      <c r="AD215" t="str">
        <f t="shared" si="83"/>
        <v/>
      </c>
      <c r="AE215" s="12">
        <v>0</v>
      </c>
      <c r="AF215" s="8">
        <f t="shared" si="86"/>
        <v>763106</v>
      </c>
      <c r="AG215">
        <v>684733</v>
      </c>
      <c r="AH215" s="12">
        <f t="shared" si="87"/>
        <v>78373</v>
      </c>
      <c r="AI215">
        <v>684733</v>
      </c>
    </row>
    <row r="216" spans="1:35">
      <c r="A216">
        <v>215</v>
      </c>
      <c r="B216" s="7" t="s">
        <v>483</v>
      </c>
      <c r="C216" s="7" t="s">
        <v>8</v>
      </c>
      <c r="D216" s="3" t="s">
        <v>484</v>
      </c>
      <c r="E216">
        <v>2006</v>
      </c>
      <c r="F216" s="4">
        <v>655178.52</v>
      </c>
      <c r="G216" s="4">
        <v>5322.1</v>
      </c>
      <c r="H216" s="4">
        <f t="shared" si="84"/>
        <v>649856.42000000004</v>
      </c>
      <c r="I216" s="5">
        <f t="shared" si="66"/>
        <v>649856</v>
      </c>
      <c r="J216" s="6">
        <v>1.4999999999999999E-2</v>
      </c>
      <c r="K216" s="37">
        <f t="shared" si="67"/>
        <v>43.84</v>
      </c>
      <c r="L216" s="37">
        <f t="shared" si="68"/>
        <v>43.84</v>
      </c>
      <c r="M216" s="11">
        <f t="shared" si="69"/>
        <v>284894.53314999997</v>
      </c>
      <c r="N216" s="11">
        <f t="shared" si="70"/>
        <v>284894.53314999997</v>
      </c>
      <c r="O216" s="11">
        <f t="shared" si="85"/>
        <v>-0.46685000002617016</v>
      </c>
      <c r="P216" s="8">
        <f t="shared" si="71"/>
        <v>284895</v>
      </c>
      <c r="Q216" s="11">
        <f t="shared" si="72"/>
        <v>0.46685000002617016</v>
      </c>
      <c r="R216">
        <f t="shared" si="73"/>
        <v>43.84</v>
      </c>
      <c r="S216" s="8">
        <f>ROUND(IF(J216=3%,$I$358*Ranking!K217,0),0)</f>
        <v>0</v>
      </c>
      <c r="T216" s="8">
        <f t="shared" si="74"/>
        <v>284895</v>
      </c>
      <c r="U216" s="8">
        <f t="shared" si="75"/>
        <v>0</v>
      </c>
      <c r="V216" s="8">
        <f t="shared" si="76"/>
        <v>284895</v>
      </c>
      <c r="W216" s="37">
        <f t="shared" si="77"/>
        <v>43.84</v>
      </c>
      <c r="X216" s="8">
        <f>IF(J216=3%,ROUND($I$360*Ranking!K217,0),0)</f>
        <v>0</v>
      </c>
      <c r="Y216" s="12">
        <f t="shared" si="78"/>
        <v>284895</v>
      </c>
      <c r="Z216" s="12">
        <f t="shared" si="79"/>
        <v>0</v>
      </c>
      <c r="AA216" s="8">
        <f t="shared" si="80"/>
        <v>284895</v>
      </c>
      <c r="AB216" s="12">
        <f t="shared" si="81"/>
        <v>0</v>
      </c>
      <c r="AC216" s="37">
        <f t="shared" si="82"/>
        <v>43.84</v>
      </c>
      <c r="AD216" t="str">
        <f t="shared" si="83"/>
        <v/>
      </c>
      <c r="AE216" s="12">
        <v>0</v>
      </c>
      <c r="AF216" s="8">
        <f t="shared" si="86"/>
        <v>284895</v>
      </c>
      <c r="AG216">
        <v>255849</v>
      </c>
      <c r="AH216" s="12">
        <f t="shared" si="87"/>
        <v>29046</v>
      </c>
      <c r="AI216">
        <v>255849</v>
      </c>
    </row>
    <row r="217" spans="1:35">
      <c r="A217">
        <v>216</v>
      </c>
      <c r="B217" s="7" t="s">
        <v>485</v>
      </c>
      <c r="C217" s="7" t="s">
        <v>8</v>
      </c>
      <c r="D217" s="3" t="s">
        <v>486</v>
      </c>
      <c r="E217">
        <v>2019</v>
      </c>
      <c r="F217" s="4">
        <v>181543.45</v>
      </c>
      <c r="G217" s="4">
        <v>1323.71</v>
      </c>
      <c r="H217" s="4">
        <f t="shared" si="84"/>
        <v>180219.74000000002</v>
      </c>
      <c r="I217" s="5">
        <f t="shared" si="66"/>
        <v>180220</v>
      </c>
      <c r="J217" s="6">
        <v>0.01</v>
      </c>
      <c r="K217" s="37">
        <f t="shared" si="67"/>
        <v>43.84</v>
      </c>
      <c r="L217" s="37">
        <f t="shared" si="68"/>
        <v>43.84</v>
      </c>
      <c r="M217" s="11">
        <f t="shared" si="69"/>
        <v>79007.799830000004</v>
      </c>
      <c r="N217" s="11">
        <f t="shared" si="70"/>
        <v>79007.799830000004</v>
      </c>
      <c r="O217" s="11">
        <f t="shared" si="85"/>
        <v>-0.20016999999643303</v>
      </c>
      <c r="P217" s="8">
        <f t="shared" si="71"/>
        <v>79008</v>
      </c>
      <c r="Q217" s="11">
        <f t="shared" si="72"/>
        <v>0.20016999999643303</v>
      </c>
      <c r="R217">
        <f t="shared" si="73"/>
        <v>43.84</v>
      </c>
      <c r="S217" s="8">
        <f>ROUND(IF(J217=3%,$I$358*Ranking!K218,0),0)</f>
        <v>0</v>
      </c>
      <c r="T217" s="8">
        <f t="shared" si="74"/>
        <v>79008</v>
      </c>
      <c r="U217" s="8">
        <f t="shared" si="75"/>
        <v>0</v>
      </c>
      <c r="V217" s="8">
        <f t="shared" si="76"/>
        <v>79008</v>
      </c>
      <c r="W217" s="37">
        <f t="shared" si="77"/>
        <v>43.84</v>
      </c>
      <c r="X217" s="8">
        <f>IF(J217=3%,ROUND($I$360*Ranking!K218,0),0)</f>
        <v>0</v>
      </c>
      <c r="Y217" s="12">
        <f t="shared" si="78"/>
        <v>79008</v>
      </c>
      <c r="Z217" s="12">
        <f t="shared" si="79"/>
        <v>0</v>
      </c>
      <c r="AA217" s="8">
        <f t="shared" si="80"/>
        <v>79008</v>
      </c>
      <c r="AB217" s="12">
        <f t="shared" si="81"/>
        <v>0</v>
      </c>
      <c r="AC217" s="37">
        <f t="shared" si="82"/>
        <v>43.84</v>
      </c>
      <c r="AD217" t="str">
        <f t="shared" si="83"/>
        <v/>
      </c>
      <c r="AE217" s="12">
        <v>0</v>
      </c>
      <c r="AF217" s="8">
        <f t="shared" si="86"/>
        <v>79008</v>
      </c>
      <c r="AG217">
        <v>70953</v>
      </c>
      <c r="AH217" s="12">
        <f t="shared" si="87"/>
        <v>8055</v>
      </c>
      <c r="AI217">
        <v>70953</v>
      </c>
    </row>
    <row r="218" spans="1:35">
      <c r="A218">
        <v>217</v>
      </c>
      <c r="B218" s="7" t="s">
        <v>487</v>
      </c>
      <c r="C218" s="7" t="s">
        <v>8</v>
      </c>
      <c r="D218" s="3" t="s">
        <v>488</v>
      </c>
      <c r="E218">
        <v>2010</v>
      </c>
      <c r="F218" s="4">
        <v>21678.19</v>
      </c>
      <c r="G218" s="4">
        <v>174.18</v>
      </c>
      <c r="H218" s="4">
        <f t="shared" si="84"/>
        <v>21504.01</v>
      </c>
      <c r="I218" s="5">
        <f t="shared" si="66"/>
        <v>21504</v>
      </c>
      <c r="J218" s="6">
        <v>5.0000000000000001E-3</v>
      </c>
      <c r="K218" s="37">
        <f t="shared" si="67"/>
        <v>43.84</v>
      </c>
      <c r="L218" s="37">
        <f t="shared" si="68"/>
        <v>43.84</v>
      </c>
      <c r="M218" s="11">
        <f t="shared" si="69"/>
        <v>9427.2762600000005</v>
      </c>
      <c r="N218" s="11">
        <f t="shared" si="70"/>
        <v>9427.2762600000005</v>
      </c>
      <c r="O218" s="11">
        <f t="shared" si="85"/>
        <v>0.27626000000054773</v>
      </c>
      <c r="P218" s="8">
        <f t="shared" si="71"/>
        <v>9427</v>
      </c>
      <c r="Q218" s="11">
        <f t="shared" si="72"/>
        <v>-0.27626000000054773</v>
      </c>
      <c r="R218">
        <f t="shared" si="73"/>
        <v>43.84</v>
      </c>
      <c r="S218" s="8">
        <f>ROUND(IF(J218=3%,$I$358*Ranking!K219,0),0)</f>
        <v>0</v>
      </c>
      <c r="T218" s="8">
        <f t="shared" si="74"/>
        <v>9427</v>
      </c>
      <c r="U218" s="8">
        <f t="shared" si="75"/>
        <v>0</v>
      </c>
      <c r="V218" s="8">
        <f t="shared" si="76"/>
        <v>9427</v>
      </c>
      <c r="W218" s="37">
        <f t="shared" si="77"/>
        <v>43.84</v>
      </c>
      <c r="X218" s="8">
        <f>IF(J218=3%,ROUND($I$360*Ranking!K219,0),0)</f>
        <v>0</v>
      </c>
      <c r="Y218" s="12">
        <f t="shared" si="78"/>
        <v>9427</v>
      </c>
      <c r="Z218" s="12">
        <f t="shared" si="79"/>
        <v>0</v>
      </c>
      <c r="AA218" s="8">
        <f t="shared" si="80"/>
        <v>9427</v>
      </c>
      <c r="AB218" s="12">
        <f t="shared" si="81"/>
        <v>0</v>
      </c>
      <c r="AC218" s="37">
        <f t="shared" si="82"/>
        <v>43.84</v>
      </c>
      <c r="AD218" t="str">
        <f t="shared" si="83"/>
        <v/>
      </c>
      <c r="AE218" s="12">
        <v>0</v>
      </c>
      <c r="AF218" s="8">
        <f t="shared" si="86"/>
        <v>9427</v>
      </c>
      <c r="AG218">
        <v>8466</v>
      </c>
      <c r="AH218" s="12">
        <f t="shared" si="87"/>
        <v>961</v>
      </c>
      <c r="AI218">
        <v>8466</v>
      </c>
    </row>
    <row r="219" spans="1:35">
      <c r="A219">
        <v>218</v>
      </c>
      <c r="B219" s="7" t="s">
        <v>489</v>
      </c>
      <c r="C219" s="7" t="s">
        <v>8</v>
      </c>
      <c r="D219" s="3" t="s">
        <v>490</v>
      </c>
      <c r="E219">
        <v>0</v>
      </c>
      <c r="F219" s="4">
        <v>0</v>
      </c>
      <c r="G219" s="4">
        <v>0</v>
      </c>
      <c r="H219" s="4">
        <f t="shared" si="84"/>
        <v>0</v>
      </c>
      <c r="I219" s="5">
        <f t="shared" si="66"/>
        <v>0</v>
      </c>
      <c r="J219" s="6">
        <v>0</v>
      </c>
      <c r="K219" s="37">
        <f t="shared" si="67"/>
        <v>0</v>
      </c>
      <c r="L219" s="37">
        <f t="shared" si="68"/>
        <v>0</v>
      </c>
      <c r="M219" s="11">
        <f t="shared" si="69"/>
        <v>0</v>
      </c>
      <c r="N219" s="11">
        <f t="shared" si="70"/>
        <v>0</v>
      </c>
      <c r="O219" s="11">
        <f t="shared" si="85"/>
        <v>0</v>
      </c>
      <c r="P219" s="8">
        <f t="shared" si="71"/>
        <v>0</v>
      </c>
      <c r="Q219" s="11">
        <f t="shared" si="72"/>
        <v>0</v>
      </c>
      <c r="R219">
        <f t="shared" si="73"/>
        <v>0</v>
      </c>
      <c r="S219" s="8">
        <f>ROUND(IF(J219=3%,$I$358*Ranking!K220,0),0)</f>
        <v>0</v>
      </c>
      <c r="T219" s="8">
        <f t="shared" si="74"/>
        <v>0</v>
      </c>
      <c r="U219" s="8">
        <f t="shared" si="75"/>
        <v>0</v>
      </c>
      <c r="V219" s="8">
        <f t="shared" si="76"/>
        <v>0</v>
      </c>
      <c r="W219" s="37">
        <f t="shared" si="77"/>
        <v>0</v>
      </c>
      <c r="X219" s="8">
        <f>IF(J219=3%,ROUND($I$360*Ranking!K220,0),0)</f>
        <v>0</v>
      </c>
      <c r="Y219" s="12">
        <f t="shared" si="78"/>
        <v>0</v>
      </c>
      <c r="Z219" s="12">
        <f t="shared" si="79"/>
        <v>0</v>
      </c>
      <c r="AA219" s="8">
        <f t="shared" si="80"/>
        <v>0</v>
      </c>
      <c r="AB219" s="12">
        <f t="shared" si="81"/>
        <v>0</v>
      </c>
      <c r="AC219" s="37">
        <f t="shared" si="82"/>
        <v>0</v>
      </c>
      <c r="AD219" t="str">
        <f t="shared" si="83"/>
        <v/>
      </c>
      <c r="AE219" s="12">
        <v>0</v>
      </c>
      <c r="AF219" s="8">
        <f t="shared" si="86"/>
        <v>0</v>
      </c>
      <c r="AG219">
        <v>0</v>
      </c>
      <c r="AH219" s="12">
        <f t="shared" si="87"/>
        <v>0</v>
      </c>
      <c r="AI219">
        <v>0</v>
      </c>
    </row>
    <row r="220" spans="1:35">
      <c r="A220">
        <v>219</v>
      </c>
      <c r="B220" s="7" t="s">
        <v>84</v>
      </c>
      <c r="C220" s="7" t="s">
        <v>8</v>
      </c>
      <c r="D220" s="3" t="s">
        <v>85</v>
      </c>
      <c r="E220">
        <v>2003</v>
      </c>
      <c r="F220" s="4">
        <v>1228184.67</v>
      </c>
      <c r="G220" s="4">
        <v>10777</v>
      </c>
      <c r="H220" s="4">
        <f t="shared" si="84"/>
        <v>1217407.67</v>
      </c>
      <c r="I220" s="5">
        <f t="shared" si="66"/>
        <v>1217408</v>
      </c>
      <c r="J220" s="6">
        <v>0.03</v>
      </c>
      <c r="K220" s="37">
        <f t="shared" si="67"/>
        <v>43.84</v>
      </c>
      <c r="L220" s="37">
        <f t="shared" si="68"/>
        <v>54.46</v>
      </c>
      <c r="M220" s="11">
        <f t="shared" si="69"/>
        <v>533707.28870999999</v>
      </c>
      <c r="N220" s="11">
        <f t="shared" si="70"/>
        <v>533707.28870999999</v>
      </c>
      <c r="O220" s="11">
        <f t="shared" si="85"/>
        <v>0.28870999999344349</v>
      </c>
      <c r="P220" s="8">
        <f t="shared" si="71"/>
        <v>533707</v>
      </c>
      <c r="Q220" s="11">
        <f t="shared" si="72"/>
        <v>-0.28870999999344349</v>
      </c>
      <c r="R220">
        <f t="shared" si="73"/>
        <v>43.84</v>
      </c>
      <c r="S220" s="8">
        <f>ROUND(IF(J220=3%,$I$358*Ranking!K221,0),0)</f>
        <v>77583</v>
      </c>
      <c r="T220" s="8">
        <f t="shared" si="74"/>
        <v>611290</v>
      </c>
      <c r="U220" s="8">
        <f t="shared" si="75"/>
        <v>77583</v>
      </c>
      <c r="V220" s="8">
        <f t="shared" si="76"/>
        <v>611290</v>
      </c>
      <c r="W220" s="37">
        <f t="shared" si="77"/>
        <v>50.21</v>
      </c>
      <c r="X220" s="8">
        <f>IF(J220=3%,ROUND($I$360*Ranking!K221,0),0)</f>
        <v>51725</v>
      </c>
      <c r="Y220" s="12">
        <f t="shared" si="78"/>
        <v>663015</v>
      </c>
      <c r="Z220" s="12">
        <f t="shared" si="79"/>
        <v>51725</v>
      </c>
      <c r="AA220" s="8">
        <f t="shared" si="80"/>
        <v>663015</v>
      </c>
      <c r="AB220" s="12">
        <f t="shared" si="81"/>
        <v>0</v>
      </c>
      <c r="AC220" s="37">
        <f t="shared" si="82"/>
        <v>54.46</v>
      </c>
      <c r="AD220" t="str">
        <f t="shared" si="83"/>
        <v/>
      </c>
      <c r="AE220" s="12">
        <v>0</v>
      </c>
      <c r="AF220" s="8">
        <f t="shared" si="86"/>
        <v>663015</v>
      </c>
      <c r="AG220">
        <v>594918</v>
      </c>
      <c r="AH220" s="12">
        <f t="shared" si="87"/>
        <v>68097</v>
      </c>
      <c r="AI220">
        <v>594918</v>
      </c>
    </row>
    <row r="221" spans="1:35">
      <c r="A221">
        <v>220</v>
      </c>
      <c r="B221" s="7" t="s">
        <v>491</v>
      </c>
      <c r="C221" s="7" t="s">
        <v>8</v>
      </c>
      <c r="D221" s="3" t="s">
        <v>492</v>
      </c>
      <c r="E221">
        <v>2018</v>
      </c>
      <c r="F221" s="4">
        <v>740276.86</v>
      </c>
      <c r="G221" s="4">
        <v>1575.34</v>
      </c>
      <c r="H221" s="4">
        <f t="shared" si="84"/>
        <v>738701.52</v>
      </c>
      <c r="I221" s="5">
        <f t="shared" si="66"/>
        <v>738702</v>
      </c>
      <c r="J221" s="6">
        <v>0.01</v>
      </c>
      <c r="K221" s="37">
        <f t="shared" si="67"/>
        <v>43.84</v>
      </c>
      <c r="L221" s="37">
        <f t="shared" si="68"/>
        <v>43.84</v>
      </c>
      <c r="M221" s="11">
        <f t="shared" si="69"/>
        <v>323844.30001000001</v>
      </c>
      <c r="N221" s="11">
        <f t="shared" si="70"/>
        <v>323844.30001000001</v>
      </c>
      <c r="O221" s="11">
        <f t="shared" si="85"/>
        <v>0.30001000000629574</v>
      </c>
      <c r="P221" s="8">
        <f t="shared" si="71"/>
        <v>323844</v>
      </c>
      <c r="Q221" s="11">
        <f t="shared" si="72"/>
        <v>-0.30001000000629574</v>
      </c>
      <c r="R221">
        <f t="shared" si="73"/>
        <v>43.84</v>
      </c>
      <c r="S221" s="8">
        <f>ROUND(IF(J221=3%,$I$358*Ranking!K222,0),0)</f>
        <v>0</v>
      </c>
      <c r="T221" s="8">
        <f t="shared" si="74"/>
        <v>323844</v>
      </c>
      <c r="U221" s="8">
        <f t="shared" si="75"/>
        <v>0</v>
      </c>
      <c r="V221" s="8">
        <f t="shared" si="76"/>
        <v>323844</v>
      </c>
      <c r="W221" s="37">
        <f t="shared" si="77"/>
        <v>43.84</v>
      </c>
      <c r="X221" s="8">
        <f>IF(J221=3%,ROUND($I$360*Ranking!K222,0),0)</f>
        <v>0</v>
      </c>
      <c r="Y221" s="12">
        <f t="shared" si="78"/>
        <v>323844</v>
      </c>
      <c r="Z221" s="12">
        <f t="shared" si="79"/>
        <v>0</v>
      </c>
      <c r="AA221" s="8">
        <f t="shared" si="80"/>
        <v>323844</v>
      </c>
      <c r="AB221" s="12">
        <f t="shared" si="81"/>
        <v>0</v>
      </c>
      <c r="AC221" s="37">
        <f t="shared" si="82"/>
        <v>43.84</v>
      </c>
      <c r="AD221" t="str">
        <f t="shared" si="83"/>
        <v/>
      </c>
      <c r="AE221" s="12">
        <v>0</v>
      </c>
      <c r="AF221" s="8">
        <f t="shared" si="86"/>
        <v>323844</v>
      </c>
      <c r="AG221">
        <v>290828</v>
      </c>
      <c r="AH221" s="12">
        <f t="shared" si="87"/>
        <v>33016</v>
      </c>
      <c r="AI221">
        <v>290828</v>
      </c>
    </row>
    <row r="222" spans="1:35">
      <c r="A222">
        <v>221</v>
      </c>
      <c r="B222" s="7" t="s">
        <v>493</v>
      </c>
      <c r="C222" s="7" t="s">
        <v>8</v>
      </c>
      <c r="D222" s="3" t="s">
        <v>494</v>
      </c>
      <c r="E222">
        <v>2006</v>
      </c>
      <c r="F222" s="4">
        <v>693332.82</v>
      </c>
      <c r="G222" s="4">
        <v>5373.26</v>
      </c>
      <c r="H222" s="4">
        <f t="shared" si="84"/>
        <v>687959.55999999994</v>
      </c>
      <c r="I222" s="5">
        <f t="shared" si="66"/>
        <v>687960</v>
      </c>
      <c r="J222" s="6">
        <v>0.03</v>
      </c>
      <c r="K222" s="37">
        <f t="shared" si="67"/>
        <v>43.84</v>
      </c>
      <c r="L222" s="37">
        <f t="shared" si="68"/>
        <v>62.64</v>
      </c>
      <c r="M222" s="11">
        <f t="shared" si="69"/>
        <v>301599.18969999999</v>
      </c>
      <c r="N222" s="11">
        <f t="shared" si="70"/>
        <v>301599.18969999999</v>
      </c>
      <c r="O222" s="11">
        <f t="shared" si="85"/>
        <v>0.18969999998807907</v>
      </c>
      <c r="P222" s="8">
        <f t="shared" si="71"/>
        <v>301599</v>
      </c>
      <c r="Q222" s="11">
        <f t="shared" si="72"/>
        <v>-0.18969999998807907</v>
      </c>
      <c r="R222">
        <f t="shared" si="73"/>
        <v>43.84</v>
      </c>
      <c r="S222" s="8">
        <f>ROUND(IF(J222=3%,$I$358*Ranking!K223,0),0)</f>
        <v>77583</v>
      </c>
      <c r="T222" s="8">
        <f t="shared" si="74"/>
        <v>379182</v>
      </c>
      <c r="U222" s="8">
        <f t="shared" si="75"/>
        <v>77583</v>
      </c>
      <c r="V222" s="8">
        <f t="shared" si="76"/>
        <v>379182</v>
      </c>
      <c r="W222" s="37">
        <f t="shared" si="77"/>
        <v>55.12</v>
      </c>
      <c r="X222" s="8">
        <f>IF(J222=3%,ROUND($I$360*Ranking!K223,0),0)</f>
        <v>51725</v>
      </c>
      <c r="Y222" s="12">
        <f t="shared" si="78"/>
        <v>430907</v>
      </c>
      <c r="Z222" s="12">
        <f t="shared" si="79"/>
        <v>51725</v>
      </c>
      <c r="AA222" s="8">
        <f t="shared" si="80"/>
        <v>430907</v>
      </c>
      <c r="AB222" s="12">
        <f t="shared" si="81"/>
        <v>0</v>
      </c>
      <c r="AC222" s="37">
        <f t="shared" si="82"/>
        <v>62.64</v>
      </c>
      <c r="AD222" t="str">
        <f t="shared" si="83"/>
        <v/>
      </c>
      <c r="AE222" s="12">
        <v>0</v>
      </c>
      <c r="AF222" s="8">
        <f t="shared" si="86"/>
        <v>430907</v>
      </c>
      <c r="AG222">
        <v>386473</v>
      </c>
      <c r="AH222" s="12">
        <f t="shared" si="87"/>
        <v>44434</v>
      </c>
      <c r="AI222">
        <v>386473</v>
      </c>
    </row>
    <row r="223" spans="1:35">
      <c r="A223">
        <v>222</v>
      </c>
      <c r="B223" s="7" t="s">
        <v>495</v>
      </c>
      <c r="C223" s="7" t="s">
        <v>8</v>
      </c>
      <c r="D223" s="3" t="s">
        <v>496</v>
      </c>
      <c r="E223">
        <v>0</v>
      </c>
      <c r="F223" s="4">
        <v>0</v>
      </c>
      <c r="G223" s="4">
        <v>0</v>
      </c>
      <c r="H223" s="4">
        <f t="shared" si="84"/>
        <v>0</v>
      </c>
      <c r="I223" s="5">
        <f t="shared" si="66"/>
        <v>0</v>
      </c>
      <c r="J223" s="6">
        <v>0</v>
      </c>
      <c r="K223" s="37">
        <f t="shared" si="67"/>
        <v>0</v>
      </c>
      <c r="L223" s="37">
        <f t="shared" si="68"/>
        <v>0</v>
      </c>
      <c r="M223" s="11">
        <f t="shared" si="69"/>
        <v>0</v>
      </c>
      <c r="N223" s="11">
        <f t="shared" si="70"/>
        <v>0</v>
      </c>
      <c r="O223" s="11">
        <f t="shared" si="85"/>
        <v>0</v>
      </c>
      <c r="P223" s="8">
        <f t="shared" si="71"/>
        <v>0</v>
      </c>
      <c r="Q223" s="11">
        <f t="shared" si="72"/>
        <v>0</v>
      </c>
      <c r="R223">
        <f t="shared" si="73"/>
        <v>0</v>
      </c>
      <c r="S223" s="8">
        <f>ROUND(IF(J223=3%,$I$358*Ranking!K224,0),0)</f>
        <v>0</v>
      </c>
      <c r="T223" s="8">
        <f t="shared" si="74"/>
        <v>0</v>
      </c>
      <c r="U223" s="8">
        <f t="shared" si="75"/>
        <v>0</v>
      </c>
      <c r="V223" s="8">
        <f t="shared" si="76"/>
        <v>0</v>
      </c>
      <c r="W223" s="37">
        <f t="shared" si="77"/>
        <v>0</v>
      </c>
      <c r="X223" s="8">
        <f>IF(J223=3%,ROUND($I$360*Ranking!K224,0),0)</f>
        <v>0</v>
      </c>
      <c r="Y223" s="12">
        <f t="shared" si="78"/>
        <v>0</v>
      </c>
      <c r="Z223" s="12">
        <f t="shared" si="79"/>
        <v>0</v>
      </c>
      <c r="AA223" s="8">
        <f t="shared" si="80"/>
        <v>0</v>
      </c>
      <c r="AB223" s="12">
        <f t="shared" si="81"/>
        <v>0</v>
      </c>
      <c r="AC223" s="37">
        <f t="shared" si="82"/>
        <v>0</v>
      </c>
      <c r="AD223" t="str">
        <f t="shared" si="83"/>
        <v/>
      </c>
      <c r="AE223" s="12">
        <v>0</v>
      </c>
      <c r="AF223" s="8">
        <f t="shared" si="86"/>
        <v>0</v>
      </c>
      <c r="AG223">
        <v>0</v>
      </c>
      <c r="AH223" s="12">
        <f t="shared" si="87"/>
        <v>0</v>
      </c>
      <c r="AI223">
        <v>0</v>
      </c>
    </row>
    <row r="224" spans="1:35">
      <c r="A224">
        <v>223</v>
      </c>
      <c r="B224" s="7" t="s">
        <v>497</v>
      </c>
      <c r="C224" s="7" t="s">
        <v>8</v>
      </c>
      <c r="D224" s="3" t="s">
        <v>498</v>
      </c>
      <c r="E224">
        <v>0</v>
      </c>
      <c r="F224" s="4">
        <v>0</v>
      </c>
      <c r="G224" s="4">
        <v>0</v>
      </c>
      <c r="H224" s="4">
        <f t="shared" si="84"/>
        <v>0</v>
      </c>
      <c r="I224" s="5">
        <f t="shared" si="66"/>
        <v>0</v>
      </c>
      <c r="J224" s="6">
        <v>0</v>
      </c>
      <c r="K224" s="37">
        <f t="shared" si="67"/>
        <v>0</v>
      </c>
      <c r="L224" s="37">
        <f t="shared" si="68"/>
        <v>0</v>
      </c>
      <c r="M224" s="11">
        <f t="shared" si="69"/>
        <v>0</v>
      </c>
      <c r="N224" s="11">
        <f t="shared" si="70"/>
        <v>0</v>
      </c>
      <c r="O224" s="11">
        <f t="shared" si="85"/>
        <v>0</v>
      </c>
      <c r="P224" s="8">
        <f t="shared" si="71"/>
        <v>0</v>
      </c>
      <c r="Q224" s="11">
        <f t="shared" si="72"/>
        <v>0</v>
      </c>
      <c r="R224">
        <f t="shared" si="73"/>
        <v>0</v>
      </c>
      <c r="S224" s="8">
        <f>ROUND(IF(J224=3%,$I$358*Ranking!K225,0),0)</f>
        <v>0</v>
      </c>
      <c r="T224" s="8">
        <f t="shared" si="74"/>
        <v>0</v>
      </c>
      <c r="U224" s="8">
        <f t="shared" si="75"/>
        <v>0</v>
      </c>
      <c r="V224" s="8">
        <f t="shared" si="76"/>
        <v>0</v>
      </c>
      <c r="W224" s="37">
        <f t="shared" si="77"/>
        <v>0</v>
      </c>
      <c r="X224" s="8">
        <f>IF(J224=3%,ROUND($I$360*Ranking!K225,0),0)</f>
        <v>0</v>
      </c>
      <c r="Y224" s="12">
        <f t="shared" si="78"/>
        <v>0</v>
      </c>
      <c r="Z224" s="12">
        <f t="shared" si="79"/>
        <v>0</v>
      </c>
      <c r="AA224" s="8">
        <f t="shared" si="80"/>
        <v>0</v>
      </c>
      <c r="AB224" s="12">
        <f t="shared" si="81"/>
        <v>0</v>
      </c>
      <c r="AC224" s="37">
        <f t="shared" si="82"/>
        <v>0</v>
      </c>
      <c r="AD224" t="str">
        <f t="shared" si="83"/>
        <v/>
      </c>
      <c r="AE224" s="12">
        <v>0</v>
      </c>
      <c r="AF224" s="8">
        <f t="shared" si="86"/>
        <v>0</v>
      </c>
      <c r="AG224">
        <v>0</v>
      </c>
      <c r="AH224" s="12">
        <f t="shared" si="87"/>
        <v>0</v>
      </c>
      <c r="AI224">
        <v>0</v>
      </c>
    </row>
    <row r="225" spans="1:35">
      <c r="A225">
        <v>224</v>
      </c>
      <c r="B225" s="7" t="s">
        <v>499</v>
      </c>
      <c r="C225" s="7" t="s">
        <v>8</v>
      </c>
      <c r="D225" s="3" t="s">
        <v>500</v>
      </c>
      <c r="E225">
        <v>2006</v>
      </c>
      <c r="F225" s="4">
        <v>989924.12</v>
      </c>
      <c r="G225" s="4">
        <v>1971.51</v>
      </c>
      <c r="H225" s="4">
        <f t="shared" si="84"/>
        <v>987952.61</v>
      </c>
      <c r="I225" s="5">
        <f t="shared" si="66"/>
        <v>987953</v>
      </c>
      <c r="J225" s="6">
        <v>0.03</v>
      </c>
      <c r="K225" s="37">
        <f t="shared" si="67"/>
        <v>43.84</v>
      </c>
      <c r="L225" s="37">
        <f t="shared" si="68"/>
        <v>56.93</v>
      </c>
      <c r="M225" s="11">
        <f t="shared" si="69"/>
        <v>433115.04196</v>
      </c>
      <c r="N225" s="11">
        <f t="shared" si="70"/>
        <v>433115.04196</v>
      </c>
      <c r="O225" s="11">
        <f t="shared" si="85"/>
        <v>4.1960000002291054E-2</v>
      </c>
      <c r="P225" s="8">
        <f t="shared" si="71"/>
        <v>433115</v>
      </c>
      <c r="Q225" s="11">
        <f t="shared" si="72"/>
        <v>-4.1960000002291054E-2</v>
      </c>
      <c r="R225">
        <f t="shared" si="73"/>
        <v>43.84</v>
      </c>
      <c r="S225" s="8">
        <f>ROUND(IF(J225=3%,$I$358*Ranking!K226,0),0)</f>
        <v>77583</v>
      </c>
      <c r="T225" s="8">
        <f t="shared" si="74"/>
        <v>510698</v>
      </c>
      <c r="U225" s="8">
        <f t="shared" si="75"/>
        <v>77583</v>
      </c>
      <c r="V225" s="8">
        <f t="shared" si="76"/>
        <v>510698</v>
      </c>
      <c r="W225" s="37">
        <f t="shared" si="77"/>
        <v>51.69</v>
      </c>
      <c r="X225" s="8">
        <f>IF(J225=3%,ROUND($I$360*Ranking!K226,0),0)</f>
        <v>51725</v>
      </c>
      <c r="Y225" s="12">
        <f t="shared" si="78"/>
        <v>562423</v>
      </c>
      <c r="Z225" s="12">
        <f t="shared" si="79"/>
        <v>51725</v>
      </c>
      <c r="AA225" s="8">
        <f t="shared" si="80"/>
        <v>562423</v>
      </c>
      <c r="AB225" s="12">
        <f t="shared" si="81"/>
        <v>0</v>
      </c>
      <c r="AC225" s="37">
        <f t="shared" si="82"/>
        <v>56.93</v>
      </c>
      <c r="AD225" t="str">
        <f t="shared" si="83"/>
        <v/>
      </c>
      <c r="AE225" s="12">
        <v>0</v>
      </c>
      <c r="AF225" s="8">
        <f t="shared" si="86"/>
        <v>562423</v>
      </c>
      <c r="AG225">
        <v>504581</v>
      </c>
      <c r="AH225" s="12">
        <f t="shared" si="87"/>
        <v>57842</v>
      </c>
      <c r="AI225">
        <v>504581</v>
      </c>
    </row>
    <row r="226" spans="1:35">
      <c r="A226">
        <v>225</v>
      </c>
      <c r="B226" s="7" t="s">
        <v>501</v>
      </c>
      <c r="C226" s="7" t="s">
        <v>8</v>
      </c>
      <c r="D226" s="3" t="s">
        <v>502</v>
      </c>
      <c r="E226">
        <v>0</v>
      </c>
      <c r="F226" s="4">
        <v>0</v>
      </c>
      <c r="G226" s="4">
        <v>0</v>
      </c>
      <c r="H226" s="4">
        <f t="shared" si="84"/>
        <v>0</v>
      </c>
      <c r="I226" s="5">
        <f t="shared" si="66"/>
        <v>0</v>
      </c>
      <c r="J226" s="6">
        <v>0</v>
      </c>
      <c r="K226" s="37">
        <f t="shared" si="67"/>
        <v>0</v>
      </c>
      <c r="L226" s="37">
        <f t="shared" si="68"/>
        <v>0</v>
      </c>
      <c r="M226" s="11">
        <f t="shared" si="69"/>
        <v>0</v>
      </c>
      <c r="N226" s="11">
        <f t="shared" si="70"/>
        <v>0</v>
      </c>
      <c r="O226" s="11">
        <f t="shared" si="85"/>
        <v>0</v>
      </c>
      <c r="P226" s="8">
        <f t="shared" si="71"/>
        <v>0</v>
      </c>
      <c r="Q226" s="11">
        <f t="shared" si="72"/>
        <v>0</v>
      </c>
      <c r="R226">
        <f t="shared" si="73"/>
        <v>0</v>
      </c>
      <c r="S226" s="8">
        <f>ROUND(IF(J226=3%,$I$358*Ranking!K227,0),0)</f>
        <v>0</v>
      </c>
      <c r="T226" s="8">
        <f t="shared" si="74"/>
        <v>0</v>
      </c>
      <c r="U226" s="8">
        <f t="shared" si="75"/>
        <v>0</v>
      </c>
      <c r="V226" s="8">
        <f t="shared" si="76"/>
        <v>0</v>
      </c>
      <c r="W226" s="37">
        <f t="shared" si="77"/>
        <v>0</v>
      </c>
      <c r="X226" s="8">
        <f>IF(J226=3%,ROUND($I$360*Ranking!K227,0),0)</f>
        <v>0</v>
      </c>
      <c r="Y226" s="12">
        <f t="shared" si="78"/>
        <v>0</v>
      </c>
      <c r="Z226" s="12">
        <f t="shared" si="79"/>
        <v>0</v>
      </c>
      <c r="AA226" s="8">
        <f t="shared" si="80"/>
        <v>0</v>
      </c>
      <c r="AB226" s="12">
        <f t="shared" si="81"/>
        <v>0</v>
      </c>
      <c r="AC226" s="37">
        <f t="shared" si="82"/>
        <v>0</v>
      </c>
      <c r="AD226" t="str">
        <f t="shared" si="83"/>
        <v/>
      </c>
      <c r="AE226" s="12">
        <v>0</v>
      </c>
      <c r="AF226" s="8">
        <f t="shared" si="86"/>
        <v>0</v>
      </c>
      <c r="AG226">
        <v>0</v>
      </c>
      <c r="AH226" s="12">
        <f t="shared" si="87"/>
        <v>0</v>
      </c>
      <c r="AI226">
        <v>0</v>
      </c>
    </row>
    <row r="227" spans="1:35">
      <c r="A227">
        <v>226</v>
      </c>
      <c r="B227" s="7" t="s">
        <v>503</v>
      </c>
      <c r="C227" s="7" t="s">
        <v>8</v>
      </c>
      <c r="D227" s="3" t="s">
        <v>504</v>
      </c>
      <c r="E227">
        <v>0</v>
      </c>
      <c r="F227" s="4">
        <v>0</v>
      </c>
      <c r="G227" s="4">
        <v>0</v>
      </c>
      <c r="H227" s="4">
        <f t="shared" si="84"/>
        <v>0</v>
      </c>
      <c r="I227" s="5">
        <f t="shared" si="66"/>
        <v>0</v>
      </c>
      <c r="J227" s="6">
        <v>0</v>
      </c>
      <c r="K227" s="37">
        <f t="shared" si="67"/>
        <v>0</v>
      </c>
      <c r="L227" s="37">
        <f t="shared" si="68"/>
        <v>0</v>
      </c>
      <c r="M227" s="11">
        <f t="shared" si="69"/>
        <v>0</v>
      </c>
      <c r="N227" s="11">
        <f t="shared" si="70"/>
        <v>0</v>
      </c>
      <c r="O227" s="11">
        <f t="shared" si="85"/>
        <v>0</v>
      </c>
      <c r="P227" s="8">
        <f t="shared" si="71"/>
        <v>0</v>
      </c>
      <c r="Q227" s="11">
        <f t="shared" si="72"/>
        <v>0</v>
      </c>
      <c r="R227">
        <f t="shared" si="73"/>
        <v>0</v>
      </c>
      <c r="S227" s="8">
        <f>ROUND(IF(J227=3%,$I$358*Ranking!K228,0),0)</f>
        <v>0</v>
      </c>
      <c r="T227" s="8">
        <f t="shared" si="74"/>
        <v>0</v>
      </c>
      <c r="U227" s="8">
        <f t="shared" si="75"/>
        <v>0</v>
      </c>
      <c r="V227" s="8">
        <f t="shared" si="76"/>
        <v>0</v>
      </c>
      <c r="W227" s="37">
        <f t="shared" si="77"/>
        <v>0</v>
      </c>
      <c r="X227" s="8">
        <f>IF(J227=3%,ROUND($I$360*Ranking!K228,0),0)</f>
        <v>0</v>
      </c>
      <c r="Y227" s="12">
        <f t="shared" si="78"/>
        <v>0</v>
      </c>
      <c r="Z227" s="12">
        <f t="shared" si="79"/>
        <v>0</v>
      </c>
      <c r="AA227" s="8">
        <f t="shared" si="80"/>
        <v>0</v>
      </c>
      <c r="AB227" s="12">
        <f t="shared" si="81"/>
        <v>0</v>
      </c>
      <c r="AC227" s="37">
        <f t="shared" si="82"/>
        <v>0</v>
      </c>
      <c r="AD227" t="str">
        <f t="shared" si="83"/>
        <v/>
      </c>
      <c r="AE227" s="12">
        <v>0</v>
      </c>
      <c r="AF227" s="8">
        <f t="shared" si="86"/>
        <v>0</v>
      </c>
      <c r="AG227">
        <v>0</v>
      </c>
      <c r="AH227" s="12">
        <f t="shared" si="87"/>
        <v>0</v>
      </c>
      <c r="AI227">
        <v>0</v>
      </c>
    </row>
    <row r="228" spans="1:35">
      <c r="A228">
        <v>227</v>
      </c>
      <c r="B228" s="7" t="s">
        <v>505</v>
      </c>
      <c r="C228" s="7" t="s">
        <v>8</v>
      </c>
      <c r="D228" s="3" t="s">
        <v>506</v>
      </c>
      <c r="E228">
        <v>0</v>
      </c>
      <c r="F228" s="4">
        <v>0</v>
      </c>
      <c r="G228" s="4">
        <v>0</v>
      </c>
      <c r="H228" s="4">
        <f t="shared" si="84"/>
        <v>0</v>
      </c>
      <c r="I228" s="5">
        <f t="shared" si="66"/>
        <v>0</v>
      </c>
      <c r="J228" s="6">
        <v>0</v>
      </c>
      <c r="K228" s="37">
        <f t="shared" si="67"/>
        <v>0</v>
      </c>
      <c r="L228" s="37">
        <f t="shared" si="68"/>
        <v>0</v>
      </c>
      <c r="M228" s="11">
        <f t="shared" si="69"/>
        <v>0</v>
      </c>
      <c r="N228" s="11">
        <f t="shared" si="70"/>
        <v>0</v>
      </c>
      <c r="O228" s="11">
        <f t="shared" si="85"/>
        <v>0</v>
      </c>
      <c r="P228" s="8">
        <f t="shared" si="71"/>
        <v>0</v>
      </c>
      <c r="Q228" s="11">
        <f t="shared" si="72"/>
        <v>0</v>
      </c>
      <c r="R228">
        <f t="shared" si="73"/>
        <v>0</v>
      </c>
      <c r="S228" s="8">
        <f>ROUND(IF(J228=3%,$I$358*Ranking!K229,0),0)</f>
        <v>0</v>
      </c>
      <c r="T228" s="8">
        <f t="shared" si="74"/>
        <v>0</v>
      </c>
      <c r="U228" s="8">
        <f t="shared" si="75"/>
        <v>0</v>
      </c>
      <c r="V228" s="8">
        <f t="shared" si="76"/>
        <v>0</v>
      </c>
      <c r="W228" s="37">
        <f t="shared" si="77"/>
        <v>0</v>
      </c>
      <c r="X228" s="8">
        <f>IF(J228=3%,ROUND($I$360*Ranking!K229,0),0)</f>
        <v>0</v>
      </c>
      <c r="Y228" s="12">
        <f t="shared" si="78"/>
        <v>0</v>
      </c>
      <c r="Z228" s="12">
        <f t="shared" si="79"/>
        <v>0</v>
      </c>
      <c r="AA228" s="8">
        <f t="shared" si="80"/>
        <v>0</v>
      </c>
      <c r="AB228" s="12">
        <f t="shared" si="81"/>
        <v>0</v>
      </c>
      <c r="AC228" s="37">
        <f t="shared" si="82"/>
        <v>0</v>
      </c>
      <c r="AD228" t="str">
        <f t="shared" si="83"/>
        <v/>
      </c>
      <c r="AE228" s="12">
        <v>0</v>
      </c>
      <c r="AF228" s="8">
        <f t="shared" si="86"/>
        <v>0</v>
      </c>
      <c r="AG228">
        <v>0</v>
      </c>
      <c r="AH228" s="12">
        <f t="shared" si="87"/>
        <v>0</v>
      </c>
      <c r="AI228">
        <v>0</v>
      </c>
    </row>
    <row r="229" spans="1:35">
      <c r="A229">
        <v>228</v>
      </c>
      <c r="B229" s="7" t="s">
        <v>507</v>
      </c>
      <c r="C229" s="7" t="s">
        <v>8</v>
      </c>
      <c r="D229" s="3" t="s">
        <v>508</v>
      </c>
      <c r="E229">
        <v>0</v>
      </c>
      <c r="F229" s="4">
        <v>0</v>
      </c>
      <c r="G229" s="4">
        <v>0</v>
      </c>
      <c r="H229" s="4">
        <f t="shared" si="84"/>
        <v>0</v>
      </c>
      <c r="I229" s="5">
        <f t="shared" si="66"/>
        <v>0</v>
      </c>
      <c r="J229" s="6">
        <v>0</v>
      </c>
      <c r="K229" s="37">
        <f t="shared" si="67"/>
        <v>0</v>
      </c>
      <c r="L229" s="37">
        <f t="shared" si="68"/>
        <v>0</v>
      </c>
      <c r="M229" s="11">
        <f t="shared" si="69"/>
        <v>0</v>
      </c>
      <c r="N229" s="11">
        <f t="shared" si="70"/>
        <v>0</v>
      </c>
      <c r="O229" s="11">
        <f t="shared" si="85"/>
        <v>0</v>
      </c>
      <c r="P229" s="8">
        <f t="shared" si="71"/>
        <v>0</v>
      </c>
      <c r="Q229" s="11">
        <f t="shared" si="72"/>
        <v>0</v>
      </c>
      <c r="R229">
        <f t="shared" si="73"/>
        <v>0</v>
      </c>
      <c r="S229" s="8">
        <f>ROUND(IF(J229=3%,$I$358*Ranking!K230,0),0)</f>
        <v>0</v>
      </c>
      <c r="T229" s="8">
        <f t="shared" si="74"/>
        <v>0</v>
      </c>
      <c r="U229" s="8">
        <f t="shared" si="75"/>
        <v>0</v>
      </c>
      <c r="V229" s="8">
        <f t="shared" si="76"/>
        <v>0</v>
      </c>
      <c r="W229" s="37">
        <f t="shared" si="77"/>
        <v>0</v>
      </c>
      <c r="X229" s="8">
        <f>IF(J229=3%,ROUND($I$360*Ranking!K230,0),0)</f>
        <v>0</v>
      </c>
      <c r="Y229" s="12">
        <f t="shared" si="78"/>
        <v>0</v>
      </c>
      <c r="Z229" s="12">
        <f t="shared" si="79"/>
        <v>0</v>
      </c>
      <c r="AA229" s="8">
        <f t="shared" si="80"/>
        <v>0</v>
      </c>
      <c r="AB229" s="12">
        <f t="shared" si="81"/>
        <v>0</v>
      </c>
      <c r="AC229" s="37">
        <f t="shared" si="82"/>
        <v>0</v>
      </c>
      <c r="AD229" t="str">
        <f t="shared" si="83"/>
        <v/>
      </c>
      <c r="AE229" s="12">
        <v>0</v>
      </c>
      <c r="AF229" s="8">
        <f t="shared" si="86"/>
        <v>0</v>
      </c>
      <c r="AG229">
        <v>0</v>
      </c>
      <c r="AH229" s="12">
        <f t="shared" si="87"/>
        <v>0</v>
      </c>
      <c r="AI229">
        <v>0</v>
      </c>
    </row>
    <row r="230" spans="1:35">
      <c r="A230">
        <v>229</v>
      </c>
      <c r="B230" s="7" t="s">
        <v>86</v>
      </c>
      <c r="C230" s="7" t="s">
        <v>8</v>
      </c>
      <c r="D230" s="3" t="s">
        <v>87</v>
      </c>
      <c r="E230">
        <v>2002</v>
      </c>
      <c r="F230" s="4">
        <v>927567.45</v>
      </c>
      <c r="G230" s="4">
        <v>4341.26</v>
      </c>
      <c r="H230" s="4">
        <f t="shared" si="84"/>
        <v>923226.19</v>
      </c>
      <c r="I230" s="5">
        <f t="shared" si="66"/>
        <v>923226</v>
      </c>
      <c r="J230" s="6">
        <v>0.01</v>
      </c>
      <c r="K230" s="37">
        <f t="shared" si="67"/>
        <v>43.84</v>
      </c>
      <c r="L230" s="37">
        <f t="shared" si="68"/>
        <v>43.84</v>
      </c>
      <c r="M230" s="11">
        <f t="shared" si="69"/>
        <v>404738.95795000001</v>
      </c>
      <c r="N230" s="11">
        <f t="shared" si="70"/>
        <v>404738.95795000001</v>
      </c>
      <c r="O230" s="11">
        <f t="shared" si="85"/>
        <v>-4.2049999989103526E-2</v>
      </c>
      <c r="P230" s="8">
        <f t="shared" si="71"/>
        <v>404739</v>
      </c>
      <c r="Q230" s="11">
        <f t="shared" si="72"/>
        <v>4.2049999989103526E-2</v>
      </c>
      <c r="R230">
        <f t="shared" si="73"/>
        <v>43.84</v>
      </c>
      <c r="S230" s="8">
        <f>ROUND(IF(J230=3%,$I$358*Ranking!K231,0),0)</f>
        <v>0</v>
      </c>
      <c r="T230" s="8">
        <f t="shared" si="74"/>
        <v>404739</v>
      </c>
      <c r="U230" s="8">
        <f t="shared" si="75"/>
        <v>0</v>
      </c>
      <c r="V230" s="8">
        <f t="shared" si="76"/>
        <v>404739</v>
      </c>
      <c r="W230" s="37">
        <f t="shared" si="77"/>
        <v>43.84</v>
      </c>
      <c r="X230" s="8">
        <f>IF(J230=3%,ROUND($I$360*Ranking!K231,0),0)</f>
        <v>0</v>
      </c>
      <c r="Y230" s="12">
        <f t="shared" si="78"/>
        <v>404739</v>
      </c>
      <c r="Z230" s="12">
        <f t="shared" si="79"/>
        <v>0</v>
      </c>
      <c r="AA230" s="8">
        <f t="shared" si="80"/>
        <v>404739</v>
      </c>
      <c r="AB230" s="12">
        <f t="shared" si="81"/>
        <v>0</v>
      </c>
      <c r="AC230" s="37">
        <f t="shared" si="82"/>
        <v>43.84</v>
      </c>
      <c r="AD230" t="str">
        <f t="shared" si="83"/>
        <v/>
      </c>
      <c r="AE230" s="12">
        <v>0</v>
      </c>
      <c r="AF230" s="8">
        <f t="shared" si="86"/>
        <v>404739</v>
      </c>
      <c r="AG230">
        <v>363476</v>
      </c>
      <c r="AH230" s="12">
        <f t="shared" si="87"/>
        <v>41263</v>
      </c>
      <c r="AI230">
        <v>363476</v>
      </c>
    </row>
    <row r="231" spans="1:35">
      <c r="A231">
        <v>230</v>
      </c>
      <c r="B231" s="7" t="s">
        <v>509</v>
      </c>
      <c r="C231" s="7" t="s">
        <v>8</v>
      </c>
      <c r="D231" s="3" t="s">
        <v>510</v>
      </c>
      <c r="E231">
        <v>2012</v>
      </c>
      <c r="F231" s="4">
        <v>74529.55</v>
      </c>
      <c r="G231" s="4">
        <v>792.81</v>
      </c>
      <c r="H231" s="4">
        <f t="shared" si="84"/>
        <v>73736.740000000005</v>
      </c>
      <c r="I231" s="5">
        <f t="shared" si="66"/>
        <v>73737</v>
      </c>
      <c r="J231" s="6">
        <v>0.03</v>
      </c>
      <c r="K231" s="37">
        <f t="shared" si="67"/>
        <v>43.84</v>
      </c>
      <c r="L231" s="37">
        <f t="shared" si="68"/>
        <v>100</v>
      </c>
      <c r="M231" s="11">
        <f t="shared" si="69"/>
        <v>32326.035599999999</v>
      </c>
      <c r="N231" s="11">
        <f t="shared" si="70"/>
        <v>32326.035599999999</v>
      </c>
      <c r="O231" s="11">
        <f t="shared" si="85"/>
        <v>3.5599999999249121E-2</v>
      </c>
      <c r="P231" s="8">
        <f t="shared" si="71"/>
        <v>32326</v>
      </c>
      <c r="Q231" s="11">
        <f t="shared" si="72"/>
        <v>-3.5599999999249121E-2</v>
      </c>
      <c r="R231">
        <f t="shared" si="73"/>
        <v>43.84</v>
      </c>
      <c r="S231" s="8">
        <f>ROUND(IF(J231=3%,$I$358*Ranking!K232,0),0)</f>
        <v>144083</v>
      </c>
      <c r="T231" s="8">
        <f t="shared" si="74"/>
        <v>176409</v>
      </c>
      <c r="U231" s="8">
        <f t="shared" si="75"/>
        <v>41411</v>
      </c>
      <c r="V231" s="8">
        <f t="shared" si="76"/>
        <v>73737</v>
      </c>
      <c r="W231" s="37">
        <f t="shared" si="77"/>
        <v>100</v>
      </c>
      <c r="X231" s="8">
        <f>IF(J231=3%,ROUND($I$360*Ranking!K232,0),0)</f>
        <v>96061</v>
      </c>
      <c r="Y231" s="12">
        <f t="shared" si="78"/>
        <v>169798</v>
      </c>
      <c r="Z231" s="12">
        <f t="shared" si="79"/>
        <v>0</v>
      </c>
      <c r="AA231" s="8">
        <f t="shared" si="80"/>
        <v>73737</v>
      </c>
      <c r="AB231" s="12">
        <f t="shared" si="81"/>
        <v>0</v>
      </c>
      <c r="AC231" s="37">
        <f t="shared" si="82"/>
        <v>100</v>
      </c>
      <c r="AD231">
        <f t="shared" si="83"/>
        <v>1</v>
      </c>
      <c r="AE231" s="12">
        <v>0</v>
      </c>
      <c r="AF231" s="8">
        <f t="shared" si="86"/>
        <v>73737</v>
      </c>
      <c r="AG231">
        <v>73737</v>
      </c>
      <c r="AH231" s="12">
        <f t="shared" si="87"/>
        <v>0</v>
      </c>
      <c r="AI231">
        <v>73737</v>
      </c>
    </row>
    <row r="232" spans="1:35">
      <c r="A232">
        <v>231</v>
      </c>
      <c r="B232" s="7" t="s">
        <v>511</v>
      </c>
      <c r="C232" s="7" t="s">
        <v>8</v>
      </c>
      <c r="D232" s="3" t="s">
        <v>512</v>
      </c>
      <c r="E232">
        <v>2008</v>
      </c>
      <c r="F232" s="4">
        <v>344872.1</v>
      </c>
      <c r="G232" s="4">
        <v>3016.5</v>
      </c>
      <c r="H232" s="4">
        <f t="shared" si="84"/>
        <v>341855.6</v>
      </c>
      <c r="I232" s="5">
        <f t="shared" si="66"/>
        <v>341856</v>
      </c>
      <c r="J232" s="6">
        <v>0.01</v>
      </c>
      <c r="K232" s="37">
        <f t="shared" si="67"/>
        <v>43.84</v>
      </c>
      <c r="L232" s="37">
        <f t="shared" si="68"/>
        <v>43.84</v>
      </c>
      <c r="M232" s="11">
        <f t="shared" si="69"/>
        <v>149868.44089</v>
      </c>
      <c r="N232" s="11">
        <f t="shared" si="70"/>
        <v>149868.44089</v>
      </c>
      <c r="O232" s="11">
        <f t="shared" si="85"/>
        <v>0.44088999999803491</v>
      </c>
      <c r="P232" s="8">
        <f t="shared" si="71"/>
        <v>149868</v>
      </c>
      <c r="Q232" s="11">
        <f t="shared" si="72"/>
        <v>-0.44088999999803491</v>
      </c>
      <c r="R232">
        <f t="shared" si="73"/>
        <v>43.84</v>
      </c>
      <c r="S232" s="8">
        <f>ROUND(IF(J232=3%,$I$358*Ranking!K233,0),0)</f>
        <v>0</v>
      </c>
      <c r="T232" s="8">
        <f t="shared" si="74"/>
        <v>149868</v>
      </c>
      <c r="U232" s="8">
        <f t="shared" si="75"/>
        <v>0</v>
      </c>
      <c r="V232" s="8">
        <f t="shared" si="76"/>
        <v>149868</v>
      </c>
      <c r="W232" s="37">
        <f t="shared" si="77"/>
        <v>43.84</v>
      </c>
      <c r="X232" s="8">
        <f>IF(J232=3%,ROUND($I$360*Ranking!K233,0),0)</f>
        <v>0</v>
      </c>
      <c r="Y232" s="12">
        <f t="shared" si="78"/>
        <v>149868</v>
      </c>
      <c r="Z232" s="12">
        <f t="shared" si="79"/>
        <v>0</v>
      </c>
      <c r="AA232" s="8">
        <f t="shared" si="80"/>
        <v>149868</v>
      </c>
      <c r="AB232" s="12">
        <f t="shared" si="81"/>
        <v>0</v>
      </c>
      <c r="AC232" s="37">
        <f t="shared" si="82"/>
        <v>43.84</v>
      </c>
      <c r="AD232" t="str">
        <f t="shared" si="83"/>
        <v/>
      </c>
      <c r="AE232" s="12">
        <v>0</v>
      </c>
      <c r="AF232" s="8">
        <f t="shared" si="86"/>
        <v>149868</v>
      </c>
      <c r="AG232">
        <v>134589</v>
      </c>
      <c r="AH232" s="12">
        <f t="shared" si="87"/>
        <v>15279</v>
      </c>
      <c r="AI232">
        <v>134589</v>
      </c>
    </row>
    <row r="233" spans="1:35">
      <c r="A233">
        <v>232</v>
      </c>
      <c r="B233" s="7" t="s">
        <v>513</v>
      </c>
      <c r="C233" s="7" t="s">
        <v>8</v>
      </c>
      <c r="D233" s="3" t="s">
        <v>514</v>
      </c>
      <c r="E233">
        <v>0</v>
      </c>
      <c r="F233" s="4">
        <v>0</v>
      </c>
      <c r="G233" s="4">
        <v>0</v>
      </c>
      <c r="H233" s="4">
        <f t="shared" si="84"/>
        <v>0</v>
      </c>
      <c r="I233" s="5">
        <f t="shared" si="66"/>
        <v>0</v>
      </c>
      <c r="J233" s="6">
        <v>0</v>
      </c>
      <c r="K233" s="37">
        <f t="shared" si="67"/>
        <v>0</v>
      </c>
      <c r="L233" s="37">
        <f t="shared" si="68"/>
        <v>0</v>
      </c>
      <c r="M233" s="11">
        <f t="shared" si="69"/>
        <v>0</v>
      </c>
      <c r="N233" s="11">
        <f t="shared" si="70"/>
        <v>0</v>
      </c>
      <c r="O233" s="11">
        <f t="shared" si="85"/>
        <v>0</v>
      </c>
      <c r="P233" s="8">
        <f t="shared" si="71"/>
        <v>0</v>
      </c>
      <c r="Q233" s="11">
        <f t="shared" si="72"/>
        <v>0</v>
      </c>
      <c r="R233">
        <f t="shared" si="73"/>
        <v>0</v>
      </c>
      <c r="S233" s="8">
        <f>ROUND(IF(J233=3%,$I$358*Ranking!K234,0),0)</f>
        <v>0</v>
      </c>
      <c r="T233" s="8">
        <f t="shared" si="74"/>
        <v>0</v>
      </c>
      <c r="U233" s="8">
        <f t="shared" si="75"/>
        <v>0</v>
      </c>
      <c r="V233" s="8">
        <f t="shared" si="76"/>
        <v>0</v>
      </c>
      <c r="W233" s="37">
        <f t="shared" si="77"/>
        <v>0</v>
      </c>
      <c r="X233" s="8">
        <f>IF(J233=3%,ROUND($I$360*Ranking!K234,0),0)</f>
        <v>0</v>
      </c>
      <c r="Y233" s="12">
        <f t="shared" si="78"/>
        <v>0</v>
      </c>
      <c r="Z233" s="12">
        <f t="shared" si="79"/>
        <v>0</v>
      </c>
      <c r="AA233" s="8">
        <f t="shared" si="80"/>
        <v>0</v>
      </c>
      <c r="AB233" s="12">
        <f t="shared" si="81"/>
        <v>0</v>
      </c>
      <c r="AC233" s="37">
        <f t="shared" si="82"/>
        <v>0</v>
      </c>
      <c r="AD233" t="str">
        <f t="shared" si="83"/>
        <v/>
      </c>
      <c r="AE233" s="12">
        <v>0</v>
      </c>
      <c r="AF233" s="8">
        <f t="shared" si="86"/>
        <v>0</v>
      </c>
      <c r="AG233">
        <v>0</v>
      </c>
      <c r="AH233" s="12">
        <f t="shared" si="87"/>
        <v>0</v>
      </c>
      <c r="AI233">
        <v>0</v>
      </c>
    </row>
    <row r="234" spans="1:35">
      <c r="A234">
        <v>233</v>
      </c>
      <c r="B234" s="7" t="s">
        <v>515</v>
      </c>
      <c r="C234" s="7" t="s">
        <v>8</v>
      </c>
      <c r="D234" s="3" t="s">
        <v>516</v>
      </c>
      <c r="E234">
        <v>0</v>
      </c>
      <c r="F234" s="4">
        <v>0</v>
      </c>
      <c r="G234" s="4">
        <v>0</v>
      </c>
      <c r="H234" s="4">
        <f t="shared" si="84"/>
        <v>0</v>
      </c>
      <c r="I234" s="5">
        <f t="shared" si="66"/>
        <v>0</v>
      </c>
      <c r="J234" s="6">
        <v>0</v>
      </c>
      <c r="K234" s="37">
        <f t="shared" si="67"/>
        <v>0</v>
      </c>
      <c r="L234" s="37">
        <f t="shared" si="68"/>
        <v>0</v>
      </c>
      <c r="M234" s="11">
        <f t="shared" si="69"/>
        <v>0</v>
      </c>
      <c r="N234" s="11">
        <f t="shared" si="70"/>
        <v>0</v>
      </c>
      <c r="O234" s="11">
        <f t="shared" si="85"/>
        <v>0</v>
      </c>
      <c r="P234" s="8">
        <f t="shared" si="71"/>
        <v>0</v>
      </c>
      <c r="Q234" s="11">
        <f t="shared" si="72"/>
        <v>0</v>
      </c>
      <c r="R234">
        <f t="shared" si="73"/>
        <v>0</v>
      </c>
      <c r="S234" s="8">
        <f>ROUND(IF(J234=3%,$I$358*Ranking!K235,0),0)</f>
        <v>0</v>
      </c>
      <c r="T234" s="8">
        <f t="shared" si="74"/>
        <v>0</v>
      </c>
      <c r="U234" s="8">
        <f t="shared" si="75"/>
        <v>0</v>
      </c>
      <c r="V234" s="8">
        <f t="shared" si="76"/>
        <v>0</v>
      </c>
      <c r="W234" s="37">
        <f t="shared" si="77"/>
        <v>0</v>
      </c>
      <c r="X234" s="8">
        <f>IF(J234=3%,ROUND($I$360*Ranking!K235,0),0)</f>
        <v>0</v>
      </c>
      <c r="Y234" s="12">
        <f t="shared" si="78"/>
        <v>0</v>
      </c>
      <c r="Z234" s="12">
        <f t="shared" si="79"/>
        <v>0</v>
      </c>
      <c r="AA234" s="8">
        <f t="shared" si="80"/>
        <v>0</v>
      </c>
      <c r="AB234" s="12">
        <f t="shared" si="81"/>
        <v>0</v>
      </c>
      <c r="AC234" s="37">
        <f t="shared" si="82"/>
        <v>0</v>
      </c>
      <c r="AD234" t="str">
        <f t="shared" si="83"/>
        <v/>
      </c>
      <c r="AE234" s="12">
        <v>0</v>
      </c>
      <c r="AF234" s="8">
        <f t="shared" si="86"/>
        <v>0</v>
      </c>
      <c r="AG234">
        <v>0</v>
      </c>
      <c r="AH234" s="12">
        <f t="shared" si="87"/>
        <v>0</v>
      </c>
      <c r="AI234">
        <v>0</v>
      </c>
    </row>
    <row r="235" spans="1:35">
      <c r="A235">
        <v>234</v>
      </c>
      <c r="B235" s="7" t="s">
        <v>517</v>
      </c>
      <c r="C235" s="7" t="s">
        <v>8</v>
      </c>
      <c r="D235" s="3" t="s">
        <v>518</v>
      </c>
      <c r="E235">
        <v>0</v>
      </c>
      <c r="F235" s="4">
        <v>0</v>
      </c>
      <c r="G235" s="4">
        <v>0</v>
      </c>
      <c r="H235" s="4">
        <f t="shared" si="84"/>
        <v>0</v>
      </c>
      <c r="I235" s="5">
        <f t="shared" si="66"/>
        <v>0</v>
      </c>
      <c r="J235" s="6">
        <v>0</v>
      </c>
      <c r="K235" s="37">
        <f t="shared" si="67"/>
        <v>0</v>
      </c>
      <c r="L235" s="37">
        <f t="shared" si="68"/>
        <v>0</v>
      </c>
      <c r="M235" s="11">
        <f t="shared" si="69"/>
        <v>0</v>
      </c>
      <c r="N235" s="11">
        <f t="shared" si="70"/>
        <v>0</v>
      </c>
      <c r="O235" s="11">
        <f t="shared" si="85"/>
        <v>0</v>
      </c>
      <c r="P235" s="8">
        <f t="shared" si="71"/>
        <v>0</v>
      </c>
      <c r="Q235" s="11">
        <f t="shared" si="72"/>
        <v>0</v>
      </c>
      <c r="R235">
        <f t="shared" si="73"/>
        <v>0</v>
      </c>
      <c r="S235" s="8">
        <f>ROUND(IF(J235=3%,$I$358*Ranking!K236,0),0)</f>
        <v>0</v>
      </c>
      <c r="T235" s="8">
        <f t="shared" si="74"/>
        <v>0</v>
      </c>
      <c r="U235" s="8">
        <f t="shared" si="75"/>
        <v>0</v>
      </c>
      <c r="V235" s="8">
        <f t="shared" si="76"/>
        <v>0</v>
      </c>
      <c r="W235" s="37">
        <f t="shared" si="77"/>
        <v>0</v>
      </c>
      <c r="X235" s="8">
        <f>IF(J235=3%,ROUND($I$360*Ranking!K236,0),0)</f>
        <v>0</v>
      </c>
      <c r="Y235" s="12">
        <f t="shared" si="78"/>
        <v>0</v>
      </c>
      <c r="Z235" s="12">
        <f t="shared" si="79"/>
        <v>0</v>
      </c>
      <c r="AA235" s="8">
        <f t="shared" si="80"/>
        <v>0</v>
      </c>
      <c r="AB235" s="12">
        <f t="shared" si="81"/>
        <v>0</v>
      </c>
      <c r="AC235" s="37">
        <f t="shared" si="82"/>
        <v>0</v>
      </c>
      <c r="AD235" t="str">
        <f t="shared" si="83"/>
        <v/>
      </c>
      <c r="AE235" s="12">
        <v>0</v>
      </c>
      <c r="AF235" s="8">
        <f t="shared" si="86"/>
        <v>0</v>
      </c>
      <c r="AG235">
        <v>0</v>
      </c>
      <c r="AH235" s="12">
        <f t="shared" si="87"/>
        <v>0</v>
      </c>
      <c r="AI235">
        <v>0</v>
      </c>
    </row>
    <row r="236" spans="1:35">
      <c r="A236">
        <v>235</v>
      </c>
      <c r="B236" s="7" t="s">
        <v>519</v>
      </c>
      <c r="C236" s="7" t="s">
        <v>8</v>
      </c>
      <c r="D236" s="3" t="s">
        <v>520</v>
      </c>
      <c r="E236">
        <v>2008</v>
      </c>
      <c r="F236" s="4">
        <v>60163.92</v>
      </c>
      <c r="G236" s="4">
        <v>201.42</v>
      </c>
      <c r="H236" s="4">
        <f t="shared" si="84"/>
        <v>59962.5</v>
      </c>
      <c r="I236" s="5">
        <f t="shared" si="66"/>
        <v>59963</v>
      </c>
      <c r="J236" s="6">
        <v>0.03</v>
      </c>
      <c r="K236" s="37">
        <f t="shared" si="67"/>
        <v>43.84</v>
      </c>
      <c r="L236" s="37">
        <f t="shared" si="68"/>
        <v>100</v>
      </c>
      <c r="M236" s="11">
        <f t="shared" si="69"/>
        <v>26287.563539999999</v>
      </c>
      <c r="N236" s="11">
        <f t="shared" si="70"/>
        <v>26287.563539999999</v>
      </c>
      <c r="O236" s="11">
        <f t="shared" si="85"/>
        <v>-0.43646000000080676</v>
      </c>
      <c r="P236" s="8">
        <f t="shared" si="71"/>
        <v>26288</v>
      </c>
      <c r="Q236" s="11">
        <f t="shared" si="72"/>
        <v>0.43646000000080676</v>
      </c>
      <c r="R236">
        <f t="shared" si="73"/>
        <v>43.84</v>
      </c>
      <c r="S236" s="8">
        <f>ROUND(IF(J236=3%,$I$358*Ranking!K237,0),0)</f>
        <v>155166</v>
      </c>
      <c r="T236" s="8">
        <f t="shared" si="74"/>
        <v>181454</v>
      </c>
      <c r="U236" s="8">
        <f t="shared" si="75"/>
        <v>33675</v>
      </c>
      <c r="V236" s="8">
        <f t="shared" si="76"/>
        <v>59963</v>
      </c>
      <c r="W236" s="37">
        <f t="shared" si="77"/>
        <v>100</v>
      </c>
      <c r="X236" s="8">
        <f>IF(J236=3%,ROUND($I$360*Ranking!K237,0),0)</f>
        <v>103450</v>
      </c>
      <c r="Y236" s="12">
        <f t="shared" si="78"/>
        <v>163413</v>
      </c>
      <c r="Z236" s="12">
        <f t="shared" si="79"/>
        <v>0</v>
      </c>
      <c r="AA236" s="8">
        <f t="shared" si="80"/>
        <v>59963</v>
      </c>
      <c r="AB236" s="12">
        <f t="shared" si="81"/>
        <v>0</v>
      </c>
      <c r="AC236" s="37">
        <f t="shared" si="82"/>
        <v>100</v>
      </c>
      <c r="AD236">
        <f t="shared" si="83"/>
        <v>1</v>
      </c>
      <c r="AE236" s="12">
        <v>0</v>
      </c>
      <c r="AF236" s="8">
        <f t="shared" si="86"/>
        <v>59963</v>
      </c>
      <c r="AG236">
        <v>59963</v>
      </c>
      <c r="AH236" s="12">
        <f t="shared" si="87"/>
        <v>0</v>
      </c>
      <c r="AI236">
        <v>59963</v>
      </c>
    </row>
    <row r="237" spans="1:35">
      <c r="A237">
        <v>236</v>
      </c>
      <c r="B237" s="7" t="s">
        <v>521</v>
      </c>
      <c r="C237" s="7" t="s">
        <v>8</v>
      </c>
      <c r="D237" s="3" t="s">
        <v>522</v>
      </c>
      <c r="E237">
        <v>2018</v>
      </c>
      <c r="F237" s="4">
        <v>480355.01</v>
      </c>
      <c r="G237" s="4">
        <v>0</v>
      </c>
      <c r="H237" s="4">
        <f t="shared" si="84"/>
        <v>480355.01</v>
      </c>
      <c r="I237" s="5">
        <f t="shared" si="66"/>
        <v>480355</v>
      </c>
      <c r="J237" s="6">
        <v>0.01</v>
      </c>
      <c r="K237" s="37">
        <f t="shared" si="67"/>
        <v>43.84</v>
      </c>
      <c r="L237" s="37">
        <f t="shared" si="68"/>
        <v>43.84</v>
      </c>
      <c r="M237" s="11">
        <f t="shared" si="69"/>
        <v>210585.90437</v>
      </c>
      <c r="N237" s="11">
        <f t="shared" si="70"/>
        <v>210585.90437</v>
      </c>
      <c r="O237" s="11">
        <f t="shared" si="85"/>
        <v>-9.5629999996162951E-2</v>
      </c>
      <c r="P237" s="8">
        <f t="shared" si="71"/>
        <v>210586</v>
      </c>
      <c r="Q237" s="11">
        <f t="shared" si="72"/>
        <v>9.5629999996162951E-2</v>
      </c>
      <c r="R237">
        <f t="shared" si="73"/>
        <v>43.84</v>
      </c>
      <c r="S237" s="8">
        <f>ROUND(IF(J237=3%,$I$358*Ranking!K238,0),0)</f>
        <v>0</v>
      </c>
      <c r="T237" s="8">
        <f t="shared" si="74"/>
        <v>210586</v>
      </c>
      <c r="U237" s="8">
        <f t="shared" si="75"/>
        <v>0</v>
      </c>
      <c r="V237" s="8">
        <f t="shared" si="76"/>
        <v>210586</v>
      </c>
      <c r="W237" s="37">
        <f t="shared" si="77"/>
        <v>43.84</v>
      </c>
      <c r="X237" s="8">
        <f>IF(J237=3%,ROUND($I$360*Ranking!K238,0),0)</f>
        <v>0</v>
      </c>
      <c r="Y237" s="12">
        <f t="shared" si="78"/>
        <v>210586</v>
      </c>
      <c r="Z237" s="12">
        <f t="shared" si="79"/>
        <v>0</v>
      </c>
      <c r="AA237" s="8">
        <f t="shared" si="80"/>
        <v>210586</v>
      </c>
      <c r="AB237" s="12">
        <f t="shared" si="81"/>
        <v>0</v>
      </c>
      <c r="AC237" s="37">
        <f t="shared" si="82"/>
        <v>43.84</v>
      </c>
      <c r="AD237" t="str">
        <f t="shared" si="83"/>
        <v/>
      </c>
      <c r="AE237" s="12">
        <v>0</v>
      </c>
      <c r="AF237" s="8">
        <f t="shared" si="86"/>
        <v>210586</v>
      </c>
      <c r="AG237">
        <v>189117</v>
      </c>
      <c r="AH237" s="12">
        <f t="shared" si="87"/>
        <v>21469</v>
      </c>
      <c r="AI237">
        <v>189117</v>
      </c>
    </row>
    <row r="238" spans="1:35">
      <c r="A238">
        <v>237</v>
      </c>
      <c r="B238" s="7" t="s">
        <v>523</v>
      </c>
      <c r="C238" s="7" t="s">
        <v>8</v>
      </c>
      <c r="D238" s="3" t="s">
        <v>524</v>
      </c>
      <c r="E238">
        <v>0</v>
      </c>
      <c r="F238" s="4">
        <v>0</v>
      </c>
      <c r="G238" s="4">
        <v>0</v>
      </c>
      <c r="H238" s="4">
        <f t="shared" si="84"/>
        <v>0</v>
      </c>
      <c r="I238" s="5">
        <f t="shared" si="66"/>
        <v>0</v>
      </c>
      <c r="J238" s="6">
        <v>0</v>
      </c>
      <c r="K238" s="37">
        <f t="shared" si="67"/>
        <v>0</v>
      </c>
      <c r="L238" s="37">
        <f t="shared" si="68"/>
        <v>0</v>
      </c>
      <c r="M238" s="11">
        <f t="shared" si="69"/>
        <v>0</v>
      </c>
      <c r="N238" s="11">
        <f t="shared" si="70"/>
        <v>0</v>
      </c>
      <c r="O238" s="11">
        <f t="shared" si="85"/>
        <v>0</v>
      </c>
      <c r="P238" s="8">
        <f t="shared" si="71"/>
        <v>0</v>
      </c>
      <c r="Q238" s="11">
        <f t="shared" si="72"/>
        <v>0</v>
      </c>
      <c r="R238">
        <f t="shared" si="73"/>
        <v>0</v>
      </c>
      <c r="S238" s="8">
        <f>ROUND(IF(J238=3%,$I$358*Ranking!K239,0),0)</f>
        <v>0</v>
      </c>
      <c r="T238" s="8">
        <f t="shared" si="74"/>
        <v>0</v>
      </c>
      <c r="U238" s="8">
        <f t="shared" si="75"/>
        <v>0</v>
      </c>
      <c r="V238" s="8">
        <f t="shared" si="76"/>
        <v>0</v>
      </c>
      <c r="W238" s="37">
        <f t="shared" si="77"/>
        <v>0</v>
      </c>
      <c r="X238" s="8">
        <f>IF(J238=3%,ROUND($I$360*Ranking!K239,0),0)</f>
        <v>0</v>
      </c>
      <c r="Y238" s="12">
        <f t="shared" si="78"/>
        <v>0</v>
      </c>
      <c r="Z238" s="12">
        <f t="shared" si="79"/>
        <v>0</v>
      </c>
      <c r="AA238" s="8">
        <f t="shared" si="80"/>
        <v>0</v>
      </c>
      <c r="AB238" s="12">
        <f t="shared" si="81"/>
        <v>0</v>
      </c>
      <c r="AC238" s="37">
        <f t="shared" si="82"/>
        <v>0</v>
      </c>
      <c r="AD238" t="str">
        <f t="shared" si="83"/>
        <v/>
      </c>
      <c r="AE238" s="12">
        <v>0</v>
      </c>
      <c r="AF238" s="8">
        <f t="shared" si="86"/>
        <v>0</v>
      </c>
      <c r="AG238">
        <v>0</v>
      </c>
      <c r="AH238" s="12">
        <f t="shared" si="87"/>
        <v>0</v>
      </c>
      <c r="AI238">
        <v>0</v>
      </c>
    </row>
    <row r="239" spans="1:35">
      <c r="A239">
        <v>238</v>
      </c>
      <c r="B239" s="7" t="s">
        <v>525</v>
      </c>
      <c r="C239" s="7" t="s">
        <v>8</v>
      </c>
      <c r="D239" s="3" t="s">
        <v>526</v>
      </c>
      <c r="E239">
        <v>2019</v>
      </c>
      <c r="F239" s="4">
        <v>189779.99</v>
      </c>
      <c r="G239" s="4">
        <v>536.61</v>
      </c>
      <c r="H239" s="4">
        <f t="shared" si="84"/>
        <v>189243.38</v>
      </c>
      <c r="I239" s="5">
        <f t="shared" si="66"/>
        <v>189243</v>
      </c>
      <c r="J239" s="6">
        <v>0.01</v>
      </c>
      <c r="K239" s="37">
        <f t="shared" si="67"/>
        <v>43.84</v>
      </c>
      <c r="L239" s="37">
        <f t="shared" si="68"/>
        <v>43.84</v>
      </c>
      <c r="M239" s="11">
        <f t="shared" si="69"/>
        <v>82963.450570000001</v>
      </c>
      <c r="N239" s="11">
        <f t="shared" si="70"/>
        <v>82963.450570000001</v>
      </c>
      <c r="O239" s="11">
        <f t="shared" si="85"/>
        <v>0.4505700000008801</v>
      </c>
      <c r="P239" s="8">
        <f t="shared" si="71"/>
        <v>82963</v>
      </c>
      <c r="Q239" s="11">
        <f t="shared" si="72"/>
        <v>-0.4505700000008801</v>
      </c>
      <c r="R239">
        <f t="shared" si="73"/>
        <v>43.84</v>
      </c>
      <c r="S239" s="8">
        <f>ROUND(IF(J239=3%,$I$358*Ranking!K240,0),0)</f>
        <v>0</v>
      </c>
      <c r="T239" s="8">
        <f t="shared" si="74"/>
        <v>82963</v>
      </c>
      <c r="U239" s="8">
        <f t="shared" si="75"/>
        <v>0</v>
      </c>
      <c r="V239" s="8">
        <f t="shared" si="76"/>
        <v>82963</v>
      </c>
      <c r="W239" s="37">
        <f t="shared" si="77"/>
        <v>43.84</v>
      </c>
      <c r="X239" s="8">
        <f>IF(J239=3%,ROUND($I$360*Ranking!K240,0),0)</f>
        <v>0</v>
      </c>
      <c r="Y239" s="12">
        <f t="shared" si="78"/>
        <v>82963</v>
      </c>
      <c r="Z239" s="12">
        <f t="shared" si="79"/>
        <v>0</v>
      </c>
      <c r="AA239" s="8">
        <f t="shared" si="80"/>
        <v>82963</v>
      </c>
      <c r="AB239" s="12">
        <f t="shared" si="81"/>
        <v>0</v>
      </c>
      <c r="AC239" s="37">
        <f t="shared" si="82"/>
        <v>43.84</v>
      </c>
      <c r="AD239" t="str">
        <f t="shared" si="83"/>
        <v/>
      </c>
      <c r="AE239" s="12">
        <v>0</v>
      </c>
      <c r="AF239" s="8">
        <f t="shared" si="86"/>
        <v>82963</v>
      </c>
      <c r="AG239">
        <v>74505</v>
      </c>
      <c r="AH239" s="12">
        <f t="shared" si="87"/>
        <v>8458</v>
      </c>
      <c r="AI239">
        <v>74505</v>
      </c>
    </row>
    <row r="240" spans="1:35">
      <c r="A240">
        <v>239</v>
      </c>
      <c r="B240" s="7" t="s">
        <v>88</v>
      </c>
      <c r="C240" s="7" t="s">
        <v>8</v>
      </c>
      <c r="D240" s="3" t="s">
        <v>89</v>
      </c>
      <c r="E240">
        <v>2003</v>
      </c>
      <c r="F240" s="4">
        <v>2756008.15</v>
      </c>
      <c r="G240" s="4">
        <v>12831.56</v>
      </c>
      <c r="H240" s="4">
        <f t="shared" si="84"/>
        <v>2743176.59</v>
      </c>
      <c r="I240" s="5">
        <f t="shared" si="66"/>
        <v>2743177</v>
      </c>
      <c r="J240" s="6">
        <v>1.4999999999999999E-2</v>
      </c>
      <c r="K240" s="37">
        <f t="shared" si="67"/>
        <v>43.84</v>
      </c>
      <c r="L240" s="37">
        <f t="shared" si="68"/>
        <v>43.84</v>
      </c>
      <c r="M240" s="11">
        <f t="shared" si="69"/>
        <v>1202598.9307800001</v>
      </c>
      <c r="N240" s="11">
        <f t="shared" si="70"/>
        <v>1202598.9307800001</v>
      </c>
      <c r="O240" s="11">
        <f t="shared" si="85"/>
        <v>-6.9219999946653843E-2</v>
      </c>
      <c r="P240" s="8">
        <f t="shared" si="71"/>
        <v>1202599</v>
      </c>
      <c r="Q240" s="11">
        <f t="shared" si="72"/>
        <v>6.9219999946653843E-2</v>
      </c>
      <c r="R240">
        <f t="shared" si="73"/>
        <v>43.84</v>
      </c>
      <c r="S240" s="8">
        <f>ROUND(IF(J240=3%,$I$358*Ranking!K241,0),0)</f>
        <v>0</v>
      </c>
      <c r="T240" s="8">
        <f t="shared" si="74"/>
        <v>1202599</v>
      </c>
      <c r="U240" s="8">
        <f t="shared" si="75"/>
        <v>0</v>
      </c>
      <c r="V240" s="8">
        <f t="shared" si="76"/>
        <v>1202599</v>
      </c>
      <c r="W240" s="37">
        <f t="shared" si="77"/>
        <v>43.84</v>
      </c>
      <c r="X240" s="8">
        <f>IF(J240=3%,ROUND($I$360*Ranking!K241,0),0)</f>
        <v>0</v>
      </c>
      <c r="Y240" s="12">
        <f t="shared" si="78"/>
        <v>1202599</v>
      </c>
      <c r="Z240" s="12">
        <f t="shared" si="79"/>
        <v>0</v>
      </c>
      <c r="AA240" s="8">
        <f t="shared" si="80"/>
        <v>1202599</v>
      </c>
      <c r="AB240" s="12">
        <f t="shared" si="81"/>
        <v>0</v>
      </c>
      <c r="AC240" s="37">
        <f t="shared" si="82"/>
        <v>43.84</v>
      </c>
      <c r="AD240" t="str">
        <f t="shared" si="83"/>
        <v/>
      </c>
      <c r="AE240" s="12">
        <v>0</v>
      </c>
      <c r="AF240" s="8">
        <f t="shared" si="86"/>
        <v>1202599</v>
      </c>
      <c r="AG240">
        <v>1079993</v>
      </c>
      <c r="AH240" s="12">
        <f t="shared" si="87"/>
        <v>122606</v>
      </c>
      <c r="AI240">
        <v>1079993</v>
      </c>
    </row>
    <row r="241" spans="1:35">
      <c r="A241">
        <v>240</v>
      </c>
      <c r="B241" s="7" t="s">
        <v>527</v>
      </c>
      <c r="C241" s="7" t="s">
        <v>8</v>
      </c>
      <c r="D241" s="3" t="s">
        <v>528</v>
      </c>
      <c r="E241">
        <v>2009</v>
      </c>
      <c r="F241" s="4">
        <v>102764.37</v>
      </c>
      <c r="G241" s="4">
        <v>619.73</v>
      </c>
      <c r="H241" s="4">
        <f t="shared" si="84"/>
        <v>102144.64</v>
      </c>
      <c r="I241" s="5">
        <f t="shared" si="66"/>
        <v>102145</v>
      </c>
      <c r="J241" s="6">
        <v>1.4999999999999999E-2</v>
      </c>
      <c r="K241" s="37">
        <f t="shared" si="67"/>
        <v>43.84</v>
      </c>
      <c r="L241" s="37">
        <f t="shared" si="68"/>
        <v>43.84</v>
      </c>
      <c r="M241" s="11">
        <f t="shared" si="69"/>
        <v>44780.000630000002</v>
      </c>
      <c r="N241" s="11">
        <f t="shared" si="70"/>
        <v>44780.000630000002</v>
      </c>
      <c r="O241" s="11">
        <f t="shared" si="85"/>
        <v>6.3000000227475539E-4</v>
      </c>
      <c r="P241" s="8">
        <f t="shared" si="71"/>
        <v>44780</v>
      </c>
      <c r="Q241" s="11">
        <f t="shared" si="72"/>
        <v>-6.3000000227475539E-4</v>
      </c>
      <c r="R241">
        <f t="shared" si="73"/>
        <v>43.84</v>
      </c>
      <c r="S241" s="8">
        <f>ROUND(IF(J241=3%,$I$358*Ranking!K242,0),0)</f>
        <v>0</v>
      </c>
      <c r="T241" s="8">
        <f t="shared" si="74"/>
        <v>44780</v>
      </c>
      <c r="U241" s="8">
        <f t="shared" si="75"/>
        <v>0</v>
      </c>
      <c r="V241" s="8">
        <f t="shared" si="76"/>
        <v>44780</v>
      </c>
      <c r="W241" s="37">
        <f t="shared" si="77"/>
        <v>43.84</v>
      </c>
      <c r="X241" s="8">
        <f>IF(J241=3%,ROUND($I$360*Ranking!K242,0),0)</f>
        <v>0</v>
      </c>
      <c r="Y241" s="12">
        <f t="shared" si="78"/>
        <v>44780</v>
      </c>
      <c r="Z241" s="12">
        <f t="shared" si="79"/>
        <v>0</v>
      </c>
      <c r="AA241" s="8">
        <f t="shared" si="80"/>
        <v>44780</v>
      </c>
      <c r="AB241" s="12">
        <f t="shared" si="81"/>
        <v>0</v>
      </c>
      <c r="AC241" s="37">
        <f t="shared" si="82"/>
        <v>43.84</v>
      </c>
      <c r="AD241" t="str">
        <f t="shared" si="83"/>
        <v/>
      </c>
      <c r="AE241" s="12">
        <v>0</v>
      </c>
      <c r="AF241" s="8">
        <f t="shared" si="86"/>
        <v>44780</v>
      </c>
      <c r="AG241">
        <v>40215</v>
      </c>
      <c r="AH241" s="12">
        <f t="shared" si="87"/>
        <v>4565</v>
      </c>
      <c r="AI241">
        <v>40215</v>
      </c>
    </row>
    <row r="242" spans="1:35">
      <c r="A242">
        <v>241</v>
      </c>
      <c r="B242" s="7" t="s">
        <v>529</v>
      </c>
      <c r="C242" s="7" t="s">
        <v>8</v>
      </c>
      <c r="D242" s="3" t="s">
        <v>530</v>
      </c>
      <c r="E242">
        <v>0</v>
      </c>
      <c r="F242" s="4">
        <v>0</v>
      </c>
      <c r="G242" s="4">
        <v>0</v>
      </c>
      <c r="H242" s="4">
        <f t="shared" si="84"/>
        <v>0</v>
      </c>
      <c r="I242" s="5">
        <f t="shared" si="66"/>
        <v>0</v>
      </c>
      <c r="J242" s="6">
        <v>0</v>
      </c>
      <c r="K242" s="37">
        <f t="shared" si="67"/>
        <v>0</v>
      </c>
      <c r="L242" s="37">
        <f t="shared" si="68"/>
        <v>0</v>
      </c>
      <c r="M242" s="11">
        <f t="shared" si="69"/>
        <v>0</v>
      </c>
      <c r="N242" s="11">
        <f t="shared" si="70"/>
        <v>0</v>
      </c>
      <c r="O242" s="11">
        <f t="shared" si="85"/>
        <v>0</v>
      </c>
      <c r="P242" s="8">
        <f t="shared" si="71"/>
        <v>0</v>
      </c>
      <c r="Q242" s="11">
        <f t="shared" si="72"/>
        <v>0</v>
      </c>
      <c r="R242">
        <f t="shared" si="73"/>
        <v>0</v>
      </c>
      <c r="S242" s="8">
        <f>ROUND(IF(J242=3%,$I$358*Ranking!K243,0),0)</f>
        <v>0</v>
      </c>
      <c r="T242" s="8">
        <f t="shared" si="74"/>
        <v>0</v>
      </c>
      <c r="U242" s="8">
        <f t="shared" si="75"/>
        <v>0</v>
      </c>
      <c r="V242" s="8">
        <f t="shared" si="76"/>
        <v>0</v>
      </c>
      <c r="W242" s="37">
        <f t="shared" si="77"/>
        <v>0</v>
      </c>
      <c r="X242" s="8">
        <f>IF(J242=3%,ROUND($I$360*Ranking!K243,0),0)</f>
        <v>0</v>
      </c>
      <c r="Y242" s="12">
        <f t="shared" si="78"/>
        <v>0</v>
      </c>
      <c r="Z242" s="12">
        <f t="shared" si="79"/>
        <v>0</v>
      </c>
      <c r="AA242" s="8">
        <f t="shared" si="80"/>
        <v>0</v>
      </c>
      <c r="AB242" s="12">
        <f t="shared" si="81"/>
        <v>0</v>
      </c>
      <c r="AC242" s="37">
        <f t="shared" si="82"/>
        <v>0</v>
      </c>
      <c r="AD242" t="str">
        <f t="shared" si="83"/>
        <v/>
      </c>
      <c r="AE242" s="12">
        <v>0</v>
      </c>
      <c r="AF242" s="8">
        <f t="shared" si="86"/>
        <v>0</v>
      </c>
      <c r="AG242">
        <v>0</v>
      </c>
      <c r="AH242" s="12">
        <f t="shared" si="87"/>
        <v>0</v>
      </c>
      <c r="AI242">
        <v>0</v>
      </c>
    </row>
    <row r="243" spans="1:35">
      <c r="A243">
        <v>242</v>
      </c>
      <c r="B243" s="7" t="s">
        <v>531</v>
      </c>
      <c r="C243" s="7" t="s">
        <v>8</v>
      </c>
      <c r="D243" s="3" t="s">
        <v>532</v>
      </c>
      <c r="E243">
        <v>2005</v>
      </c>
      <c r="F243" s="4">
        <v>615970.97</v>
      </c>
      <c r="G243" s="4">
        <v>4707.0200000000004</v>
      </c>
      <c r="H243" s="4">
        <f t="shared" si="84"/>
        <v>611263.94999999995</v>
      </c>
      <c r="I243" s="5">
        <f t="shared" si="66"/>
        <v>611264</v>
      </c>
      <c r="J243" s="6">
        <v>0.03</v>
      </c>
      <c r="K243" s="37">
        <f t="shared" si="67"/>
        <v>43.84</v>
      </c>
      <c r="L243" s="37">
        <f t="shared" si="68"/>
        <v>68.02</v>
      </c>
      <c r="M243" s="11">
        <f t="shared" si="69"/>
        <v>267975.93914999999</v>
      </c>
      <c r="N243" s="11">
        <f t="shared" si="70"/>
        <v>267975.93914999999</v>
      </c>
      <c r="O243" s="11">
        <f t="shared" si="85"/>
        <v>-6.0850000008940697E-2</v>
      </c>
      <c r="P243" s="8">
        <f t="shared" si="71"/>
        <v>267976</v>
      </c>
      <c r="Q243" s="11">
        <f t="shared" si="72"/>
        <v>6.0850000008940697E-2</v>
      </c>
      <c r="R243">
        <f t="shared" si="73"/>
        <v>43.84</v>
      </c>
      <c r="S243" s="8">
        <f>ROUND(IF(J243=3%,$I$358*Ranking!K244,0),0)</f>
        <v>88666</v>
      </c>
      <c r="T243" s="8">
        <f t="shared" si="74"/>
        <v>356642</v>
      </c>
      <c r="U243" s="8">
        <f t="shared" si="75"/>
        <v>88666</v>
      </c>
      <c r="V243" s="8">
        <f t="shared" si="76"/>
        <v>356642</v>
      </c>
      <c r="W243" s="37">
        <f t="shared" si="77"/>
        <v>58.35</v>
      </c>
      <c r="X243" s="8">
        <f>IF(J243=3%,ROUND($I$360*Ranking!K244,0),0)</f>
        <v>59114</v>
      </c>
      <c r="Y243" s="12">
        <f t="shared" si="78"/>
        <v>415756</v>
      </c>
      <c r="Z243" s="12">
        <f t="shared" si="79"/>
        <v>59114</v>
      </c>
      <c r="AA243" s="8">
        <f t="shared" si="80"/>
        <v>415756</v>
      </c>
      <c r="AB243" s="12">
        <f t="shared" si="81"/>
        <v>0</v>
      </c>
      <c r="AC243" s="37">
        <f t="shared" si="82"/>
        <v>68.02</v>
      </c>
      <c r="AD243" t="str">
        <f t="shared" si="83"/>
        <v/>
      </c>
      <c r="AE243" s="12">
        <v>0</v>
      </c>
      <c r="AF243" s="8">
        <f t="shared" si="86"/>
        <v>415756</v>
      </c>
      <c r="AG243">
        <v>372796</v>
      </c>
      <c r="AH243" s="12">
        <f t="shared" si="87"/>
        <v>42960</v>
      </c>
      <c r="AI243">
        <v>372796</v>
      </c>
    </row>
    <row r="244" spans="1:35">
      <c r="A244">
        <v>243</v>
      </c>
      <c r="B244" s="7" t="s">
        <v>533</v>
      </c>
      <c r="C244" s="7" t="s">
        <v>8</v>
      </c>
      <c r="D244" s="3" t="s">
        <v>534</v>
      </c>
      <c r="E244">
        <v>2007</v>
      </c>
      <c r="F244" s="4">
        <v>2069708.7</v>
      </c>
      <c r="G244" s="4">
        <v>14242.010000000002</v>
      </c>
      <c r="H244" s="4">
        <f t="shared" si="84"/>
        <v>2055466.69</v>
      </c>
      <c r="I244" s="5">
        <f t="shared" si="66"/>
        <v>2055467</v>
      </c>
      <c r="J244" s="6">
        <v>0.01</v>
      </c>
      <c r="K244" s="37">
        <f t="shared" si="67"/>
        <v>43.84</v>
      </c>
      <c r="L244" s="37">
        <f t="shared" si="68"/>
        <v>43.84</v>
      </c>
      <c r="M244" s="11">
        <f t="shared" si="69"/>
        <v>901109.34016999998</v>
      </c>
      <c r="N244" s="11">
        <f t="shared" si="70"/>
        <v>901109.34016999998</v>
      </c>
      <c r="O244" s="11">
        <f t="shared" si="85"/>
        <v>0.34016999998129904</v>
      </c>
      <c r="P244" s="8">
        <f t="shared" si="71"/>
        <v>901109</v>
      </c>
      <c r="Q244" s="11">
        <f t="shared" si="72"/>
        <v>-0.34016999998129904</v>
      </c>
      <c r="R244">
        <f t="shared" si="73"/>
        <v>43.84</v>
      </c>
      <c r="S244" s="8">
        <f>ROUND(IF(J244=3%,$I$358*Ranking!K245,0),0)</f>
        <v>0</v>
      </c>
      <c r="T244" s="8">
        <f t="shared" si="74"/>
        <v>901109</v>
      </c>
      <c r="U244" s="8">
        <f t="shared" si="75"/>
        <v>0</v>
      </c>
      <c r="V244" s="8">
        <f t="shared" si="76"/>
        <v>901109</v>
      </c>
      <c r="W244" s="37">
        <f t="shared" si="77"/>
        <v>43.84</v>
      </c>
      <c r="X244" s="8">
        <f>IF(J244=3%,ROUND($I$360*Ranking!K245,0),0)</f>
        <v>0</v>
      </c>
      <c r="Y244" s="12">
        <f t="shared" si="78"/>
        <v>901109</v>
      </c>
      <c r="Z244" s="12">
        <f t="shared" si="79"/>
        <v>0</v>
      </c>
      <c r="AA244" s="8">
        <f t="shared" si="80"/>
        <v>901109</v>
      </c>
      <c r="AB244" s="12">
        <f t="shared" si="81"/>
        <v>0</v>
      </c>
      <c r="AC244" s="37">
        <f t="shared" si="82"/>
        <v>43.84</v>
      </c>
      <c r="AD244" t="str">
        <f t="shared" si="83"/>
        <v/>
      </c>
      <c r="AE244" s="12">
        <v>0</v>
      </c>
      <c r="AF244" s="8">
        <f t="shared" si="86"/>
        <v>901109</v>
      </c>
      <c r="AG244">
        <v>809241</v>
      </c>
      <c r="AH244" s="12">
        <f t="shared" si="87"/>
        <v>91868</v>
      </c>
      <c r="AI244">
        <v>809241</v>
      </c>
    </row>
    <row r="245" spans="1:35">
      <c r="A245">
        <v>244</v>
      </c>
      <c r="B245" s="7" t="s">
        <v>535</v>
      </c>
      <c r="C245" s="7" t="s">
        <v>8</v>
      </c>
      <c r="D245" s="3" t="s">
        <v>536</v>
      </c>
      <c r="E245">
        <v>2006</v>
      </c>
      <c r="F245" s="4">
        <v>997627.5</v>
      </c>
      <c r="G245" s="4">
        <v>5632.08</v>
      </c>
      <c r="H245" s="4">
        <f t="shared" si="84"/>
        <v>991995.42</v>
      </c>
      <c r="I245" s="5">
        <f t="shared" si="66"/>
        <v>991995</v>
      </c>
      <c r="J245" s="6">
        <v>0.02</v>
      </c>
      <c r="K245" s="37">
        <f t="shared" si="67"/>
        <v>43.84</v>
      </c>
      <c r="L245" s="37">
        <f t="shared" si="68"/>
        <v>43.84</v>
      </c>
      <c r="M245" s="11">
        <f t="shared" si="69"/>
        <v>434887.04022000002</v>
      </c>
      <c r="N245" s="11">
        <f t="shared" si="70"/>
        <v>434887.04022000002</v>
      </c>
      <c r="O245" s="11">
        <f t="shared" si="85"/>
        <v>4.0220000024419278E-2</v>
      </c>
      <c r="P245" s="8">
        <f t="shared" si="71"/>
        <v>434887</v>
      </c>
      <c r="Q245" s="11">
        <f t="shared" si="72"/>
        <v>-4.0220000024419278E-2</v>
      </c>
      <c r="R245">
        <f t="shared" si="73"/>
        <v>43.84</v>
      </c>
      <c r="S245" s="8">
        <f>ROUND(IF(J245=3%,$I$358*Ranking!K246,0),0)</f>
        <v>0</v>
      </c>
      <c r="T245" s="8">
        <f t="shared" si="74"/>
        <v>434887</v>
      </c>
      <c r="U245" s="8">
        <f t="shared" si="75"/>
        <v>0</v>
      </c>
      <c r="V245" s="8">
        <f t="shared" si="76"/>
        <v>434887</v>
      </c>
      <c r="W245" s="37">
        <f t="shared" si="77"/>
        <v>43.84</v>
      </c>
      <c r="X245" s="8">
        <f>IF(J245=3%,ROUND($I$360*Ranking!K246,0),0)</f>
        <v>0</v>
      </c>
      <c r="Y245" s="12">
        <f t="shared" si="78"/>
        <v>434887</v>
      </c>
      <c r="Z245" s="12">
        <f t="shared" si="79"/>
        <v>0</v>
      </c>
      <c r="AA245" s="8">
        <f t="shared" si="80"/>
        <v>434887</v>
      </c>
      <c r="AB245" s="12">
        <f t="shared" si="81"/>
        <v>0</v>
      </c>
      <c r="AC245" s="37">
        <f t="shared" si="82"/>
        <v>43.84</v>
      </c>
      <c r="AD245" t="str">
        <f t="shared" si="83"/>
        <v/>
      </c>
      <c r="AE245" s="12">
        <v>0</v>
      </c>
      <c r="AF245" s="8">
        <f t="shared" si="86"/>
        <v>434887</v>
      </c>
      <c r="AG245">
        <v>390550</v>
      </c>
      <c r="AH245" s="12">
        <f t="shared" si="87"/>
        <v>44337</v>
      </c>
      <c r="AI245">
        <v>390550</v>
      </c>
    </row>
    <row r="246" spans="1:35">
      <c r="A246">
        <v>245</v>
      </c>
      <c r="B246" s="7" t="s">
        <v>537</v>
      </c>
      <c r="C246" s="7" t="s">
        <v>8</v>
      </c>
      <c r="D246" s="3" t="s">
        <v>538</v>
      </c>
      <c r="E246">
        <v>0</v>
      </c>
      <c r="F246" s="4">
        <v>0</v>
      </c>
      <c r="G246" s="4">
        <v>0</v>
      </c>
      <c r="H246" s="4">
        <f t="shared" si="84"/>
        <v>0</v>
      </c>
      <c r="I246" s="5">
        <f t="shared" si="66"/>
        <v>0</v>
      </c>
      <c r="J246" s="6">
        <v>0</v>
      </c>
      <c r="K246" s="37">
        <f t="shared" si="67"/>
        <v>0</v>
      </c>
      <c r="L246" s="37">
        <f t="shared" si="68"/>
        <v>0</v>
      </c>
      <c r="M246" s="11">
        <f t="shared" si="69"/>
        <v>0</v>
      </c>
      <c r="N246" s="11">
        <f t="shared" si="70"/>
        <v>0</v>
      </c>
      <c r="O246" s="11">
        <f t="shared" si="85"/>
        <v>0</v>
      </c>
      <c r="P246" s="8">
        <f t="shared" si="71"/>
        <v>0</v>
      </c>
      <c r="Q246" s="11">
        <f t="shared" si="72"/>
        <v>0</v>
      </c>
      <c r="R246">
        <f t="shared" si="73"/>
        <v>0</v>
      </c>
      <c r="S246" s="8">
        <f>ROUND(IF(J246=3%,$I$358*Ranking!K247,0),0)</f>
        <v>0</v>
      </c>
      <c r="T246" s="8">
        <f t="shared" si="74"/>
        <v>0</v>
      </c>
      <c r="U246" s="8">
        <f t="shared" si="75"/>
        <v>0</v>
      </c>
      <c r="V246" s="8">
        <f t="shared" si="76"/>
        <v>0</v>
      </c>
      <c r="W246" s="37">
        <f t="shared" si="77"/>
        <v>0</v>
      </c>
      <c r="X246" s="8">
        <f>IF(J246=3%,ROUND($I$360*Ranking!K247,0),0)</f>
        <v>0</v>
      </c>
      <c r="Y246" s="12">
        <f t="shared" si="78"/>
        <v>0</v>
      </c>
      <c r="Z246" s="12">
        <f t="shared" si="79"/>
        <v>0</v>
      </c>
      <c r="AA246" s="8">
        <f t="shared" si="80"/>
        <v>0</v>
      </c>
      <c r="AB246" s="12">
        <f t="shared" si="81"/>
        <v>0</v>
      </c>
      <c r="AC246" s="37">
        <f t="shared" si="82"/>
        <v>0</v>
      </c>
      <c r="AD246" t="str">
        <f t="shared" si="83"/>
        <v/>
      </c>
      <c r="AE246" s="12">
        <v>0</v>
      </c>
      <c r="AF246" s="8">
        <f t="shared" si="86"/>
        <v>0</v>
      </c>
      <c r="AG246">
        <v>0</v>
      </c>
      <c r="AH246" s="12">
        <f t="shared" si="87"/>
        <v>0</v>
      </c>
      <c r="AI246">
        <v>0</v>
      </c>
    </row>
    <row r="247" spans="1:35">
      <c r="A247">
        <v>246</v>
      </c>
      <c r="B247" s="7" t="s">
        <v>539</v>
      </c>
      <c r="C247" s="7" t="s">
        <v>8</v>
      </c>
      <c r="D247" s="3" t="s">
        <v>540</v>
      </c>
      <c r="E247">
        <v>0</v>
      </c>
      <c r="F247" s="4">
        <v>0</v>
      </c>
      <c r="G247" s="4">
        <v>0</v>
      </c>
      <c r="H247" s="4">
        <f t="shared" si="84"/>
        <v>0</v>
      </c>
      <c r="I247" s="5">
        <f t="shared" si="66"/>
        <v>0</v>
      </c>
      <c r="J247" s="6">
        <v>0</v>
      </c>
      <c r="K247" s="37">
        <f t="shared" si="67"/>
        <v>0</v>
      </c>
      <c r="L247" s="37">
        <f t="shared" si="68"/>
        <v>0</v>
      </c>
      <c r="M247" s="11">
        <f t="shared" si="69"/>
        <v>0</v>
      </c>
      <c r="N247" s="11">
        <f t="shared" si="70"/>
        <v>0</v>
      </c>
      <c r="O247" s="11">
        <f t="shared" si="85"/>
        <v>0</v>
      </c>
      <c r="P247" s="8">
        <f t="shared" si="71"/>
        <v>0</v>
      </c>
      <c r="Q247" s="11">
        <f t="shared" si="72"/>
        <v>0</v>
      </c>
      <c r="R247">
        <f t="shared" si="73"/>
        <v>0</v>
      </c>
      <c r="S247" s="8">
        <f>ROUND(IF(J247=3%,$I$358*Ranking!K248,0),0)</f>
        <v>0</v>
      </c>
      <c r="T247" s="8">
        <f t="shared" si="74"/>
        <v>0</v>
      </c>
      <c r="U247" s="8">
        <f t="shared" si="75"/>
        <v>0</v>
      </c>
      <c r="V247" s="8">
        <f t="shared" si="76"/>
        <v>0</v>
      </c>
      <c r="W247" s="37">
        <f t="shared" si="77"/>
        <v>0</v>
      </c>
      <c r="X247" s="8">
        <f>IF(J247=3%,ROUND($I$360*Ranking!K248,0),0)</f>
        <v>0</v>
      </c>
      <c r="Y247" s="12">
        <f t="shared" si="78"/>
        <v>0</v>
      </c>
      <c r="Z247" s="12">
        <f t="shared" si="79"/>
        <v>0</v>
      </c>
      <c r="AA247" s="8">
        <f t="shared" si="80"/>
        <v>0</v>
      </c>
      <c r="AB247" s="12">
        <f t="shared" si="81"/>
        <v>0</v>
      </c>
      <c r="AC247" s="37">
        <f t="shared" si="82"/>
        <v>0</v>
      </c>
      <c r="AD247" t="str">
        <f t="shared" si="83"/>
        <v/>
      </c>
      <c r="AE247" s="12">
        <v>0</v>
      </c>
      <c r="AF247" s="8">
        <f t="shared" si="86"/>
        <v>0</v>
      </c>
      <c r="AG247">
        <v>0</v>
      </c>
      <c r="AH247" s="12">
        <f t="shared" si="87"/>
        <v>0</v>
      </c>
      <c r="AI247">
        <v>0</v>
      </c>
    </row>
    <row r="248" spans="1:35">
      <c r="A248">
        <v>247</v>
      </c>
      <c r="B248" s="7" t="s">
        <v>541</v>
      </c>
      <c r="C248" s="7" t="s">
        <v>8</v>
      </c>
      <c r="D248" s="3" t="s">
        <v>542</v>
      </c>
      <c r="E248">
        <v>2010</v>
      </c>
      <c r="F248" s="4">
        <v>252981.33</v>
      </c>
      <c r="G248" s="4">
        <v>3415.51</v>
      </c>
      <c r="H248" s="4">
        <f t="shared" si="84"/>
        <v>249565.81999999998</v>
      </c>
      <c r="I248" s="5">
        <f t="shared" si="66"/>
        <v>249566</v>
      </c>
      <c r="J248" s="6">
        <v>0.01</v>
      </c>
      <c r="K248" s="37">
        <f t="shared" si="67"/>
        <v>43.84</v>
      </c>
      <c r="L248" s="37">
        <f t="shared" si="68"/>
        <v>43.84</v>
      </c>
      <c r="M248" s="11">
        <f t="shared" si="69"/>
        <v>109408.83682</v>
      </c>
      <c r="N248" s="11">
        <f t="shared" si="70"/>
        <v>109408.83682</v>
      </c>
      <c r="O248" s="11">
        <f t="shared" si="85"/>
        <v>-0.16318000000319444</v>
      </c>
      <c r="P248" s="8">
        <f t="shared" si="71"/>
        <v>109409</v>
      </c>
      <c r="Q248" s="11">
        <f t="shared" si="72"/>
        <v>0.16318000000319444</v>
      </c>
      <c r="R248">
        <f t="shared" si="73"/>
        <v>43.84</v>
      </c>
      <c r="S248" s="8">
        <f>ROUND(IF(J248=3%,$I$358*Ranking!K249,0),0)</f>
        <v>0</v>
      </c>
      <c r="T248" s="8">
        <f t="shared" si="74"/>
        <v>109409</v>
      </c>
      <c r="U248" s="8">
        <f t="shared" si="75"/>
        <v>0</v>
      </c>
      <c r="V248" s="8">
        <f t="shared" si="76"/>
        <v>109409</v>
      </c>
      <c r="W248" s="37">
        <f t="shared" si="77"/>
        <v>43.84</v>
      </c>
      <c r="X248" s="8">
        <f>IF(J248=3%,ROUND($I$360*Ranking!K249,0),0)</f>
        <v>0</v>
      </c>
      <c r="Y248" s="12">
        <f t="shared" si="78"/>
        <v>109409</v>
      </c>
      <c r="Z248" s="12">
        <f t="shared" si="79"/>
        <v>0</v>
      </c>
      <c r="AA248" s="8">
        <f t="shared" si="80"/>
        <v>109409</v>
      </c>
      <c r="AB248" s="12">
        <f t="shared" si="81"/>
        <v>0</v>
      </c>
      <c r="AC248" s="37">
        <f t="shared" si="82"/>
        <v>43.84</v>
      </c>
      <c r="AD248" t="str">
        <f t="shared" si="83"/>
        <v/>
      </c>
      <c r="AE248" s="12">
        <v>0</v>
      </c>
      <c r="AF248" s="8">
        <f t="shared" si="86"/>
        <v>109409</v>
      </c>
      <c r="AG248">
        <v>98255</v>
      </c>
      <c r="AH248" s="12">
        <f t="shared" si="87"/>
        <v>11154</v>
      </c>
      <c r="AI248">
        <v>98255</v>
      </c>
    </row>
    <row r="249" spans="1:35">
      <c r="A249">
        <v>248</v>
      </c>
      <c r="B249" s="7" t="s">
        <v>543</v>
      </c>
      <c r="C249" s="7" t="s">
        <v>8</v>
      </c>
      <c r="D249" s="3" t="s">
        <v>544</v>
      </c>
      <c r="E249">
        <v>0</v>
      </c>
      <c r="F249" s="4">
        <v>0</v>
      </c>
      <c r="G249" s="4">
        <v>0</v>
      </c>
      <c r="H249" s="4">
        <f t="shared" si="84"/>
        <v>0</v>
      </c>
      <c r="I249" s="5">
        <f t="shared" si="66"/>
        <v>0</v>
      </c>
      <c r="J249" s="6">
        <v>0</v>
      </c>
      <c r="K249" s="37">
        <f t="shared" si="67"/>
        <v>0</v>
      </c>
      <c r="L249" s="37">
        <f t="shared" si="68"/>
        <v>0</v>
      </c>
      <c r="M249" s="11">
        <f t="shared" si="69"/>
        <v>0</v>
      </c>
      <c r="N249" s="11">
        <f t="shared" si="70"/>
        <v>0</v>
      </c>
      <c r="O249" s="11">
        <f t="shared" si="85"/>
        <v>0</v>
      </c>
      <c r="P249" s="8">
        <f t="shared" si="71"/>
        <v>0</v>
      </c>
      <c r="Q249" s="11">
        <f t="shared" si="72"/>
        <v>0</v>
      </c>
      <c r="R249">
        <f t="shared" si="73"/>
        <v>0</v>
      </c>
      <c r="S249" s="8">
        <f>ROUND(IF(J249=3%,$I$358*Ranking!K250,0),0)</f>
        <v>0</v>
      </c>
      <c r="T249" s="8">
        <f t="shared" si="74"/>
        <v>0</v>
      </c>
      <c r="U249" s="8">
        <f t="shared" si="75"/>
        <v>0</v>
      </c>
      <c r="V249" s="8">
        <f t="shared" si="76"/>
        <v>0</v>
      </c>
      <c r="W249" s="37">
        <f t="shared" si="77"/>
        <v>0</v>
      </c>
      <c r="X249" s="8">
        <f>IF(J249=3%,ROUND($I$360*Ranking!K250,0),0)</f>
        <v>0</v>
      </c>
      <c r="Y249" s="12">
        <f t="shared" si="78"/>
        <v>0</v>
      </c>
      <c r="Z249" s="12">
        <f t="shared" si="79"/>
        <v>0</v>
      </c>
      <c r="AA249" s="8">
        <f t="shared" si="80"/>
        <v>0</v>
      </c>
      <c r="AB249" s="12">
        <f t="shared" si="81"/>
        <v>0</v>
      </c>
      <c r="AC249" s="37">
        <f t="shared" si="82"/>
        <v>0</v>
      </c>
      <c r="AD249" t="str">
        <f t="shared" si="83"/>
        <v/>
      </c>
      <c r="AE249" s="12">
        <v>0</v>
      </c>
      <c r="AF249" s="8">
        <f t="shared" si="86"/>
        <v>0</v>
      </c>
      <c r="AG249">
        <v>0</v>
      </c>
      <c r="AH249" s="12">
        <f t="shared" si="87"/>
        <v>0</v>
      </c>
      <c r="AI249">
        <v>0</v>
      </c>
    </row>
    <row r="250" spans="1:35">
      <c r="A250">
        <v>249</v>
      </c>
      <c r="B250" s="7" t="s">
        <v>545</v>
      </c>
      <c r="C250" s="7" t="s">
        <v>8</v>
      </c>
      <c r="D250" s="3" t="s">
        <v>546</v>
      </c>
      <c r="E250">
        <v>0</v>
      </c>
      <c r="F250" s="4">
        <v>0</v>
      </c>
      <c r="G250" s="4">
        <v>0</v>
      </c>
      <c r="H250" s="4">
        <f t="shared" si="84"/>
        <v>0</v>
      </c>
      <c r="I250" s="5">
        <f t="shared" si="66"/>
        <v>0</v>
      </c>
      <c r="J250" s="6">
        <v>0</v>
      </c>
      <c r="K250" s="37">
        <f t="shared" si="67"/>
        <v>0</v>
      </c>
      <c r="L250" s="37">
        <f t="shared" si="68"/>
        <v>0</v>
      </c>
      <c r="M250" s="11">
        <f t="shared" si="69"/>
        <v>0</v>
      </c>
      <c r="N250" s="11">
        <f t="shared" si="70"/>
        <v>0</v>
      </c>
      <c r="O250" s="11">
        <f t="shared" si="85"/>
        <v>0</v>
      </c>
      <c r="P250" s="8">
        <f t="shared" si="71"/>
        <v>0</v>
      </c>
      <c r="Q250" s="11">
        <f t="shared" si="72"/>
        <v>0</v>
      </c>
      <c r="R250">
        <f t="shared" si="73"/>
        <v>0</v>
      </c>
      <c r="S250" s="8">
        <f>ROUND(IF(J250=3%,$I$358*Ranking!K251,0),0)</f>
        <v>0</v>
      </c>
      <c r="T250" s="8">
        <f t="shared" si="74"/>
        <v>0</v>
      </c>
      <c r="U250" s="8">
        <f t="shared" si="75"/>
        <v>0</v>
      </c>
      <c r="V250" s="8">
        <f t="shared" si="76"/>
        <v>0</v>
      </c>
      <c r="W250" s="37">
        <f t="shared" si="77"/>
        <v>0</v>
      </c>
      <c r="X250" s="8">
        <f>IF(J250=3%,ROUND($I$360*Ranking!K251,0),0)</f>
        <v>0</v>
      </c>
      <c r="Y250" s="12">
        <f t="shared" si="78"/>
        <v>0</v>
      </c>
      <c r="Z250" s="12">
        <f t="shared" si="79"/>
        <v>0</v>
      </c>
      <c r="AA250" s="8">
        <f t="shared" si="80"/>
        <v>0</v>
      </c>
      <c r="AB250" s="12">
        <f t="shared" si="81"/>
        <v>0</v>
      </c>
      <c r="AC250" s="37">
        <f t="shared" si="82"/>
        <v>0</v>
      </c>
      <c r="AD250" t="str">
        <f t="shared" si="83"/>
        <v/>
      </c>
      <c r="AE250" s="12">
        <v>0</v>
      </c>
      <c r="AF250" s="8">
        <f t="shared" si="86"/>
        <v>0</v>
      </c>
      <c r="AG250">
        <v>0</v>
      </c>
      <c r="AH250" s="12">
        <f t="shared" si="87"/>
        <v>0</v>
      </c>
      <c r="AI250">
        <v>0</v>
      </c>
    </row>
    <row r="251" spans="1:35">
      <c r="A251">
        <v>250</v>
      </c>
      <c r="B251" s="7" t="s">
        <v>547</v>
      </c>
      <c r="C251" s="7" t="s">
        <v>8</v>
      </c>
      <c r="D251" s="3" t="s">
        <v>548</v>
      </c>
      <c r="E251">
        <v>0</v>
      </c>
      <c r="F251" s="4">
        <v>0</v>
      </c>
      <c r="G251" s="4">
        <v>0</v>
      </c>
      <c r="H251" s="4">
        <f t="shared" si="84"/>
        <v>0</v>
      </c>
      <c r="I251" s="5">
        <f t="shared" si="66"/>
        <v>0</v>
      </c>
      <c r="J251" s="6">
        <v>0</v>
      </c>
      <c r="K251" s="37">
        <f t="shared" si="67"/>
        <v>0</v>
      </c>
      <c r="L251" s="37">
        <f t="shared" si="68"/>
        <v>0</v>
      </c>
      <c r="M251" s="11">
        <f t="shared" si="69"/>
        <v>0</v>
      </c>
      <c r="N251" s="11">
        <f t="shared" si="70"/>
        <v>0</v>
      </c>
      <c r="O251" s="11">
        <f t="shared" si="85"/>
        <v>0</v>
      </c>
      <c r="P251" s="8">
        <f t="shared" si="71"/>
        <v>0</v>
      </c>
      <c r="Q251" s="11">
        <f t="shared" si="72"/>
        <v>0</v>
      </c>
      <c r="R251">
        <f t="shared" si="73"/>
        <v>0</v>
      </c>
      <c r="S251" s="8">
        <f>ROUND(IF(J251=3%,$I$358*Ranking!K252,0),0)</f>
        <v>0</v>
      </c>
      <c r="T251" s="8">
        <f t="shared" si="74"/>
        <v>0</v>
      </c>
      <c r="U251" s="8">
        <f t="shared" si="75"/>
        <v>0</v>
      </c>
      <c r="V251" s="8">
        <f t="shared" si="76"/>
        <v>0</v>
      </c>
      <c r="W251" s="37">
        <f t="shared" si="77"/>
        <v>0</v>
      </c>
      <c r="X251" s="8">
        <f>IF(J251=3%,ROUND($I$360*Ranking!K252,0),0)</f>
        <v>0</v>
      </c>
      <c r="Y251" s="12">
        <f t="shared" si="78"/>
        <v>0</v>
      </c>
      <c r="Z251" s="12">
        <f t="shared" si="79"/>
        <v>0</v>
      </c>
      <c r="AA251" s="8">
        <f t="shared" si="80"/>
        <v>0</v>
      </c>
      <c r="AB251" s="12">
        <f t="shared" si="81"/>
        <v>0</v>
      </c>
      <c r="AC251" s="37">
        <f t="shared" si="82"/>
        <v>0</v>
      </c>
      <c r="AD251" t="str">
        <f t="shared" si="83"/>
        <v/>
      </c>
      <c r="AE251" s="12">
        <v>0</v>
      </c>
      <c r="AF251" s="8">
        <f t="shared" si="86"/>
        <v>0</v>
      </c>
      <c r="AG251">
        <v>0</v>
      </c>
      <c r="AH251" s="12">
        <f t="shared" si="87"/>
        <v>0</v>
      </c>
      <c r="AI251">
        <v>0</v>
      </c>
    </row>
    <row r="252" spans="1:35">
      <c r="A252">
        <v>251</v>
      </c>
      <c r="B252" s="7" t="s">
        <v>549</v>
      </c>
      <c r="C252" s="7" t="s">
        <v>8</v>
      </c>
      <c r="D252" s="3" t="s">
        <v>550</v>
      </c>
      <c r="E252">
        <v>2018</v>
      </c>
      <c r="F252" s="4">
        <v>452323</v>
      </c>
      <c r="G252" s="4">
        <v>4085</v>
      </c>
      <c r="H252" s="4">
        <f t="shared" si="84"/>
        <v>448238</v>
      </c>
      <c r="I252" s="5">
        <f t="shared" si="66"/>
        <v>448238</v>
      </c>
      <c r="J252" s="6">
        <v>1.4999999999999999E-2</v>
      </c>
      <c r="K252" s="37">
        <f t="shared" si="67"/>
        <v>43.84</v>
      </c>
      <c r="L252" s="37">
        <f t="shared" si="68"/>
        <v>43.84</v>
      </c>
      <c r="M252" s="11">
        <f t="shared" si="69"/>
        <v>196505.92707999999</v>
      </c>
      <c r="N252" s="11">
        <f t="shared" si="70"/>
        <v>196505.92707999999</v>
      </c>
      <c r="O252" s="11">
        <f t="shared" si="85"/>
        <v>-7.2920000005979091E-2</v>
      </c>
      <c r="P252" s="8">
        <f t="shared" si="71"/>
        <v>196506</v>
      </c>
      <c r="Q252" s="11">
        <f t="shared" si="72"/>
        <v>7.2920000005979091E-2</v>
      </c>
      <c r="R252">
        <f t="shared" si="73"/>
        <v>43.84</v>
      </c>
      <c r="S252" s="8">
        <f>ROUND(IF(J252=3%,$I$358*Ranking!K253,0),0)</f>
        <v>0</v>
      </c>
      <c r="T252" s="8">
        <f t="shared" si="74"/>
        <v>196506</v>
      </c>
      <c r="U252" s="8">
        <f t="shared" si="75"/>
        <v>0</v>
      </c>
      <c r="V252" s="8">
        <f t="shared" si="76"/>
        <v>196506</v>
      </c>
      <c r="W252" s="37">
        <f t="shared" si="77"/>
        <v>43.84</v>
      </c>
      <c r="X252" s="8">
        <f>IF(J252=3%,ROUND($I$360*Ranking!K253,0),0)</f>
        <v>0</v>
      </c>
      <c r="Y252" s="12">
        <f t="shared" si="78"/>
        <v>196506</v>
      </c>
      <c r="Z252" s="12">
        <f t="shared" si="79"/>
        <v>0</v>
      </c>
      <c r="AA252" s="8">
        <f t="shared" si="80"/>
        <v>196506</v>
      </c>
      <c r="AB252" s="12">
        <f t="shared" si="81"/>
        <v>0</v>
      </c>
      <c r="AC252" s="37">
        <f t="shared" si="82"/>
        <v>43.84</v>
      </c>
      <c r="AD252" t="str">
        <f t="shared" si="83"/>
        <v/>
      </c>
      <c r="AE252" s="12">
        <v>0</v>
      </c>
      <c r="AF252" s="8">
        <f t="shared" si="86"/>
        <v>196506</v>
      </c>
      <c r="AG252">
        <v>176472</v>
      </c>
      <c r="AH252" s="12">
        <f t="shared" si="87"/>
        <v>20034</v>
      </c>
      <c r="AI252">
        <v>176472</v>
      </c>
    </row>
    <row r="253" spans="1:35">
      <c r="A253">
        <v>252</v>
      </c>
      <c r="B253" s="7" t="s">
        <v>90</v>
      </c>
      <c r="C253" s="7" t="s">
        <v>8</v>
      </c>
      <c r="D253" s="3" t="s">
        <v>91</v>
      </c>
      <c r="E253">
        <v>2003</v>
      </c>
      <c r="F253" s="4">
        <v>601155.72</v>
      </c>
      <c r="G253" s="4">
        <v>2957.33</v>
      </c>
      <c r="H253" s="4">
        <f t="shared" si="84"/>
        <v>598198.39</v>
      </c>
      <c r="I253" s="5">
        <f t="shared" si="66"/>
        <v>598198</v>
      </c>
      <c r="J253" s="6">
        <v>0.03</v>
      </c>
      <c r="K253" s="37">
        <f t="shared" si="67"/>
        <v>43.84</v>
      </c>
      <c r="L253" s="37">
        <f t="shared" si="68"/>
        <v>65.459999999999994</v>
      </c>
      <c r="M253" s="11">
        <f t="shared" si="69"/>
        <v>262247.85174000001</v>
      </c>
      <c r="N253" s="11">
        <f t="shared" si="70"/>
        <v>262247.85174000001</v>
      </c>
      <c r="O253" s="11">
        <f t="shared" si="85"/>
        <v>-0.14825999998720363</v>
      </c>
      <c r="P253" s="8">
        <f t="shared" si="71"/>
        <v>262248</v>
      </c>
      <c r="Q253" s="11">
        <f t="shared" si="72"/>
        <v>0.14825999998720363</v>
      </c>
      <c r="R253">
        <f t="shared" si="73"/>
        <v>43.84</v>
      </c>
      <c r="S253" s="8">
        <f>ROUND(IF(J253=3%,$I$358*Ranking!K254,0),0)</f>
        <v>77583</v>
      </c>
      <c r="T253" s="8">
        <f t="shared" si="74"/>
        <v>339831</v>
      </c>
      <c r="U253" s="8">
        <f t="shared" si="75"/>
        <v>77583</v>
      </c>
      <c r="V253" s="8">
        <f t="shared" si="76"/>
        <v>339831</v>
      </c>
      <c r="W253" s="37">
        <f t="shared" si="77"/>
        <v>56.81</v>
      </c>
      <c r="X253" s="8">
        <f>IF(J253=3%,ROUND($I$360*Ranking!K254,0),0)</f>
        <v>51725</v>
      </c>
      <c r="Y253" s="12">
        <f t="shared" si="78"/>
        <v>391556</v>
      </c>
      <c r="Z253" s="12">
        <f t="shared" si="79"/>
        <v>51725</v>
      </c>
      <c r="AA253" s="8">
        <f t="shared" si="80"/>
        <v>391556</v>
      </c>
      <c r="AB253" s="12">
        <f t="shared" si="81"/>
        <v>0</v>
      </c>
      <c r="AC253" s="37">
        <f t="shared" si="82"/>
        <v>65.459999999999994</v>
      </c>
      <c r="AD253" t="str">
        <f t="shared" si="83"/>
        <v/>
      </c>
      <c r="AE253" s="12">
        <v>0</v>
      </c>
      <c r="AF253" s="8">
        <f t="shared" si="86"/>
        <v>391556</v>
      </c>
      <c r="AG253">
        <v>351134</v>
      </c>
      <c r="AH253" s="12">
        <f t="shared" si="87"/>
        <v>40422</v>
      </c>
      <c r="AI253">
        <v>351134</v>
      </c>
    </row>
    <row r="254" spans="1:35">
      <c r="A254">
        <v>253</v>
      </c>
      <c r="B254" s="7" t="s">
        <v>551</v>
      </c>
      <c r="C254" s="7" t="s">
        <v>8</v>
      </c>
      <c r="D254" s="3" t="s">
        <v>552</v>
      </c>
      <c r="E254">
        <v>0</v>
      </c>
      <c r="F254" s="4">
        <v>0</v>
      </c>
      <c r="G254" s="4">
        <v>0</v>
      </c>
      <c r="H254" s="4">
        <f t="shared" si="84"/>
        <v>0</v>
      </c>
      <c r="I254" s="5">
        <f t="shared" si="66"/>
        <v>0</v>
      </c>
      <c r="J254" s="6">
        <v>0</v>
      </c>
      <c r="K254" s="37">
        <f t="shared" si="67"/>
        <v>0</v>
      </c>
      <c r="L254" s="37">
        <f t="shared" si="68"/>
        <v>0</v>
      </c>
      <c r="M254" s="11">
        <f t="shared" si="69"/>
        <v>0</v>
      </c>
      <c r="N254" s="11">
        <f t="shared" si="70"/>
        <v>0</v>
      </c>
      <c r="O254" s="11">
        <f t="shared" si="85"/>
        <v>0</v>
      </c>
      <c r="P254" s="8">
        <f t="shared" si="71"/>
        <v>0</v>
      </c>
      <c r="Q254" s="11">
        <f t="shared" si="72"/>
        <v>0</v>
      </c>
      <c r="R254">
        <f t="shared" si="73"/>
        <v>0</v>
      </c>
      <c r="S254" s="8">
        <f>ROUND(IF(J254=3%,$I$358*Ranking!K255,0),0)</f>
        <v>0</v>
      </c>
      <c r="T254" s="8">
        <f t="shared" si="74"/>
        <v>0</v>
      </c>
      <c r="U254" s="8">
        <f t="shared" si="75"/>
        <v>0</v>
      </c>
      <c r="V254" s="8">
        <f t="shared" si="76"/>
        <v>0</v>
      </c>
      <c r="W254" s="37">
        <f t="shared" si="77"/>
        <v>0</v>
      </c>
      <c r="X254" s="8">
        <f>IF(J254=3%,ROUND($I$360*Ranking!K255,0),0)</f>
        <v>0</v>
      </c>
      <c r="Y254" s="12">
        <f t="shared" si="78"/>
        <v>0</v>
      </c>
      <c r="Z254" s="12">
        <f t="shared" si="79"/>
        <v>0</v>
      </c>
      <c r="AA254" s="8">
        <f t="shared" si="80"/>
        <v>0</v>
      </c>
      <c r="AB254" s="12">
        <f t="shared" si="81"/>
        <v>0</v>
      </c>
      <c r="AC254" s="37">
        <f t="shared" si="82"/>
        <v>0</v>
      </c>
      <c r="AD254" t="str">
        <f t="shared" si="83"/>
        <v/>
      </c>
      <c r="AE254" s="12">
        <v>0</v>
      </c>
      <c r="AF254" s="8">
        <f t="shared" si="86"/>
        <v>0</v>
      </c>
      <c r="AG254">
        <v>0</v>
      </c>
      <c r="AH254" s="12">
        <f t="shared" si="87"/>
        <v>0</v>
      </c>
      <c r="AI254">
        <v>0</v>
      </c>
    </row>
    <row r="255" spans="1:35">
      <c r="A255">
        <v>254</v>
      </c>
      <c r="B255" s="7" t="s">
        <v>92</v>
      </c>
      <c r="C255" s="7" t="s">
        <v>8</v>
      </c>
      <c r="D255" s="3" t="s">
        <v>93</v>
      </c>
      <c r="E255">
        <v>2002</v>
      </c>
      <c r="F255" s="4">
        <v>528414.52</v>
      </c>
      <c r="G255" s="4">
        <v>7461.6</v>
      </c>
      <c r="H255" s="4">
        <f t="shared" si="84"/>
        <v>520952.92000000004</v>
      </c>
      <c r="I255" s="5">
        <f t="shared" si="66"/>
        <v>520953</v>
      </c>
      <c r="J255" s="6">
        <v>0.03</v>
      </c>
      <c r="K255" s="37">
        <f t="shared" si="67"/>
        <v>43.84</v>
      </c>
      <c r="L255" s="37">
        <f t="shared" si="68"/>
        <v>79.3</v>
      </c>
      <c r="M255" s="11">
        <f t="shared" si="69"/>
        <v>228383.92155999999</v>
      </c>
      <c r="N255" s="11">
        <f t="shared" si="70"/>
        <v>228383.92155999999</v>
      </c>
      <c r="O255" s="11">
        <f t="shared" si="85"/>
        <v>-7.8440000012051314E-2</v>
      </c>
      <c r="P255" s="8">
        <f t="shared" si="71"/>
        <v>228384</v>
      </c>
      <c r="Q255" s="11">
        <f t="shared" si="72"/>
        <v>7.8440000012051314E-2</v>
      </c>
      <c r="R255">
        <f t="shared" si="73"/>
        <v>43.84</v>
      </c>
      <c r="S255" s="8">
        <f>ROUND(IF(J255=3%,$I$358*Ranking!K256,0),0)</f>
        <v>110833</v>
      </c>
      <c r="T255" s="8">
        <f t="shared" si="74"/>
        <v>339217</v>
      </c>
      <c r="U255" s="8">
        <f t="shared" si="75"/>
        <v>110833</v>
      </c>
      <c r="V255" s="8">
        <f t="shared" si="76"/>
        <v>339217</v>
      </c>
      <c r="W255" s="37">
        <f t="shared" si="77"/>
        <v>65.11</v>
      </c>
      <c r="X255" s="8">
        <f>IF(J255=3%,ROUND($I$360*Ranking!K256,0),0)</f>
        <v>73893</v>
      </c>
      <c r="Y255" s="12">
        <f t="shared" si="78"/>
        <v>413110</v>
      </c>
      <c r="Z255" s="12">
        <f t="shared" si="79"/>
        <v>73893</v>
      </c>
      <c r="AA255" s="8">
        <f t="shared" si="80"/>
        <v>413110</v>
      </c>
      <c r="AB255" s="12">
        <f t="shared" si="81"/>
        <v>0</v>
      </c>
      <c r="AC255" s="37">
        <f t="shared" si="82"/>
        <v>79.3</v>
      </c>
      <c r="AD255" t="str">
        <f t="shared" si="83"/>
        <v/>
      </c>
      <c r="AE255" s="12">
        <v>0</v>
      </c>
      <c r="AF255" s="8">
        <f t="shared" si="86"/>
        <v>413110</v>
      </c>
      <c r="AG255">
        <v>370275</v>
      </c>
      <c r="AH255" s="12">
        <f t="shared" si="87"/>
        <v>42835</v>
      </c>
      <c r="AI255">
        <v>370275</v>
      </c>
    </row>
    <row r="256" spans="1:35">
      <c r="A256">
        <v>255</v>
      </c>
      <c r="B256" s="7" t="s">
        <v>553</v>
      </c>
      <c r="C256" s="7" t="s">
        <v>8</v>
      </c>
      <c r="D256" s="3" t="s">
        <v>554</v>
      </c>
      <c r="E256">
        <v>2009</v>
      </c>
      <c r="F256" s="4">
        <v>28903</v>
      </c>
      <c r="G256" s="4">
        <v>1872.48</v>
      </c>
      <c r="H256" s="4">
        <f t="shared" si="84"/>
        <v>27030.52</v>
      </c>
      <c r="I256" s="5">
        <f t="shared" si="66"/>
        <v>27031</v>
      </c>
      <c r="J256" s="6">
        <v>0.03</v>
      </c>
      <c r="K256" s="37">
        <f t="shared" si="67"/>
        <v>43.84</v>
      </c>
      <c r="L256" s="37">
        <f t="shared" si="68"/>
        <v>100</v>
      </c>
      <c r="M256" s="11">
        <f t="shared" si="69"/>
        <v>11850.293180000001</v>
      </c>
      <c r="N256" s="11">
        <f t="shared" si="70"/>
        <v>11850.293180000001</v>
      </c>
      <c r="O256" s="11">
        <f t="shared" si="85"/>
        <v>0.29318000000057509</v>
      </c>
      <c r="P256" s="8">
        <f t="shared" si="71"/>
        <v>11850</v>
      </c>
      <c r="Q256" s="11">
        <f t="shared" si="72"/>
        <v>-0.29318000000057509</v>
      </c>
      <c r="R256">
        <f t="shared" si="73"/>
        <v>43.84</v>
      </c>
      <c r="S256" s="8">
        <f>ROUND(IF(J256=3%,$I$358*Ranking!K257,0),0)</f>
        <v>155166</v>
      </c>
      <c r="T256" s="8">
        <f t="shared" si="74"/>
        <v>167016</v>
      </c>
      <c r="U256" s="8">
        <f t="shared" si="75"/>
        <v>15181</v>
      </c>
      <c r="V256" s="8">
        <f t="shared" si="76"/>
        <v>27031</v>
      </c>
      <c r="W256" s="37">
        <f t="shared" si="77"/>
        <v>100</v>
      </c>
      <c r="X256" s="8">
        <f>IF(J256=3%,ROUND($I$360*Ranking!K257,0),0)</f>
        <v>103450</v>
      </c>
      <c r="Y256" s="12">
        <f t="shared" si="78"/>
        <v>130481</v>
      </c>
      <c r="Z256" s="12">
        <f t="shared" si="79"/>
        <v>0</v>
      </c>
      <c r="AA256" s="8">
        <f t="shared" si="80"/>
        <v>27031</v>
      </c>
      <c r="AB256" s="12">
        <f t="shared" si="81"/>
        <v>0</v>
      </c>
      <c r="AC256" s="37">
        <f t="shared" si="82"/>
        <v>100</v>
      </c>
      <c r="AD256">
        <f t="shared" si="83"/>
        <v>1</v>
      </c>
      <c r="AE256" s="12">
        <v>0</v>
      </c>
      <c r="AF256" s="8">
        <f t="shared" si="86"/>
        <v>27031</v>
      </c>
      <c r="AG256">
        <v>27031</v>
      </c>
      <c r="AH256" s="12">
        <f t="shared" si="87"/>
        <v>0</v>
      </c>
      <c r="AI256">
        <v>27031</v>
      </c>
    </row>
    <row r="257" spans="1:35">
      <c r="A257">
        <v>256</v>
      </c>
      <c r="B257" s="7" t="s">
        <v>555</v>
      </c>
      <c r="C257" s="7" t="s">
        <v>8</v>
      </c>
      <c r="D257" s="3" t="s">
        <v>556</v>
      </c>
      <c r="E257">
        <v>0</v>
      </c>
      <c r="F257" s="4">
        <v>0</v>
      </c>
      <c r="G257" s="4">
        <v>0</v>
      </c>
      <c r="H257" s="4">
        <f t="shared" si="84"/>
        <v>0</v>
      </c>
      <c r="I257" s="5">
        <f t="shared" si="66"/>
        <v>0</v>
      </c>
      <c r="J257" s="6">
        <v>0</v>
      </c>
      <c r="K257" s="37">
        <f t="shared" si="67"/>
        <v>0</v>
      </c>
      <c r="L257" s="37">
        <f t="shared" si="68"/>
        <v>0</v>
      </c>
      <c r="M257" s="11">
        <f t="shared" si="69"/>
        <v>0</v>
      </c>
      <c r="N257" s="11">
        <f t="shared" si="70"/>
        <v>0</v>
      </c>
      <c r="O257" s="11">
        <f t="shared" si="85"/>
        <v>0</v>
      </c>
      <c r="P257" s="8">
        <f t="shared" si="71"/>
        <v>0</v>
      </c>
      <c r="Q257" s="11">
        <f t="shared" si="72"/>
        <v>0</v>
      </c>
      <c r="R257">
        <f t="shared" si="73"/>
        <v>0</v>
      </c>
      <c r="S257" s="8">
        <f>ROUND(IF(J257=3%,$I$358*Ranking!K258,0),0)</f>
        <v>0</v>
      </c>
      <c r="T257" s="8">
        <f t="shared" si="74"/>
        <v>0</v>
      </c>
      <c r="U257" s="8">
        <f t="shared" si="75"/>
        <v>0</v>
      </c>
      <c r="V257" s="8">
        <f t="shared" si="76"/>
        <v>0</v>
      </c>
      <c r="W257" s="37">
        <f t="shared" si="77"/>
        <v>0</v>
      </c>
      <c r="X257" s="8">
        <f>IF(J257=3%,ROUND($I$360*Ranking!K258,0),0)</f>
        <v>0</v>
      </c>
      <c r="Y257" s="12">
        <f t="shared" si="78"/>
        <v>0</v>
      </c>
      <c r="Z257" s="12">
        <f t="shared" si="79"/>
        <v>0</v>
      </c>
      <c r="AA257" s="8">
        <f t="shared" si="80"/>
        <v>0</v>
      </c>
      <c r="AB257" s="12">
        <f t="shared" si="81"/>
        <v>0</v>
      </c>
      <c r="AC257" s="37">
        <f t="shared" si="82"/>
        <v>0</v>
      </c>
      <c r="AD257" t="str">
        <f t="shared" si="83"/>
        <v/>
      </c>
      <c r="AE257" s="12">
        <v>0</v>
      </c>
      <c r="AF257" s="8">
        <f t="shared" si="86"/>
        <v>0</v>
      </c>
      <c r="AG257">
        <v>0</v>
      </c>
      <c r="AH257" s="12">
        <f t="shared" si="87"/>
        <v>0</v>
      </c>
      <c r="AI257">
        <v>0</v>
      </c>
    </row>
    <row r="258" spans="1:35">
      <c r="A258">
        <v>257</v>
      </c>
      <c r="B258" s="7" t="s">
        <v>557</v>
      </c>
      <c r="C258" s="7" t="s">
        <v>8</v>
      </c>
      <c r="D258" s="3" t="s">
        <v>558</v>
      </c>
      <c r="E258">
        <v>0</v>
      </c>
      <c r="F258" s="4">
        <v>0</v>
      </c>
      <c r="G258" s="4">
        <v>0</v>
      </c>
      <c r="H258" s="4">
        <f t="shared" si="84"/>
        <v>0</v>
      </c>
      <c r="I258" s="5">
        <f t="shared" ref="I258:I321" si="88">ROUND(H258,0)</f>
        <v>0</v>
      </c>
      <c r="J258" s="6">
        <v>0</v>
      </c>
      <c r="K258" s="37">
        <f t="shared" ref="K258:K321" si="89">R258</f>
        <v>0</v>
      </c>
      <c r="L258" s="37">
        <f t="shared" ref="L258:L321" si="90">AC258</f>
        <v>0</v>
      </c>
      <c r="M258" s="11">
        <f t="shared" ref="M258:M321" si="91">ROUND(($I$356/$I$354)*I258,5)</f>
        <v>0</v>
      </c>
      <c r="N258" s="11">
        <f t="shared" ref="N258:N321" si="92">ROUND(($I$356/$I$354)*I258,5)</f>
        <v>0</v>
      </c>
      <c r="O258" s="11">
        <f t="shared" si="85"/>
        <v>0</v>
      </c>
      <c r="P258" s="8">
        <f t="shared" ref="P258:P321" si="93">ROUND(M258,0)</f>
        <v>0</v>
      </c>
      <c r="Q258" s="11">
        <f t="shared" ref="Q258:Q321" si="94">P258-M258</f>
        <v>0</v>
      </c>
      <c r="R258">
        <f t="shared" ref="R258:R321" si="95">IF(P258&gt;0,ROUND((P258/I258)*100,2),0)</f>
        <v>0</v>
      </c>
      <c r="S258" s="8">
        <f>ROUND(IF(J258=3%,$I$358*Ranking!K259,0),0)</f>
        <v>0</v>
      </c>
      <c r="T258" s="8">
        <f t="shared" ref="T258:T321" si="96">S258+P258</f>
        <v>0</v>
      </c>
      <c r="U258" s="8">
        <f t="shared" ref="U258:U321" si="97">IF(T258&gt;I258,I258-P258,S258)</f>
        <v>0</v>
      </c>
      <c r="V258" s="8">
        <f t="shared" ref="V258:V321" si="98">P258+U258</f>
        <v>0</v>
      </c>
      <c r="W258" s="37">
        <f t="shared" ref="W258:W321" si="99">IF(I258&gt;0,ROUND(V258/I258*100,2),0)</f>
        <v>0</v>
      </c>
      <c r="X258" s="8">
        <f>IF(J258=3%,ROUND($I$360*Ranking!K259,0),0)</f>
        <v>0</v>
      </c>
      <c r="Y258" s="12">
        <f t="shared" ref="Y258:Y321" si="100">V258+X258</f>
        <v>0</v>
      </c>
      <c r="Z258" s="12">
        <f t="shared" ref="Z258:Z321" si="101">IF(Y258&gt;I258,I258-V258,X258)</f>
        <v>0</v>
      </c>
      <c r="AA258" s="8">
        <f t="shared" ref="AA258:AA321" si="102">V258+Z258</f>
        <v>0</v>
      </c>
      <c r="AB258" s="12">
        <f t="shared" ref="AB258:AB321" si="103">IF(AA258&gt;I258,1,0)</f>
        <v>0</v>
      </c>
      <c r="AC258" s="37">
        <f t="shared" ref="AC258:AC321" si="104">IF(AA258&gt;0,ROUND(AA258/I258*100,2),0)</f>
        <v>0</v>
      </c>
      <c r="AD258" t="str">
        <f t="shared" ref="AD258:AD321" si="105">IF(AC258=100,1,"")</f>
        <v/>
      </c>
      <c r="AE258" s="12">
        <v>0</v>
      </c>
      <c r="AF258" s="8">
        <f t="shared" si="86"/>
        <v>0</v>
      </c>
      <c r="AG258">
        <v>0</v>
      </c>
      <c r="AH258" s="12">
        <f t="shared" si="87"/>
        <v>0</v>
      </c>
      <c r="AI258">
        <v>0</v>
      </c>
    </row>
    <row r="259" spans="1:35">
      <c r="A259">
        <v>258</v>
      </c>
      <c r="B259" s="7" t="s">
        <v>559</v>
      </c>
      <c r="C259" s="7" t="s">
        <v>8</v>
      </c>
      <c r="D259" s="3" t="s">
        <v>560</v>
      </c>
      <c r="E259">
        <v>2014</v>
      </c>
      <c r="F259" s="4">
        <v>756901.2</v>
      </c>
      <c r="G259" s="4">
        <v>6264.83</v>
      </c>
      <c r="H259" s="4">
        <f t="shared" ref="H259:H322" si="106">F259-G259</f>
        <v>750636.37</v>
      </c>
      <c r="I259" s="5">
        <f t="shared" si="88"/>
        <v>750636</v>
      </c>
      <c r="J259" s="6">
        <v>0.01</v>
      </c>
      <c r="K259" s="37">
        <f t="shared" si="89"/>
        <v>43.84</v>
      </c>
      <c r="L259" s="37">
        <f t="shared" si="90"/>
        <v>43.84</v>
      </c>
      <c r="M259" s="11">
        <f t="shared" si="91"/>
        <v>329076.12268999999</v>
      </c>
      <c r="N259" s="11">
        <f t="shared" si="92"/>
        <v>329076.12268999999</v>
      </c>
      <c r="O259" s="11">
        <f t="shared" ref="O259:O322" si="107">N259-P259</f>
        <v>0.12268999998923391</v>
      </c>
      <c r="P259" s="8">
        <f t="shared" si="93"/>
        <v>329076</v>
      </c>
      <c r="Q259" s="11">
        <f t="shared" si="94"/>
        <v>-0.12268999998923391</v>
      </c>
      <c r="R259">
        <f t="shared" si="95"/>
        <v>43.84</v>
      </c>
      <c r="S259" s="8">
        <f>ROUND(IF(J259=3%,$I$358*Ranking!K260,0),0)</f>
        <v>0</v>
      </c>
      <c r="T259" s="8">
        <f t="shared" si="96"/>
        <v>329076</v>
      </c>
      <c r="U259" s="8">
        <f t="shared" si="97"/>
        <v>0</v>
      </c>
      <c r="V259" s="8">
        <f t="shared" si="98"/>
        <v>329076</v>
      </c>
      <c r="W259" s="37">
        <f t="shared" si="99"/>
        <v>43.84</v>
      </c>
      <c r="X259" s="8">
        <f>IF(J259=3%,ROUND($I$360*Ranking!K260,0),0)</f>
        <v>0</v>
      </c>
      <c r="Y259" s="12">
        <f t="shared" si="100"/>
        <v>329076</v>
      </c>
      <c r="Z259" s="12">
        <f t="shared" si="101"/>
        <v>0</v>
      </c>
      <c r="AA259" s="8">
        <f t="shared" si="102"/>
        <v>329076</v>
      </c>
      <c r="AB259" s="12">
        <f t="shared" si="103"/>
        <v>0</v>
      </c>
      <c r="AC259" s="37">
        <f t="shared" si="104"/>
        <v>43.84</v>
      </c>
      <c r="AD259" t="str">
        <f t="shared" si="105"/>
        <v/>
      </c>
      <c r="AE259" s="12">
        <v>0</v>
      </c>
      <c r="AF259" s="8">
        <f t="shared" ref="AF259:AF322" si="108">AA259+AE259</f>
        <v>329076</v>
      </c>
      <c r="AG259">
        <v>295527</v>
      </c>
      <c r="AH259" s="12">
        <f t="shared" ref="AH259:AH322" si="109">AF259-AG259</f>
        <v>33549</v>
      </c>
      <c r="AI259">
        <v>295527</v>
      </c>
    </row>
    <row r="260" spans="1:35">
      <c r="A260">
        <v>259</v>
      </c>
      <c r="B260" s="7" t="s">
        <v>561</v>
      </c>
      <c r="C260" s="7" t="s">
        <v>8</v>
      </c>
      <c r="D260" s="3" t="s">
        <v>562</v>
      </c>
      <c r="E260">
        <v>0</v>
      </c>
      <c r="F260" s="4">
        <v>0</v>
      </c>
      <c r="G260" s="4">
        <v>0</v>
      </c>
      <c r="H260" s="4">
        <f t="shared" si="106"/>
        <v>0</v>
      </c>
      <c r="I260" s="5">
        <f t="shared" si="88"/>
        <v>0</v>
      </c>
      <c r="J260" s="6">
        <v>0</v>
      </c>
      <c r="K260" s="37">
        <f t="shared" si="89"/>
        <v>0</v>
      </c>
      <c r="L260" s="37">
        <f t="shared" si="90"/>
        <v>0</v>
      </c>
      <c r="M260" s="11">
        <f t="shared" si="91"/>
        <v>0</v>
      </c>
      <c r="N260" s="11">
        <f t="shared" si="92"/>
        <v>0</v>
      </c>
      <c r="O260" s="11">
        <f t="shared" si="107"/>
        <v>0</v>
      </c>
      <c r="P260" s="8">
        <f t="shared" si="93"/>
        <v>0</v>
      </c>
      <c r="Q260" s="11">
        <f t="shared" si="94"/>
        <v>0</v>
      </c>
      <c r="R260">
        <f t="shared" si="95"/>
        <v>0</v>
      </c>
      <c r="S260" s="8">
        <f>ROUND(IF(J260=3%,$I$358*Ranking!K261,0),0)</f>
        <v>0</v>
      </c>
      <c r="T260" s="8">
        <f t="shared" si="96"/>
        <v>0</v>
      </c>
      <c r="U260" s="8">
        <f t="shared" si="97"/>
        <v>0</v>
      </c>
      <c r="V260" s="8">
        <f t="shared" si="98"/>
        <v>0</v>
      </c>
      <c r="W260" s="37">
        <f t="shared" si="99"/>
        <v>0</v>
      </c>
      <c r="X260" s="8">
        <f>IF(J260=3%,ROUND($I$360*Ranking!K261,0),0)</f>
        <v>0</v>
      </c>
      <c r="Y260" s="12">
        <f t="shared" si="100"/>
        <v>0</v>
      </c>
      <c r="Z260" s="12">
        <f t="shared" si="101"/>
        <v>0</v>
      </c>
      <c r="AA260" s="8">
        <f t="shared" si="102"/>
        <v>0</v>
      </c>
      <c r="AB260" s="12">
        <f t="shared" si="103"/>
        <v>0</v>
      </c>
      <c r="AC260" s="37">
        <f t="shared" si="104"/>
        <v>0</v>
      </c>
      <c r="AD260" t="str">
        <f t="shared" si="105"/>
        <v/>
      </c>
      <c r="AE260" s="12">
        <v>0</v>
      </c>
      <c r="AF260" s="8">
        <f t="shared" si="108"/>
        <v>0</v>
      </c>
      <c r="AG260">
        <v>0</v>
      </c>
      <c r="AH260" s="12">
        <f t="shared" si="109"/>
        <v>0</v>
      </c>
      <c r="AI260">
        <v>0</v>
      </c>
    </row>
    <row r="261" spans="1:35">
      <c r="A261">
        <v>260</v>
      </c>
      <c r="B261" s="7" t="s">
        <v>563</v>
      </c>
      <c r="C261" s="7" t="s">
        <v>8</v>
      </c>
      <c r="D261" s="3" t="s">
        <v>564</v>
      </c>
      <c r="E261">
        <v>0</v>
      </c>
      <c r="F261" s="4">
        <v>0</v>
      </c>
      <c r="G261" s="4">
        <v>0</v>
      </c>
      <c r="H261" s="4">
        <f t="shared" si="106"/>
        <v>0</v>
      </c>
      <c r="I261" s="5">
        <f t="shared" si="88"/>
        <v>0</v>
      </c>
      <c r="J261" s="6">
        <v>0</v>
      </c>
      <c r="K261" s="37">
        <f t="shared" si="89"/>
        <v>0</v>
      </c>
      <c r="L261" s="37">
        <f t="shared" si="90"/>
        <v>0</v>
      </c>
      <c r="M261" s="11">
        <f t="shared" si="91"/>
        <v>0</v>
      </c>
      <c r="N261" s="11">
        <f t="shared" si="92"/>
        <v>0</v>
      </c>
      <c r="O261" s="11">
        <f t="shared" si="107"/>
        <v>0</v>
      </c>
      <c r="P261" s="8">
        <f t="shared" si="93"/>
        <v>0</v>
      </c>
      <c r="Q261" s="11">
        <f t="shared" si="94"/>
        <v>0</v>
      </c>
      <c r="R261">
        <f t="shared" si="95"/>
        <v>0</v>
      </c>
      <c r="S261" s="8">
        <f>ROUND(IF(J261=3%,$I$358*Ranking!K262,0),0)</f>
        <v>0</v>
      </c>
      <c r="T261" s="8">
        <f t="shared" si="96"/>
        <v>0</v>
      </c>
      <c r="U261" s="8">
        <f t="shared" si="97"/>
        <v>0</v>
      </c>
      <c r="V261" s="8">
        <f t="shared" si="98"/>
        <v>0</v>
      </c>
      <c r="W261" s="37">
        <f t="shared" si="99"/>
        <v>0</v>
      </c>
      <c r="X261" s="8">
        <f>IF(J261=3%,ROUND($I$360*Ranking!K262,0),0)</f>
        <v>0</v>
      </c>
      <c r="Y261" s="12">
        <f t="shared" si="100"/>
        <v>0</v>
      </c>
      <c r="Z261" s="12">
        <f t="shared" si="101"/>
        <v>0</v>
      </c>
      <c r="AA261" s="8">
        <f t="shared" si="102"/>
        <v>0</v>
      </c>
      <c r="AB261" s="12">
        <f t="shared" si="103"/>
        <v>0</v>
      </c>
      <c r="AC261" s="37">
        <f t="shared" si="104"/>
        <v>0</v>
      </c>
      <c r="AD261" t="str">
        <f t="shared" si="105"/>
        <v/>
      </c>
      <c r="AE261" s="12">
        <v>0</v>
      </c>
      <c r="AF261" s="8">
        <f t="shared" si="108"/>
        <v>0</v>
      </c>
      <c r="AG261">
        <v>0</v>
      </c>
      <c r="AH261" s="12">
        <f t="shared" si="109"/>
        <v>0</v>
      </c>
      <c r="AI261">
        <v>0</v>
      </c>
    </row>
    <row r="262" spans="1:35">
      <c r="A262">
        <v>261</v>
      </c>
      <c r="B262" s="7" t="s">
        <v>565</v>
      </c>
      <c r="C262" s="7" t="s">
        <v>8</v>
      </c>
      <c r="D262" s="3" t="s">
        <v>566</v>
      </c>
      <c r="E262">
        <v>2006</v>
      </c>
      <c r="F262" s="4">
        <v>1232207.6499999999</v>
      </c>
      <c r="G262" s="4">
        <v>6089.85</v>
      </c>
      <c r="H262" s="4">
        <f t="shared" si="106"/>
        <v>1226117.7999999998</v>
      </c>
      <c r="I262" s="5">
        <f t="shared" si="88"/>
        <v>1226118</v>
      </c>
      <c r="J262" s="6">
        <v>0.02</v>
      </c>
      <c r="K262" s="37">
        <f t="shared" si="89"/>
        <v>43.84</v>
      </c>
      <c r="L262" s="37">
        <f t="shared" si="90"/>
        <v>43.84</v>
      </c>
      <c r="M262" s="11">
        <f t="shared" si="91"/>
        <v>537525.72138</v>
      </c>
      <c r="N262" s="11">
        <f t="shared" si="92"/>
        <v>537525.72138</v>
      </c>
      <c r="O262" s="11">
        <f t="shared" si="107"/>
        <v>-0.27861999999731779</v>
      </c>
      <c r="P262" s="8">
        <f t="shared" si="93"/>
        <v>537526</v>
      </c>
      <c r="Q262" s="11">
        <f t="shared" si="94"/>
        <v>0.27861999999731779</v>
      </c>
      <c r="R262">
        <f t="shared" si="95"/>
        <v>43.84</v>
      </c>
      <c r="S262" s="8">
        <f>ROUND(IF(J262=3%,$I$358*Ranking!K263,0),0)</f>
        <v>0</v>
      </c>
      <c r="T262" s="8">
        <f t="shared" si="96"/>
        <v>537526</v>
      </c>
      <c r="U262" s="8">
        <f t="shared" si="97"/>
        <v>0</v>
      </c>
      <c r="V262" s="8">
        <f t="shared" si="98"/>
        <v>537526</v>
      </c>
      <c r="W262" s="37">
        <f t="shared" si="99"/>
        <v>43.84</v>
      </c>
      <c r="X262" s="8">
        <f>IF(J262=3%,ROUND($I$360*Ranking!K263,0),0)</f>
        <v>0</v>
      </c>
      <c r="Y262" s="12">
        <f t="shared" si="100"/>
        <v>537526</v>
      </c>
      <c r="Z262" s="12">
        <f t="shared" si="101"/>
        <v>0</v>
      </c>
      <c r="AA262" s="8">
        <f t="shared" si="102"/>
        <v>537526</v>
      </c>
      <c r="AB262" s="12">
        <f t="shared" si="103"/>
        <v>0</v>
      </c>
      <c r="AC262" s="37">
        <f t="shared" si="104"/>
        <v>43.84</v>
      </c>
      <c r="AD262" t="str">
        <f t="shared" si="105"/>
        <v/>
      </c>
      <c r="AE262" s="12">
        <v>0</v>
      </c>
      <c r="AF262" s="8">
        <f t="shared" si="108"/>
        <v>537526</v>
      </c>
      <c r="AG262">
        <v>482725</v>
      </c>
      <c r="AH262" s="12">
        <f t="shared" si="109"/>
        <v>54801</v>
      </c>
      <c r="AI262">
        <v>482725</v>
      </c>
    </row>
    <row r="263" spans="1:35">
      <c r="A263">
        <v>262</v>
      </c>
      <c r="B263" s="7" t="s">
        <v>567</v>
      </c>
      <c r="C263" s="7" t="s">
        <v>8</v>
      </c>
      <c r="D263" s="3" t="s">
        <v>568</v>
      </c>
      <c r="E263">
        <v>0</v>
      </c>
      <c r="F263" s="4">
        <v>0</v>
      </c>
      <c r="G263" s="4">
        <v>0</v>
      </c>
      <c r="H263" s="4">
        <f t="shared" si="106"/>
        <v>0</v>
      </c>
      <c r="I263" s="5">
        <f t="shared" si="88"/>
        <v>0</v>
      </c>
      <c r="J263" s="6">
        <v>0</v>
      </c>
      <c r="K263" s="37">
        <f t="shared" si="89"/>
        <v>0</v>
      </c>
      <c r="L263" s="37">
        <f t="shared" si="90"/>
        <v>0</v>
      </c>
      <c r="M263" s="11">
        <f t="shared" si="91"/>
        <v>0</v>
      </c>
      <c r="N263" s="11">
        <f t="shared" si="92"/>
        <v>0</v>
      </c>
      <c r="O263" s="11">
        <f t="shared" si="107"/>
        <v>0</v>
      </c>
      <c r="P263" s="8">
        <f t="shared" si="93"/>
        <v>0</v>
      </c>
      <c r="Q263" s="11">
        <f t="shared" si="94"/>
        <v>0</v>
      </c>
      <c r="R263">
        <f t="shared" si="95"/>
        <v>0</v>
      </c>
      <c r="S263" s="8">
        <f>ROUND(IF(J263=3%,$I$358*Ranking!K264,0),0)</f>
        <v>0</v>
      </c>
      <c r="T263" s="8">
        <f t="shared" si="96"/>
        <v>0</v>
      </c>
      <c r="U263" s="8">
        <f t="shared" si="97"/>
        <v>0</v>
      </c>
      <c r="V263" s="8">
        <f t="shared" si="98"/>
        <v>0</v>
      </c>
      <c r="W263" s="37">
        <f t="shared" si="99"/>
        <v>0</v>
      </c>
      <c r="X263" s="8">
        <f>IF(J263=3%,ROUND($I$360*Ranking!K264,0),0)</f>
        <v>0</v>
      </c>
      <c r="Y263" s="12">
        <f t="shared" si="100"/>
        <v>0</v>
      </c>
      <c r="Z263" s="12">
        <f t="shared" si="101"/>
        <v>0</v>
      </c>
      <c r="AA263" s="8">
        <f t="shared" si="102"/>
        <v>0</v>
      </c>
      <c r="AB263" s="12">
        <f t="shared" si="103"/>
        <v>0</v>
      </c>
      <c r="AC263" s="37">
        <f t="shared" si="104"/>
        <v>0</v>
      </c>
      <c r="AD263" t="str">
        <f t="shared" si="105"/>
        <v/>
      </c>
      <c r="AE263" s="12">
        <v>0</v>
      </c>
      <c r="AF263" s="8">
        <f t="shared" si="108"/>
        <v>0</v>
      </c>
      <c r="AG263">
        <v>0</v>
      </c>
      <c r="AH263" s="12">
        <f t="shared" si="109"/>
        <v>0</v>
      </c>
      <c r="AI263">
        <v>0</v>
      </c>
    </row>
    <row r="264" spans="1:35">
      <c r="A264">
        <v>263</v>
      </c>
      <c r="B264" s="7" t="s">
        <v>569</v>
      </c>
      <c r="C264" s="7" t="s">
        <v>8</v>
      </c>
      <c r="D264" s="3" t="s">
        <v>570</v>
      </c>
      <c r="E264">
        <v>0</v>
      </c>
      <c r="F264" s="4">
        <v>0</v>
      </c>
      <c r="G264" s="4">
        <v>0</v>
      </c>
      <c r="H264" s="4">
        <f t="shared" si="106"/>
        <v>0</v>
      </c>
      <c r="I264" s="5">
        <f t="shared" si="88"/>
        <v>0</v>
      </c>
      <c r="J264" s="6">
        <v>0</v>
      </c>
      <c r="K264" s="37">
        <f t="shared" si="89"/>
        <v>0</v>
      </c>
      <c r="L264" s="37">
        <f t="shared" si="90"/>
        <v>0</v>
      </c>
      <c r="M264" s="11">
        <f t="shared" si="91"/>
        <v>0</v>
      </c>
      <c r="N264" s="11">
        <f t="shared" si="92"/>
        <v>0</v>
      </c>
      <c r="O264" s="11">
        <f t="shared" si="107"/>
        <v>0</v>
      </c>
      <c r="P264" s="8">
        <f t="shared" si="93"/>
        <v>0</v>
      </c>
      <c r="Q264" s="11">
        <f t="shared" si="94"/>
        <v>0</v>
      </c>
      <c r="R264">
        <f t="shared" si="95"/>
        <v>0</v>
      </c>
      <c r="S264" s="8">
        <f>ROUND(IF(J264=3%,$I$358*Ranking!K265,0),0)</f>
        <v>0</v>
      </c>
      <c r="T264" s="8">
        <f t="shared" si="96"/>
        <v>0</v>
      </c>
      <c r="U264" s="8">
        <f t="shared" si="97"/>
        <v>0</v>
      </c>
      <c r="V264" s="8">
        <f t="shared" si="98"/>
        <v>0</v>
      </c>
      <c r="W264" s="37">
        <f t="shared" si="99"/>
        <v>0</v>
      </c>
      <c r="X264" s="8">
        <f>IF(J264=3%,ROUND($I$360*Ranking!K265,0),0)</f>
        <v>0</v>
      </c>
      <c r="Y264" s="12">
        <f t="shared" si="100"/>
        <v>0</v>
      </c>
      <c r="Z264" s="12">
        <f t="shared" si="101"/>
        <v>0</v>
      </c>
      <c r="AA264" s="8">
        <f t="shared" si="102"/>
        <v>0</v>
      </c>
      <c r="AB264" s="12">
        <f t="shared" si="103"/>
        <v>0</v>
      </c>
      <c r="AC264" s="37">
        <f t="shared" si="104"/>
        <v>0</v>
      </c>
      <c r="AD264" t="str">
        <f t="shared" si="105"/>
        <v/>
      </c>
      <c r="AE264" s="12">
        <v>0</v>
      </c>
      <c r="AF264" s="8">
        <f t="shared" si="108"/>
        <v>0</v>
      </c>
      <c r="AG264">
        <v>0</v>
      </c>
      <c r="AH264" s="12">
        <f t="shared" si="109"/>
        <v>0</v>
      </c>
      <c r="AI264">
        <v>0</v>
      </c>
    </row>
    <row r="265" spans="1:35">
      <c r="A265">
        <v>264</v>
      </c>
      <c r="B265" s="7" t="s">
        <v>94</v>
      </c>
      <c r="C265" s="7" t="s">
        <v>8</v>
      </c>
      <c r="D265" s="3" t="s">
        <v>95</v>
      </c>
      <c r="E265">
        <v>2003</v>
      </c>
      <c r="F265" s="4">
        <v>1693740.17</v>
      </c>
      <c r="G265" s="4">
        <v>17763.14</v>
      </c>
      <c r="H265" s="4">
        <f t="shared" si="106"/>
        <v>1675977.03</v>
      </c>
      <c r="I265" s="5">
        <f t="shared" si="88"/>
        <v>1675977</v>
      </c>
      <c r="J265" s="6">
        <v>0.03</v>
      </c>
      <c r="K265" s="37">
        <f t="shared" si="89"/>
        <v>43.84</v>
      </c>
      <c r="L265" s="37">
        <f t="shared" si="90"/>
        <v>49.35</v>
      </c>
      <c r="M265" s="11">
        <f t="shared" si="91"/>
        <v>734742.28902999999</v>
      </c>
      <c r="N265" s="11">
        <f t="shared" si="92"/>
        <v>734742.28902999999</v>
      </c>
      <c r="O265" s="11">
        <f t="shared" si="107"/>
        <v>0.28902999998535961</v>
      </c>
      <c r="P265" s="8">
        <f t="shared" si="93"/>
        <v>734742</v>
      </c>
      <c r="Q265" s="11">
        <f t="shared" si="94"/>
        <v>-0.28902999998535961</v>
      </c>
      <c r="R265">
        <f t="shared" si="95"/>
        <v>43.84</v>
      </c>
      <c r="S265" s="8">
        <f>ROUND(IF(J265=3%,$I$358*Ranking!K266,0),0)</f>
        <v>55417</v>
      </c>
      <c r="T265" s="8">
        <f t="shared" si="96"/>
        <v>790159</v>
      </c>
      <c r="U265" s="8">
        <f t="shared" si="97"/>
        <v>55417</v>
      </c>
      <c r="V265" s="8">
        <f t="shared" si="98"/>
        <v>790159</v>
      </c>
      <c r="W265" s="37">
        <f t="shared" si="99"/>
        <v>47.15</v>
      </c>
      <c r="X265" s="8">
        <f>IF(J265=3%,ROUND($I$360*Ranking!K266,0),0)</f>
        <v>36947</v>
      </c>
      <c r="Y265" s="12">
        <f t="shared" si="100"/>
        <v>827106</v>
      </c>
      <c r="Z265" s="12">
        <f t="shared" si="101"/>
        <v>36947</v>
      </c>
      <c r="AA265" s="8">
        <f t="shared" si="102"/>
        <v>827106</v>
      </c>
      <c r="AB265" s="12">
        <f t="shared" si="103"/>
        <v>0</v>
      </c>
      <c r="AC265" s="37">
        <f t="shared" si="104"/>
        <v>49.35</v>
      </c>
      <c r="AD265" t="str">
        <f t="shared" si="105"/>
        <v/>
      </c>
      <c r="AE265" s="12">
        <v>0</v>
      </c>
      <c r="AF265" s="8">
        <f t="shared" si="108"/>
        <v>827106</v>
      </c>
      <c r="AG265">
        <v>742423</v>
      </c>
      <c r="AH265" s="12">
        <f t="shared" si="109"/>
        <v>84683</v>
      </c>
      <c r="AI265">
        <v>742423</v>
      </c>
    </row>
    <row r="266" spans="1:35">
      <c r="A266">
        <v>265</v>
      </c>
      <c r="B266" s="7" t="s">
        <v>571</v>
      </c>
      <c r="C266" s="7" t="s">
        <v>8</v>
      </c>
      <c r="D266" s="3" t="s">
        <v>572</v>
      </c>
      <c r="E266">
        <v>2010</v>
      </c>
      <c r="F266" s="4">
        <v>437066.38</v>
      </c>
      <c r="G266" s="4">
        <v>4171.62</v>
      </c>
      <c r="H266" s="4">
        <f t="shared" si="106"/>
        <v>432894.76</v>
      </c>
      <c r="I266" s="5">
        <f t="shared" si="88"/>
        <v>432895</v>
      </c>
      <c r="J266" s="6">
        <v>1.2500000000000001E-2</v>
      </c>
      <c r="K266" s="37">
        <f t="shared" si="89"/>
        <v>43.84</v>
      </c>
      <c r="L266" s="37">
        <f t="shared" si="90"/>
        <v>43.84</v>
      </c>
      <c r="M266" s="11">
        <f t="shared" si="91"/>
        <v>189779.61106</v>
      </c>
      <c r="N266" s="11">
        <f t="shared" si="92"/>
        <v>189779.61106</v>
      </c>
      <c r="O266" s="11">
        <f t="shared" si="107"/>
        <v>-0.3889400000043679</v>
      </c>
      <c r="P266" s="8">
        <f t="shared" si="93"/>
        <v>189780</v>
      </c>
      <c r="Q266" s="11">
        <f t="shared" si="94"/>
        <v>0.3889400000043679</v>
      </c>
      <c r="R266">
        <f t="shared" si="95"/>
        <v>43.84</v>
      </c>
      <c r="S266" s="8">
        <f>ROUND(IF(J266=3%,$I$358*Ranking!K267,0),0)</f>
        <v>0</v>
      </c>
      <c r="T266" s="8">
        <f t="shared" si="96"/>
        <v>189780</v>
      </c>
      <c r="U266" s="8">
        <f t="shared" si="97"/>
        <v>0</v>
      </c>
      <c r="V266" s="8">
        <f t="shared" si="98"/>
        <v>189780</v>
      </c>
      <c r="W266" s="37">
        <f t="shared" si="99"/>
        <v>43.84</v>
      </c>
      <c r="X266" s="8">
        <f>IF(J266=3%,ROUND($I$360*Ranking!K267,0),0)</f>
        <v>0</v>
      </c>
      <c r="Y266" s="12">
        <f t="shared" si="100"/>
        <v>189780</v>
      </c>
      <c r="Z266" s="12">
        <f t="shared" si="101"/>
        <v>0</v>
      </c>
      <c r="AA266" s="8">
        <f t="shared" si="102"/>
        <v>189780</v>
      </c>
      <c r="AB266" s="12">
        <f t="shared" si="103"/>
        <v>0</v>
      </c>
      <c r="AC266" s="37">
        <f t="shared" si="104"/>
        <v>43.84</v>
      </c>
      <c r="AD266" t="str">
        <f t="shared" si="105"/>
        <v/>
      </c>
      <c r="AE266" s="12">
        <v>0</v>
      </c>
      <c r="AF266" s="8">
        <f t="shared" si="108"/>
        <v>189780</v>
      </c>
      <c r="AG266">
        <v>170431</v>
      </c>
      <c r="AH266" s="12">
        <f t="shared" si="109"/>
        <v>19349</v>
      </c>
      <c r="AI266">
        <v>170431</v>
      </c>
    </row>
    <row r="267" spans="1:35">
      <c r="A267">
        <v>266</v>
      </c>
      <c r="B267" s="7" t="s">
        <v>573</v>
      </c>
      <c r="C267" s="7" t="s">
        <v>8</v>
      </c>
      <c r="D267" s="3" t="s">
        <v>574</v>
      </c>
      <c r="E267">
        <v>2006</v>
      </c>
      <c r="F267" s="4">
        <v>608009.04</v>
      </c>
      <c r="G267" s="4">
        <v>2897.02</v>
      </c>
      <c r="H267" s="4">
        <f t="shared" si="106"/>
        <v>605112.02</v>
      </c>
      <c r="I267" s="5">
        <f t="shared" si="88"/>
        <v>605112</v>
      </c>
      <c r="J267" s="6">
        <v>0.01</v>
      </c>
      <c r="K267" s="37">
        <f t="shared" si="89"/>
        <v>43.84</v>
      </c>
      <c r="L267" s="37">
        <f t="shared" si="90"/>
        <v>43.84</v>
      </c>
      <c r="M267" s="11">
        <f t="shared" si="91"/>
        <v>265278.92447000003</v>
      </c>
      <c r="N267" s="11">
        <f t="shared" si="92"/>
        <v>265278.92447000003</v>
      </c>
      <c r="O267" s="11">
        <f t="shared" si="107"/>
        <v>-7.5529999972786754E-2</v>
      </c>
      <c r="P267" s="8">
        <f t="shared" si="93"/>
        <v>265279</v>
      </c>
      <c r="Q267" s="11">
        <f t="shared" si="94"/>
        <v>7.5529999972786754E-2</v>
      </c>
      <c r="R267">
        <f t="shared" si="95"/>
        <v>43.84</v>
      </c>
      <c r="S267" s="8">
        <f>ROUND(IF(J267=3%,$I$358*Ranking!K268,0),0)</f>
        <v>0</v>
      </c>
      <c r="T267" s="8">
        <f t="shared" si="96"/>
        <v>265279</v>
      </c>
      <c r="U267" s="8">
        <f t="shared" si="97"/>
        <v>0</v>
      </c>
      <c r="V267" s="8">
        <f t="shared" si="98"/>
        <v>265279</v>
      </c>
      <c r="W267" s="37">
        <f t="shared" si="99"/>
        <v>43.84</v>
      </c>
      <c r="X267" s="8">
        <f>IF(J267=3%,ROUND($I$360*Ranking!K268,0),0)</f>
        <v>0</v>
      </c>
      <c r="Y267" s="12">
        <f t="shared" si="100"/>
        <v>265279</v>
      </c>
      <c r="Z267" s="12">
        <f t="shared" si="101"/>
        <v>0</v>
      </c>
      <c r="AA267" s="8">
        <f t="shared" si="102"/>
        <v>265279</v>
      </c>
      <c r="AB267" s="12">
        <f t="shared" si="103"/>
        <v>0</v>
      </c>
      <c r="AC267" s="37">
        <f t="shared" si="104"/>
        <v>43.84</v>
      </c>
      <c r="AD267" t="str">
        <f t="shared" si="105"/>
        <v/>
      </c>
      <c r="AE267" s="12">
        <v>0</v>
      </c>
      <c r="AF267" s="8">
        <f t="shared" si="108"/>
        <v>265279</v>
      </c>
      <c r="AG267">
        <v>238234</v>
      </c>
      <c r="AH267" s="12">
        <f t="shared" si="109"/>
        <v>27045</v>
      </c>
      <c r="AI267">
        <v>238234</v>
      </c>
    </row>
    <row r="268" spans="1:35">
      <c r="A268">
        <v>267</v>
      </c>
      <c r="B268" s="7" t="s">
        <v>575</v>
      </c>
      <c r="C268" s="7" t="s">
        <v>8</v>
      </c>
      <c r="D268" s="3" t="s">
        <v>576</v>
      </c>
      <c r="E268">
        <v>0</v>
      </c>
      <c r="F268" s="4">
        <v>0</v>
      </c>
      <c r="G268" s="4">
        <v>0</v>
      </c>
      <c r="H268" s="4">
        <f t="shared" si="106"/>
        <v>0</v>
      </c>
      <c r="I268" s="5">
        <f t="shared" si="88"/>
        <v>0</v>
      </c>
      <c r="J268" s="6">
        <v>0</v>
      </c>
      <c r="K268" s="37">
        <f t="shared" si="89"/>
        <v>0</v>
      </c>
      <c r="L268" s="37">
        <f t="shared" si="90"/>
        <v>0</v>
      </c>
      <c r="M268" s="11">
        <f t="shared" si="91"/>
        <v>0</v>
      </c>
      <c r="N268" s="11">
        <f t="shared" si="92"/>
        <v>0</v>
      </c>
      <c r="O268" s="11">
        <f t="shared" si="107"/>
        <v>0</v>
      </c>
      <c r="P268" s="8">
        <f t="shared" si="93"/>
        <v>0</v>
      </c>
      <c r="Q268" s="11">
        <f t="shared" si="94"/>
        <v>0</v>
      </c>
      <c r="R268">
        <f t="shared" si="95"/>
        <v>0</v>
      </c>
      <c r="S268" s="8">
        <f>ROUND(IF(J268=3%,$I$358*Ranking!K269,0),0)</f>
        <v>0</v>
      </c>
      <c r="T268" s="8">
        <f t="shared" si="96"/>
        <v>0</v>
      </c>
      <c r="U268" s="8">
        <f t="shared" si="97"/>
        <v>0</v>
      </c>
      <c r="V268" s="8">
        <f t="shared" si="98"/>
        <v>0</v>
      </c>
      <c r="W268" s="37">
        <f t="shared" si="99"/>
        <v>0</v>
      </c>
      <c r="X268" s="8">
        <f>IF(J268=3%,ROUND($I$360*Ranking!K269,0),0)</f>
        <v>0</v>
      </c>
      <c r="Y268" s="12">
        <f t="shared" si="100"/>
        <v>0</v>
      </c>
      <c r="Z268" s="12">
        <f t="shared" si="101"/>
        <v>0</v>
      </c>
      <c r="AA268" s="8">
        <f t="shared" si="102"/>
        <v>0</v>
      </c>
      <c r="AB268" s="12">
        <f t="shared" si="103"/>
        <v>0</v>
      </c>
      <c r="AC268" s="37">
        <f t="shared" si="104"/>
        <v>0</v>
      </c>
      <c r="AD268" t="str">
        <f t="shared" si="105"/>
        <v/>
      </c>
      <c r="AE268" s="12">
        <v>0</v>
      </c>
      <c r="AF268" s="8">
        <f t="shared" si="108"/>
        <v>0</v>
      </c>
      <c r="AG268">
        <v>0</v>
      </c>
      <c r="AH268" s="12">
        <f t="shared" si="109"/>
        <v>0</v>
      </c>
      <c r="AI268">
        <v>0</v>
      </c>
    </row>
    <row r="269" spans="1:35">
      <c r="A269">
        <v>268</v>
      </c>
      <c r="B269" s="7" t="s">
        <v>577</v>
      </c>
      <c r="C269" s="7" t="s">
        <v>8</v>
      </c>
      <c r="D269" s="3" t="s">
        <v>578</v>
      </c>
      <c r="E269">
        <v>0</v>
      </c>
      <c r="F269" s="4">
        <v>0</v>
      </c>
      <c r="G269" s="4">
        <v>0</v>
      </c>
      <c r="H269" s="4">
        <f t="shared" si="106"/>
        <v>0</v>
      </c>
      <c r="I269" s="5">
        <f t="shared" si="88"/>
        <v>0</v>
      </c>
      <c r="J269" s="6">
        <v>0</v>
      </c>
      <c r="K269" s="37">
        <f t="shared" si="89"/>
        <v>0</v>
      </c>
      <c r="L269" s="37">
        <f t="shared" si="90"/>
        <v>0</v>
      </c>
      <c r="M269" s="11">
        <f t="shared" si="91"/>
        <v>0</v>
      </c>
      <c r="N269" s="11">
        <f t="shared" si="92"/>
        <v>0</v>
      </c>
      <c r="O269" s="11">
        <f t="shared" si="107"/>
        <v>0</v>
      </c>
      <c r="P269" s="8">
        <f t="shared" si="93"/>
        <v>0</v>
      </c>
      <c r="Q269" s="11">
        <f t="shared" si="94"/>
        <v>0</v>
      </c>
      <c r="R269">
        <f t="shared" si="95"/>
        <v>0</v>
      </c>
      <c r="S269" s="8">
        <f>ROUND(IF(J269=3%,$I$358*Ranking!K270,0),0)</f>
        <v>0</v>
      </c>
      <c r="T269" s="8">
        <f t="shared" si="96"/>
        <v>0</v>
      </c>
      <c r="U269" s="8">
        <f t="shared" si="97"/>
        <v>0</v>
      </c>
      <c r="V269" s="8">
        <f t="shared" si="98"/>
        <v>0</v>
      </c>
      <c r="W269" s="37">
        <f t="shared" si="99"/>
        <v>0</v>
      </c>
      <c r="X269" s="8">
        <f>IF(J269=3%,ROUND($I$360*Ranking!K270,0),0)</f>
        <v>0</v>
      </c>
      <c r="Y269" s="12">
        <f t="shared" si="100"/>
        <v>0</v>
      </c>
      <c r="Z269" s="12">
        <f t="shared" si="101"/>
        <v>0</v>
      </c>
      <c r="AA269" s="8">
        <f t="shared" si="102"/>
        <v>0</v>
      </c>
      <c r="AB269" s="12">
        <f t="shared" si="103"/>
        <v>0</v>
      </c>
      <c r="AC269" s="37">
        <f t="shared" si="104"/>
        <v>0</v>
      </c>
      <c r="AD269" t="str">
        <f t="shared" si="105"/>
        <v/>
      </c>
      <c r="AE269" s="12">
        <v>0</v>
      </c>
      <c r="AF269" s="8">
        <f t="shared" si="108"/>
        <v>0</v>
      </c>
      <c r="AG269">
        <v>0</v>
      </c>
      <c r="AH269" s="12">
        <f t="shared" si="109"/>
        <v>0</v>
      </c>
      <c r="AI269">
        <v>0</v>
      </c>
    </row>
    <row r="270" spans="1:35">
      <c r="A270">
        <v>269</v>
      </c>
      <c r="B270" s="7" t="s">
        <v>579</v>
      </c>
      <c r="C270" s="7" t="s">
        <v>8</v>
      </c>
      <c r="D270" s="3" t="s">
        <v>580</v>
      </c>
      <c r="E270">
        <v>0</v>
      </c>
      <c r="F270" s="4">
        <v>0</v>
      </c>
      <c r="G270" s="4">
        <v>0</v>
      </c>
      <c r="H270" s="4">
        <f t="shared" si="106"/>
        <v>0</v>
      </c>
      <c r="I270" s="5">
        <f t="shared" si="88"/>
        <v>0</v>
      </c>
      <c r="J270" s="6">
        <v>0</v>
      </c>
      <c r="K270" s="37">
        <f t="shared" si="89"/>
        <v>0</v>
      </c>
      <c r="L270" s="37">
        <f t="shared" si="90"/>
        <v>0</v>
      </c>
      <c r="M270" s="11">
        <f t="shared" si="91"/>
        <v>0</v>
      </c>
      <c r="N270" s="11">
        <f t="shared" si="92"/>
        <v>0</v>
      </c>
      <c r="O270" s="11">
        <f t="shared" si="107"/>
        <v>0</v>
      </c>
      <c r="P270" s="8">
        <f t="shared" si="93"/>
        <v>0</v>
      </c>
      <c r="Q270" s="11">
        <f t="shared" si="94"/>
        <v>0</v>
      </c>
      <c r="R270">
        <f t="shared" si="95"/>
        <v>0</v>
      </c>
      <c r="S270" s="8">
        <f>ROUND(IF(J270=3%,$I$358*Ranking!K271,0),0)</f>
        <v>0</v>
      </c>
      <c r="T270" s="8">
        <f t="shared" si="96"/>
        <v>0</v>
      </c>
      <c r="U270" s="8">
        <f t="shared" si="97"/>
        <v>0</v>
      </c>
      <c r="V270" s="8">
        <f t="shared" si="98"/>
        <v>0</v>
      </c>
      <c r="W270" s="37">
        <f t="shared" si="99"/>
        <v>0</v>
      </c>
      <c r="X270" s="8">
        <f>IF(J270=3%,ROUND($I$360*Ranking!K271,0),0)</f>
        <v>0</v>
      </c>
      <c r="Y270" s="12">
        <f t="shared" si="100"/>
        <v>0</v>
      </c>
      <c r="Z270" s="12">
        <f t="shared" si="101"/>
        <v>0</v>
      </c>
      <c r="AA270" s="8">
        <f t="shared" si="102"/>
        <v>0</v>
      </c>
      <c r="AB270" s="12">
        <f t="shared" si="103"/>
        <v>0</v>
      </c>
      <c r="AC270" s="37">
        <f t="shared" si="104"/>
        <v>0</v>
      </c>
      <c r="AD270" t="str">
        <f t="shared" si="105"/>
        <v/>
      </c>
      <c r="AE270" s="12">
        <v>0</v>
      </c>
      <c r="AF270" s="8">
        <f t="shared" si="108"/>
        <v>0</v>
      </c>
      <c r="AG270">
        <v>0</v>
      </c>
      <c r="AH270" s="12">
        <f t="shared" si="109"/>
        <v>0</v>
      </c>
      <c r="AI270">
        <v>0</v>
      </c>
    </row>
    <row r="271" spans="1:35">
      <c r="A271">
        <v>270</v>
      </c>
      <c r="B271" s="7" t="s">
        <v>581</v>
      </c>
      <c r="C271" s="7" t="s">
        <v>8</v>
      </c>
      <c r="D271" s="3" t="s">
        <v>582</v>
      </c>
      <c r="E271">
        <v>0</v>
      </c>
      <c r="F271" s="4">
        <v>0</v>
      </c>
      <c r="G271" s="4">
        <v>0</v>
      </c>
      <c r="H271" s="4">
        <f t="shared" si="106"/>
        <v>0</v>
      </c>
      <c r="I271" s="5">
        <f t="shared" si="88"/>
        <v>0</v>
      </c>
      <c r="J271" s="6">
        <v>0</v>
      </c>
      <c r="K271" s="37">
        <f t="shared" si="89"/>
        <v>0</v>
      </c>
      <c r="L271" s="37">
        <f t="shared" si="90"/>
        <v>0</v>
      </c>
      <c r="M271" s="11">
        <f t="shared" si="91"/>
        <v>0</v>
      </c>
      <c r="N271" s="11">
        <f t="shared" si="92"/>
        <v>0</v>
      </c>
      <c r="O271" s="11">
        <f t="shared" si="107"/>
        <v>0</v>
      </c>
      <c r="P271" s="8">
        <f t="shared" si="93"/>
        <v>0</v>
      </c>
      <c r="Q271" s="11">
        <f t="shared" si="94"/>
        <v>0</v>
      </c>
      <c r="R271">
        <f t="shared" si="95"/>
        <v>0</v>
      </c>
      <c r="S271" s="8">
        <f>ROUND(IF(J271=3%,$I$358*Ranking!K272,0),0)</f>
        <v>0</v>
      </c>
      <c r="T271" s="8">
        <f t="shared" si="96"/>
        <v>0</v>
      </c>
      <c r="U271" s="8">
        <f t="shared" si="97"/>
        <v>0</v>
      </c>
      <c r="V271" s="8">
        <f t="shared" si="98"/>
        <v>0</v>
      </c>
      <c r="W271" s="37">
        <f t="shared" si="99"/>
        <v>0</v>
      </c>
      <c r="X271" s="8">
        <f>IF(J271=3%,ROUND($I$360*Ranking!K272,0),0)</f>
        <v>0</v>
      </c>
      <c r="Y271" s="12">
        <f t="shared" si="100"/>
        <v>0</v>
      </c>
      <c r="Z271" s="12">
        <f t="shared" si="101"/>
        <v>0</v>
      </c>
      <c r="AA271" s="8">
        <f t="shared" si="102"/>
        <v>0</v>
      </c>
      <c r="AB271" s="12">
        <f t="shared" si="103"/>
        <v>0</v>
      </c>
      <c r="AC271" s="37">
        <f t="shared" si="104"/>
        <v>0</v>
      </c>
      <c r="AD271" t="str">
        <f t="shared" si="105"/>
        <v/>
      </c>
      <c r="AE271" s="12">
        <v>0</v>
      </c>
      <c r="AF271" s="8">
        <f t="shared" si="108"/>
        <v>0</v>
      </c>
      <c r="AG271">
        <v>0</v>
      </c>
      <c r="AH271" s="12">
        <f t="shared" si="109"/>
        <v>0</v>
      </c>
      <c r="AI271">
        <v>0</v>
      </c>
    </row>
    <row r="272" spans="1:35">
      <c r="A272">
        <v>271</v>
      </c>
      <c r="B272" s="7" t="s">
        <v>583</v>
      </c>
      <c r="C272" s="7" t="s">
        <v>8</v>
      </c>
      <c r="D272" s="3" t="s">
        <v>584</v>
      </c>
      <c r="E272">
        <v>0</v>
      </c>
      <c r="F272" s="4">
        <v>0</v>
      </c>
      <c r="G272" s="4">
        <v>0</v>
      </c>
      <c r="H272" s="4">
        <f t="shared" si="106"/>
        <v>0</v>
      </c>
      <c r="I272" s="5">
        <f t="shared" si="88"/>
        <v>0</v>
      </c>
      <c r="J272" s="6">
        <v>0</v>
      </c>
      <c r="K272" s="37">
        <f t="shared" si="89"/>
        <v>0</v>
      </c>
      <c r="L272" s="37">
        <f t="shared" si="90"/>
        <v>0</v>
      </c>
      <c r="M272" s="11">
        <f t="shared" si="91"/>
        <v>0</v>
      </c>
      <c r="N272" s="11">
        <f t="shared" si="92"/>
        <v>0</v>
      </c>
      <c r="O272" s="11">
        <f t="shared" si="107"/>
        <v>0</v>
      </c>
      <c r="P272" s="8">
        <f t="shared" si="93"/>
        <v>0</v>
      </c>
      <c r="Q272" s="11">
        <f t="shared" si="94"/>
        <v>0</v>
      </c>
      <c r="R272">
        <f t="shared" si="95"/>
        <v>0</v>
      </c>
      <c r="S272" s="8">
        <f>ROUND(IF(J272=3%,$I$358*Ranking!K273,0),0)</f>
        <v>0</v>
      </c>
      <c r="T272" s="8">
        <f t="shared" si="96"/>
        <v>0</v>
      </c>
      <c r="U272" s="8">
        <f t="shared" si="97"/>
        <v>0</v>
      </c>
      <c r="V272" s="8">
        <f t="shared" si="98"/>
        <v>0</v>
      </c>
      <c r="W272" s="37">
        <f t="shared" si="99"/>
        <v>0</v>
      </c>
      <c r="X272" s="8">
        <f>IF(J272=3%,ROUND($I$360*Ranking!K273,0),0)</f>
        <v>0</v>
      </c>
      <c r="Y272" s="12">
        <f t="shared" si="100"/>
        <v>0</v>
      </c>
      <c r="Z272" s="12">
        <f t="shared" si="101"/>
        <v>0</v>
      </c>
      <c r="AA272" s="8">
        <f t="shared" si="102"/>
        <v>0</v>
      </c>
      <c r="AB272" s="12">
        <f t="shared" si="103"/>
        <v>0</v>
      </c>
      <c r="AC272" s="37">
        <f t="shared" si="104"/>
        <v>0</v>
      </c>
      <c r="AD272" t="str">
        <f t="shared" si="105"/>
        <v/>
      </c>
      <c r="AE272" s="12">
        <v>0</v>
      </c>
      <c r="AF272" s="8">
        <f t="shared" si="108"/>
        <v>0</v>
      </c>
      <c r="AG272">
        <v>0</v>
      </c>
      <c r="AH272" s="12">
        <f t="shared" si="109"/>
        <v>0</v>
      </c>
      <c r="AI272">
        <v>0</v>
      </c>
    </row>
    <row r="273" spans="1:35">
      <c r="A273">
        <v>272</v>
      </c>
      <c r="B273" s="7" t="s">
        <v>585</v>
      </c>
      <c r="C273" s="7" t="s">
        <v>8</v>
      </c>
      <c r="D273" s="3" t="s">
        <v>586</v>
      </c>
      <c r="E273">
        <v>2009</v>
      </c>
      <c r="F273" s="4">
        <v>43937.69</v>
      </c>
      <c r="G273" s="4">
        <v>253.32</v>
      </c>
      <c r="H273" s="4">
        <f t="shared" si="106"/>
        <v>43684.37</v>
      </c>
      <c r="I273" s="5">
        <f t="shared" si="88"/>
        <v>43684</v>
      </c>
      <c r="J273" s="6">
        <v>1.4999999999999999E-2</v>
      </c>
      <c r="K273" s="37">
        <f t="shared" si="89"/>
        <v>43.84</v>
      </c>
      <c r="L273" s="37">
        <f t="shared" si="90"/>
        <v>43.84</v>
      </c>
      <c r="M273" s="11">
        <f t="shared" si="91"/>
        <v>19150.908490000002</v>
      </c>
      <c r="N273" s="11">
        <f t="shared" si="92"/>
        <v>19150.908490000002</v>
      </c>
      <c r="O273" s="11">
        <f t="shared" si="107"/>
        <v>-9.1509999998379499E-2</v>
      </c>
      <c r="P273" s="8">
        <f t="shared" si="93"/>
        <v>19151</v>
      </c>
      <c r="Q273" s="11">
        <f t="shared" si="94"/>
        <v>9.1509999998379499E-2</v>
      </c>
      <c r="R273">
        <f t="shared" si="95"/>
        <v>43.84</v>
      </c>
      <c r="S273" s="8">
        <f>ROUND(IF(J273=3%,$I$358*Ranking!K274,0),0)</f>
        <v>0</v>
      </c>
      <c r="T273" s="8">
        <f t="shared" si="96"/>
        <v>19151</v>
      </c>
      <c r="U273" s="8">
        <f t="shared" si="97"/>
        <v>0</v>
      </c>
      <c r="V273" s="8">
        <f t="shared" si="98"/>
        <v>19151</v>
      </c>
      <c r="W273" s="37">
        <f t="shared" si="99"/>
        <v>43.84</v>
      </c>
      <c r="X273" s="8">
        <f>IF(J273=3%,ROUND($I$360*Ranking!K274,0),0)</f>
        <v>0</v>
      </c>
      <c r="Y273" s="12">
        <f t="shared" si="100"/>
        <v>19151</v>
      </c>
      <c r="Z273" s="12">
        <f t="shared" si="101"/>
        <v>0</v>
      </c>
      <c r="AA273" s="8">
        <f t="shared" si="102"/>
        <v>19151</v>
      </c>
      <c r="AB273" s="12">
        <f t="shared" si="103"/>
        <v>0</v>
      </c>
      <c r="AC273" s="37">
        <f t="shared" si="104"/>
        <v>43.84</v>
      </c>
      <c r="AD273" t="str">
        <f t="shared" si="105"/>
        <v/>
      </c>
      <c r="AE273" s="12">
        <v>0</v>
      </c>
      <c r="AF273" s="8">
        <f t="shared" si="108"/>
        <v>19151</v>
      </c>
      <c r="AG273">
        <v>17198</v>
      </c>
      <c r="AH273" s="12">
        <f t="shared" si="109"/>
        <v>1953</v>
      </c>
      <c r="AI273">
        <v>17198</v>
      </c>
    </row>
    <row r="274" spans="1:35">
      <c r="A274">
        <v>273</v>
      </c>
      <c r="B274" s="7" t="s">
        <v>587</v>
      </c>
      <c r="C274" s="7" t="s">
        <v>8</v>
      </c>
      <c r="D274" s="3" t="s">
        <v>588</v>
      </c>
      <c r="E274">
        <v>2013</v>
      </c>
      <c r="F274" s="4">
        <v>268285.98</v>
      </c>
      <c r="G274" s="4">
        <v>7353.6600000000008</v>
      </c>
      <c r="H274" s="4">
        <f t="shared" si="106"/>
        <v>260932.31999999998</v>
      </c>
      <c r="I274" s="5">
        <f t="shared" si="88"/>
        <v>260932</v>
      </c>
      <c r="J274" s="6">
        <v>0.01</v>
      </c>
      <c r="K274" s="37">
        <f t="shared" si="89"/>
        <v>43.84</v>
      </c>
      <c r="L274" s="37">
        <f t="shared" si="90"/>
        <v>43.84</v>
      </c>
      <c r="M274" s="11">
        <f t="shared" si="91"/>
        <v>114391.65033999999</v>
      </c>
      <c r="N274" s="11">
        <f t="shared" si="92"/>
        <v>114391.65033999999</v>
      </c>
      <c r="O274" s="11">
        <f t="shared" si="107"/>
        <v>-0.34966000000713393</v>
      </c>
      <c r="P274" s="8">
        <f t="shared" si="93"/>
        <v>114392</v>
      </c>
      <c r="Q274" s="11">
        <f t="shared" si="94"/>
        <v>0.34966000000713393</v>
      </c>
      <c r="R274">
        <f t="shared" si="95"/>
        <v>43.84</v>
      </c>
      <c r="S274" s="8">
        <f>ROUND(IF(J274=3%,$I$358*Ranking!K275,0),0)</f>
        <v>0</v>
      </c>
      <c r="T274" s="8">
        <f t="shared" si="96"/>
        <v>114392</v>
      </c>
      <c r="U274" s="8">
        <f t="shared" si="97"/>
        <v>0</v>
      </c>
      <c r="V274" s="8">
        <f t="shared" si="98"/>
        <v>114392</v>
      </c>
      <c r="W274" s="37">
        <f t="shared" si="99"/>
        <v>43.84</v>
      </c>
      <c r="X274" s="8">
        <f>IF(J274=3%,ROUND($I$360*Ranking!K275,0),0)</f>
        <v>0</v>
      </c>
      <c r="Y274" s="12">
        <f t="shared" si="100"/>
        <v>114392</v>
      </c>
      <c r="Z274" s="12">
        <f t="shared" si="101"/>
        <v>0</v>
      </c>
      <c r="AA274" s="8">
        <f t="shared" si="102"/>
        <v>114392</v>
      </c>
      <c r="AB274" s="12">
        <f t="shared" si="103"/>
        <v>0</v>
      </c>
      <c r="AC274" s="37">
        <f t="shared" si="104"/>
        <v>43.84</v>
      </c>
      <c r="AD274" t="str">
        <f t="shared" si="105"/>
        <v/>
      </c>
      <c r="AE274" s="12">
        <v>0</v>
      </c>
      <c r="AF274" s="8">
        <f t="shared" si="108"/>
        <v>114392</v>
      </c>
      <c r="AG274">
        <v>102729</v>
      </c>
      <c r="AH274" s="12">
        <f t="shared" si="109"/>
        <v>11663</v>
      </c>
      <c r="AI274">
        <v>102729</v>
      </c>
    </row>
    <row r="275" spans="1:35">
      <c r="A275">
        <v>274</v>
      </c>
      <c r="B275" s="7" t="s">
        <v>589</v>
      </c>
      <c r="C275" s="7" t="s">
        <v>8</v>
      </c>
      <c r="D275" s="3" t="s">
        <v>590</v>
      </c>
      <c r="E275">
        <v>2014</v>
      </c>
      <c r="F275" s="4">
        <v>2386326.71</v>
      </c>
      <c r="G275" s="4">
        <v>17109.39</v>
      </c>
      <c r="H275" s="4">
        <f t="shared" si="106"/>
        <v>2369217.3199999998</v>
      </c>
      <c r="I275" s="5">
        <f t="shared" si="88"/>
        <v>2369217</v>
      </c>
      <c r="J275" s="16">
        <v>1.4999999999999999E-2</v>
      </c>
      <c r="K275" s="37">
        <f t="shared" si="89"/>
        <v>43.84</v>
      </c>
      <c r="L275" s="37">
        <f t="shared" si="90"/>
        <v>43.84</v>
      </c>
      <c r="M275" s="11">
        <f t="shared" si="91"/>
        <v>1038656.21175</v>
      </c>
      <c r="N275" s="11">
        <f t="shared" si="92"/>
        <v>1038656.21175</v>
      </c>
      <c r="O275" s="11">
        <f t="shared" si="107"/>
        <v>0.21175000001676381</v>
      </c>
      <c r="P275" s="8">
        <f t="shared" si="93"/>
        <v>1038656</v>
      </c>
      <c r="Q275" s="11">
        <f t="shared" si="94"/>
        <v>-0.21175000001676381</v>
      </c>
      <c r="R275">
        <f t="shared" si="95"/>
        <v>43.84</v>
      </c>
      <c r="S275" s="8">
        <f>ROUND(IF(J275=3%,$I$358*Ranking!K276,0),0)</f>
        <v>0</v>
      </c>
      <c r="T275" s="8">
        <f t="shared" si="96"/>
        <v>1038656</v>
      </c>
      <c r="U275" s="8">
        <f t="shared" si="97"/>
        <v>0</v>
      </c>
      <c r="V275" s="8">
        <f t="shared" si="98"/>
        <v>1038656</v>
      </c>
      <c r="W275" s="37">
        <f t="shared" si="99"/>
        <v>43.84</v>
      </c>
      <c r="X275" s="8">
        <f>IF(J275=3%,ROUND($I$360*Ranking!K276,0),0)</f>
        <v>0</v>
      </c>
      <c r="Y275" s="12">
        <f t="shared" si="100"/>
        <v>1038656</v>
      </c>
      <c r="Z275" s="12">
        <f t="shared" si="101"/>
        <v>0</v>
      </c>
      <c r="AA275" s="8">
        <f t="shared" si="102"/>
        <v>1038656</v>
      </c>
      <c r="AB275" s="12">
        <f t="shared" si="103"/>
        <v>0</v>
      </c>
      <c r="AC275" s="37">
        <f t="shared" si="104"/>
        <v>43.84</v>
      </c>
      <c r="AD275" t="str">
        <f t="shared" si="105"/>
        <v/>
      </c>
      <c r="AE275" s="12">
        <v>0</v>
      </c>
      <c r="AF275" s="8">
        <f t="shared" si="108"/>
        <v>1038656</v>
      </c>
      <c r="AG275">
        <v>932765</v>
      </c>
      <c r="AH275" s="12">
        <f t="shared" si="109"/>
        <v>105891</v>
      </c>
      <c r="AI275">
        <v>932765</v>
      </c>
    </row>
    <row r="276" spans="1:35">
      <c r="A276">
        <v>275</v>
      </c>
      <c r="B276" s="7" t="s">
        <v>591</v>
      </c>
      <c r="C276" s="7" t="s">
        <v>8</v>
      </c>
      <c r="D276" s="3" t="s">
        <v>592</v>
      </c>
      <c r="E276">
        <v>0</v>
      </c>
      <c r="F276" s="4">
        <v>0</v>
      </c>
      <c r="G276" s="4">
        <v>0</v>
      </c>
      <c r="H276" s="4">
        <f t="shared" si="106"/>
        <v>0</v>
      </c>
      <c r="I276" s="5">
        <f t="shared" si="88"/>
        <v>0</v>
      </c>
      <c r="J276" s="6">
        <v>0</v>
      </c>
      <c r="K276" s="37">
        <f t="shared" si="89"/>
        <v>0</v>
      </c>
      <c r="L276" s="37">
        <f t="shared" si="90"/>
        <v>0</v>
      </c>
      <c r="M276" s="11">
        <f t="shared" si="91"/>
        <v>0</v>
      </c>
      <c r="N276" s="11">
        <f t="shared" si="92"/>
        <v>0</v>
      </c>
      <c r="O276" s="11">
        <f t="shared" si="107"/>
        <v>0</v>
      </c>
      <c r="P276" s="8">
        <f t="shared" si="93"/>
        <v>0</v>
      </c>
      <c r="Q276" s="11">
        <f t="shared" si="94"/>
        <v>0</v>
      </c>
      <c r="R276">
        <f t="shared" si="95"/>
        <v>0</v>
      </c>
      <c r="S276" s="8">
        <f>ROUND(IF(J276=3%,$I$358*Ranking!K277,0),0)</f>
        <v>0</v>
      </c>
      <c r="T276" s="8">
        <f t="shared" si="96"/>
        <v>0</v>
      </c>
      <c r="U276" s="8">
        <f t="shared" si="97"/>
        <v>0</v>
      </c>
      <c r="V276" s="8">
        <f t="shared" si="98"/>
        <v>0</v>
      </c>
      <c r="W276" s="37">
        <f t="shared" si="99"/>
        <v>0</v>
      </c>
      <c r="X276" s="8">
        <f>IF(J276=3%,ROUND($I$360*Ranking!K277,0),0)</f>
        <v>0</v>
      </c>
      <c r="Y276" s="12">
        <f t="shared" si="100"/>
        <v>0</v>
      </c>
      <c r="Z276" s="12">
        <f t="shared" si="101"/>
        <v>0</v>
      </c>
      <c r="AA276" s="8">
        <f t="shared" si="102"/>
        <v>0</v>
      </c>
      <c r="AB276" s="12">
        <f t="shared" si="103"/>
        <v>0</v>
      </c>
      <c r="AC276" s="37">
        <f t="shared" si="104"/>
        <v>0</v>
      </c>
      <c r="AD276" t="str">
        <f t="shared" si="105"/>
        <v/>
      </c>
      <c r="AE276" s="12">
        <v>0</v>
      </c>
      <c r="AF276" s="8">
        <f t="shared" si="108"/>
        <v>0</v>
      </c>
      <c r="AG276">
        <v>0</v>
      </c>
      <c r="AH276" s="12">
        <f t="shared" si="109"/>
        <v>0</v>
      </c>
      <c r="AI276">
        <v>0</v>
      </c>
    </row>
    <row r="277" spans="1:35">
      <c r="A277">
        <v>276</v>
      </c>
      <c r="B277" s="7" t="s">
        <v>96</v>
      </c>
      <c r="C277" s="7" t="s">
        <v>8</v>
      </c>
      <c r="D277" s="3" t="s">
        <v>97</v>
      </c>
      <c r="E277">
        <v>2002</v>
      </c>
      <c r="F277" s="4">
        <v>260804.45</v>
      </c>
      <c r="G277" s="4">
        <v>1900.39</v>
      </c>
      <c r="H277" s="4">
        <f t="shared" si="106"/>
        <v>258904.06</v>
      </c>
      <c r="I277" s="5">
        <f t="shared" si="88"/>
        <v>258904</v>
      </c>
      <c r="J277" s="6">
        <v>0.03</v>
      </c>
      <c r="K277" s="37">
        <f t="shared" si="89"/>
        <v>43.84</v>
      </c>
      <c r="L277" s="37">
        <f t="shared" si="90"/>
        <v>100</v>
      </c>
      <c r="M277" s="11">
        <f t="shared" si="91"/>
        <v>113502.58242999999</v>
      </c>
      <c r="N277" s="11">
        <f t="shared" si="92"/>
        <v>113502.58242999999</v>
      </c>
      <c r="O277" s="11">
        <f t="shared" si="107"/>
        <v>-0.41757000000507105</v>
      </c>
      <c r="P277" s="8">
        <f t="shared" si="93"/>
        <v>113503</v>
      </c>
      <c r="Q277" s="11">
        <f t="shared" si="94"/>
        <v>0.41757000000507105</v>
      </c>
      <c r="R277">
        <f t="shared" si="95"/>
        <v>43.84</v>
      </c>
      <c r="S277" s="8">
        <f>ROUND(IF(J277=3%,$I$358*Ranking!K278,0),0)</f>
        <v>133000</v>
      </c>
      <c r="T277" s="8">
        <f t="shared" si="96"/>
        <v>246503</v>
      </c>
      <c r="U277" s="8">
        <f t="shared" si="97"/>
        <v>133000</v>
      </c>
      <c r="V277" s="8">
        <f t="shared" si="98"/>
        <v>246503</v>
      </c>
      <c r="W277" s="37">
        <f t="shared" si="99"/>
        <v>95.21</v>
      </c>
      <c r="X277" s="8">
        <f>IF(J277=3%,ROUND($I$360*Ranking!K278,0),0)</f>
        <v>88672</v>
      </c>
      <c r="Y277" s="12">
        <f t="shared" si="100"/>
        <v>335175</v>
      </c>
      <c r="Z277" s="12">
        <f t="shared" si="101"/>
        <v>12401</v>
      </c>
      <c r="AA277" s="8">
        <f t="shared" si="102"/>
        <v>258904</v>
      </c>
      <c r="AB277" s="12">
        <f t="shared" si="103"/>
        <v>0</v>
      </c>
      <c r="AC277" s="37">
        <f t="shared" si="104"/>
        <v>100</v>
      </c>
      <c r="AD277">
        <f t="shared" si="105"/>
        <v>1</v>
      </c>
      <c r="AE277" s="12">
        <v>0</v>
      </c>
      <c r="AF277" s="8">
        <f t="shared" si="108"/>
        <v>258904</v>
      </c>
      <c r="AG277">
        <v>258904</v>
      </c>
      <c r="AH277" s="12">
        <f t="shared" si="109"/>
        <v>0</v>
      </c>
      <c r="AI277">
        <v>258904</v>
      </c>
    </row>
    <row r="278" spans="1:35">
      <c r="A278">
        <v>277</v>
      </c>
      <c r="B278" s="7" t="s">
        <v>98</v>
      </c>
      <c r="C278" s="7" t="s">
        <v>8</v>
      </c>
      <c r="D278" s="3" t="s">
        <v>99</v>
      </c>
      <c r="E278">
        <v>2004</v>
      </c>
      <c r="F278" s="4">
        <v>374500.94</v>
      </c>
      <c r="G278" s="4">
        <v>913.22</v>
      </c>
      <c r="H278" s="4">
        <f t="shared" si="106"/>
        <v>373587.72000000003</v>
      </c>
      <c r="I278" s="5">
        <f t="shared" si="88"/>
        <v>373588</v>
      </c>
      <c r="J278" s="6">
        <v>0.01</v>
      </c>
      <c r="K278" s="37">
        <f t="shared" si="89"/>
        <v>43.84</v>
      </c>
      <c r="L278" s="37">
        <f t="shared" si="90"/>
        <v>43.84</v>
      </c>
      <c r="M278" s="11">
        <f t="shared" si="91"/>
        <v>163779.63557000001</v>
      </c>
      <c r="N278" s="11">
        <f t="shared" si="92"/>
        <v>163779.63557000001</v>
      </c>
      <c r="O278" s="11">
        <f t="shared" si="107"/>
        <v>-0.36442999998689629</v>
      </c>
      <c r="P278" s="8">
        <f t="shared" si="93"/>
        <v>163780</v>
      </c>
      <c r="Q278" s="11">
        <f t="shared" si="94"/>
        <v>0.36442999998689629</v>
      </c>
      <c r="R278">
        <f t="shared" si="95"/>
        <v>43.84</v>
      </c>
      <c r="S278" s="8">
        <f>ROUND(IF(J278=3%,$I$358*Ranking!K279,0),0)</f>
        <v>0</v>
      </c>
      <c r="T278" s="8">
        <f t="shared" si="96"/>
        <v>163780</v>
      </c>
      <c r="U278" s="8">
        <f t="shared" si="97"/>
        <v>0</v>
      </c>
      <c r="V278" s="8">
        <f t="shared" si="98"/>
        <v>163780</v>
      </c>
      <c r="W278" s="37">
        <f t="shared" si="99"/>
        <v>43.84</v>
      </c>
      <c r="X278" s="8">
        <f>IF(J278=3%,ROUND($I$360*Ranking!K279,0),0)</f>
        <v>0</v>
      </c>
      <c r="Y278" s="12">
        <f t="shared" si="100"/>
        <v>163780</v>
      </c>
      <c r="Z278" s="12">
        <f t="shared" si="101"/>
        <v>0</v>
      </c>
      <c r="AA278" s="8">
        <f t="shared" si="102"/>
        <v>163780</v>
      </c>
      <c r="AB278" s="12">
        <f t="shared" si="103"/>
        <v>0</v>
      </c>
      <c r="AC278" s="37">
        <f t="shared" si="104"/>
        <v>43.84</v>
      </c>
      <c r="AD278" t="str">
        <f t="shared" si="105"/>
        <v/>
      </c>
      <c r="AE278" s="12">
        <v>0</v>
      </c>
      <c r="AF278" s="8">
        <f t="shared" si="108"/>
        <v>163780</v>
      </c>
      <c r="AG278">
        <v>147082</v>
      </c>
      <c r="AH278" s="12">
        <f t="shared" si="109"/>
        <v>16698</v>
      </c>
      <c r="AI278">
        <v>147082</v>
      </c>
    </row>
    <row r="279" spans="1:35">
      <c r="A279">
        <v>278</v>
      </c>
      <c r="B279" s="7" t="s">
        <v>593</v>
      </c>
      <c r="C279" s="7" t="s">
        <v>8</v>
      </c>
      <c r="D279" s="3" t="s">
        <v>594</v>
      </c>
      <c r="E279">
        <v>0</v>
      </c>
      <c r="F279" s="4">
        <v>0</v>
      </c>
      <c r="G279" s="4">
        <v>0</v>
      </c>
      <c r="H279" s="4">
        <f t="shared" si="106"/>
        <v>0</v>
      </c>
      <c r="I279" s="5">
        <f t="shared" si="88"/>
        <v>0</v>
      </c>
      <c r="J279" s="6">
        <v>0</v>
      </c>
      <c r="K279" s="37">
        <f t="shared" si="89"/>
        <v>0</v>
      </c>
      <c r="L279" s="37">
        <f t="shared" si="90"/>
        <v>0</v>
      </c>
      <c r="M279" s="11">
        <f t="shared" si="91"/>
        <v>0</v>
      </c>
      <c r="N279" s="11">
        <f t="shared" si="92"/>
        <v>0</v>
      </c>
      <c r="O279" s="11">
        <f t="shared" si="107"/>
        <v>0</v>
      </c>
      <c r="P279" s="8">
        <f t="shared" si="93"/>
        <v>0</v>
      </c>
      <c r="Q279" s="11">
        <f t="shared" si="94"/>
        <v>0</v>
      </c>
      <c r="R279">
        <f t="shared" si="95"/>
        <v>0</v>
      </c>
      <c r="S279" s="8">
        <f>ROUND(IF(J279=3%,$I$358*Ranking!K280,0),0)</f>
        <v>0</v>
      </c>
      <c r="T279" s="8">
        <f t="shared" si="96"/>
        <v>0</v>
      </c>
      <c r="U279" s="8">
        <f t="shared" si="97"/>
        <v>0</v>
      </c>
      <c r="V279" s="8">
        <f t="shared" si="98"/>
        <v>0</v>
      </c>
      <c r="W279" s="37">
        <f t="shared" si="99"/>
        <v>0</v>
      </c>
      <c r="X279" s="8">
        <f>IF(J279=3%,ROUND($I$360*Ranking!K280,0),0)</f>
        <v>0</v>
      </c>
      <c r="Y279" s="12">
        <f t="shared" si="100"/>
        <v>0</v>
      </c>
      <c r="Z279" s="12">
        <f t="shared" si="101"/>
        <v>0</v>
      </c>
      <c r="AA279" s="8">
        <f t="shared" si="102"/>
        <v>0</v>
      </c>
      <c r="AB279" s="12">
        <f t="shared" si="103"/>
        <v>0</v>
      </c>
      <c r="AC279" s="37">
        <f t="shared" si="104"/>
        <v>0</v>
      </c>
      <c r="AD279" t="str">
        <f t="shared" si="105"/>
        <v/>
      </c>
      <c r="AE279" s="12">
        <v>0</v>
      </c>
      <c r="AF279" s="8">
        <f t="shared" si="108"/>
        <v>0</v>
      </c>
      <c r="AG279">
        <v>0</v>
      </c>
      <c r="AH279" s="12">
        <f t="shared" si="109"/>
        <v>0</v>
      </c>
      <c r="AI279">
        <v>0</v>
      </c>
    </row>
    <row r="280" spans="1:35">
      <c r="A280">
        <v>279</v>
      </c>
      <c r="B280" s="7" t="s">
        <v>100</v>
      </c>
      <c r="C280" s="7" t="s">
        <v>8</v>
      </c>
      <c r="D280" s="3" t="s">
        <v>101</v>
      </c>
      <c r="E280">
        <v>2004</v>
      </c>
      <c r="F280" s="4">
        <v>367985.71</v>
      </c>
      <c r="G280" s="4">
        <v>7576.9</v>
      </c>
      <c r="H280" s="4">
        <f t="shared" si="106"/>
        <v>360408.81</v>
      </c>
      <c r="I280" s="5">
        <f t="shared" si="88"/>
        <v>360409</v>
      </c>
      <c r="J280" s="6">
        <v>0.03</v>
      </c>
      <c r="K280" s="37">
        <f t="shared" si="89"/>
        <v>43.84</v>
      </c>
      <c r="L280" s="37">
        <f t="shared" si="90"/>
        <v>100</v>
      </c>
      <c r="M280" s="11">
        <f t="shared" si="91"/>
        <v>158002.00936</v>
      </c>
      <c r="N280" s="11">
        <f t="shared" si="92"/>
        <v>158002.00936</v>
      </c>
      <c r="O280" s="11">
        <f t="shared" si="107"/>
        <v>9.3599999963771552E-3</v>
      </c>
      <c r="P280" s="8">
        <f t="shared" si="93"/>
        <v>158002</v>
      </c>
      <c r="Q280" s="11">
        <f t="shared" si="94"/>
        <v>-9.3599999963771552E-3</v>
      </c>
      <c r="R280">
        <f t="shared" si="95"/>
        <v>43.84</v>
      </c>
      <c r="S280" s="8">
        <f>ROUND(IF(J280=3%,$I$358*Ranking!K281,0),0)</f>
        <v>133000</v>
      </c>
      <c r="T280" s="8">
        <f t="shared" si="96"/>
        <v>291002</v>
      </c>
      <c r="U280" s="8">
        <f t="shared" si="97"/>
        <v>133000</v>
      </c>
      <c r="V280" s="8">
        <f t="shared" si="98"/>
        <v>291002</v>
      </c>
      <c r="W280" s="37">
        <f t="shared" si="99"/>
        <v>80.739999999999995</v>
      </c>
      <c r="X280" s="8">
        <f>IF(J280=3%,ROUND($I$360*Ranking!K281,0),0)</f>
        <v>88672</v>
      </c>
      <c r="Y280" s="12">
        <f t="shared" si="100"/>
        <v>379674</v>
      </c>
      <c r="Z280" s="12">
        <f t="shared" si="101"/>
        <v>69407</v>
      </c>
      <c r="AA280" s="8">
        <f t="shared" si="102"/>
        <v>360409</v>
      </c>
      <c r="AB280" s="12">
        <f t="shared" si="103"/>
        <v>0</v>
      </c>
      <c r="AC280" s="37">
        <f t="shared" si="104"/>
        <v>100</v>
      </c>
      <c r="AD280">
        <f t="shared" si="105"/>
        <v>1</v>
      </c>
      <c r="AE280" s="12">
        <v>0</v>
      </c>
      <c r="AF280" s="8">
        <f t="shared" si="108"/>
        <v>360409</v>
      </c>
      <c r="AG280">
        <v>340104</v>
      </c>
      <c r="AH280" s="12">
        <f t="shared" si="109"/>
        <v>20305</v>
      </c>
      <c r="AI280">
        <v>340104</v>
      </c>
    </row>
    <row r="281" spans="1:35">
      <c r="A281">
        <v>280</v>
      </c>
      <c r="B281" s="7" t="s">
        <v>595</v>
      </c>
      <c r="C281" s="7" t="s">
        <v>8</v>
      </c>
      <c r="D281" s="3" t="s">
        <v>596</v>
      </c>
      <c r="E281">
        <v>0</v>
      </c>
      <c r="F281" s="4">
        <v>0</v>
      </c>
      <c r="G281" s="4">
        <v>0</v>
      </c>
      <c r="H281" s="4">
        <f t="shared" si="106"/>
        <v>0</v>
      </c>
      <c r="I281" s="5">
        <f t="shared" si="88"/>
        <v>0</v>
      </c>
      <c r="J281" s="6">
        <v>0</v>
      </c>
      <c r="K281" s="37">
        <f t="shared" si="89"/>
        <v>0</v>
      </c>
      <c r="L281" s="37">
        <f t="shared" si="90"/>
        <v>0</v>
      </c>
      <c r="M281" s="11">
        <f t="shared" si="91"/>
        <v>0</v>
      </c>
      <c r="N281" s="11">
        <f t="shared" si="92"/>
        <v>0</v>
      </c>
      <c r="O281" s="11">
        <f t="shared" si="107"/>
        <v>0</v>
      </c>
      <c r="P281" s="8">
        <f t="shared" si="93"/>
        <v>0</v>
      </c>
      <c r="Q281" s="11">
        <f t="shared" si="94"/>
        <v>0</v>
      </c>
      <c r="R281">
        <f t="shared" si="95"/>
        <v>0</v>
      </c>
      <c r="S281" s="8">
        <f>ROUND(IF(J281=3%,$I$358*Ranking!K282,0),0)</f>
        <v>0</v>
      </c>
      <c r="T281" s="8">
        <f t="shared" si="96"/>
        <v>0</v>
      </c>
      <c r="U281" s="8">
        <f t="shared" si="97"/>
        <v>0</v>
      </c>
      <c r="V281" s="8">
        <f t="shared" si="98"/>
        <v>0</v>
      </c>
      <c r="W281" s="37">
        <f t="shared" si="99"/>
        <v>0</v>
      </c>
      <c r="X281" s="8">
        <f>IF(J281=3%,ROUND($I$360*Ranking!K282,0),0)</f>
        <v>0</v>
      </c>
      <c r="Y281" s="12">
        <f t="shared" si="100"/>
        <v>0</v>
      </c>
      <c r="Z281" s="12">
        <f t="shared" si="101"/>
        <v>0</v>
      </c>
      <c r="AA281" s="8">
        <f t="shared" si="102"/>
        <v>0</v>
      </c>
      <c r="AB281" s="12">
        <f t="shared" si="103"/>
        <v>0</v>
      </c>
      <c r="AC281" s="37">
        <f t="shared" si="104"/>
        <v>0</v>
      </c>
      <c r="AD281" t="str">
        <f t="shared" si="105"/>
        <v/>
      </c>
      <c r="AE281" s="12">
        <v>0</v>
      </c>
      <c r="AF281" s="8">
        <f t="shared" si="108"/>
        <v>0</v>
      </c>
      <c r="AG281">
        <v>0</v>
      </c>
      <c r="AH281" s="12">
        <f t="shared" si="109"/>
        <v>0</v>
      </c>
      <c r="AI281">
        <v>0</v>
      </c>
    </row>
    <row r="282" spans="1:35">
      <c r="A282">
        <v>281</v>
      </c>
      <c r="B282" s="7" t="s">
        <v>597</v>
      </c>
      <c r="C282" s="7" t="s">
        <v>8</v>
      </c>
      <c r="D282" s="3" t="s">
        <v>598</v>
      </c>
      <c r="E282">
        <v>2018</v>
      </c>
      <c r="F282" s="4">
        <v>1782198</v>
      </c>
      <c r="G282" s="4">
        <v>15212</v>
      </c>
      <c r="H282" s="4">
        <f t="shared" si="106"/>
        <v>1766986</v>
      </c>
      <c r="I282" s="5">
        <f t="shared" si="88"/>
        <v>1766986</v>
      </c>
      <c r="J282" s="6">
        <v>1.4999999999999999E-2</v>
      </c>
      <c r="K282" s="37">
        <f t="shared" si="89"/>
        <v>43.84</v>
      </c>
      <c r="L282" s="37">
        <f t="shared" si="90"/>
        <v>43.84</v>
      </c>
      <c r="M282" s="11">
        <f t="shared" si="91"/>
        <v>774640.30730999995</v>
      </c>
      <c r="N282" s="11">
        <f t="shared" si="92"/>
        <v>774640.30730999995</v>
      </c>
      <c r="O282" s="11">
        <f t="shared" si="107"/>
        <v>0.30730999994557351</v>
      </c>
      <c r="P282" s="8">
        <f t="shared" si="93"/>
        <v>774640</v>
      </c>
      <c r="Q282" s="11">
        <f t="shared" si="94"/>
        <v>-0.30730999994557351</v>
      </c>
      <c r="R282">
        <f t="shared" si="95"/>
        <v>43.84</v>
      </c>
      <c r="S282" s="8">
        <f>ROUND(IF(J282=3%,$I$358*Ranking!K283,0),0)</f>
        <v>0</v>
      </c>
      <c r="T282" s="8">
        <f t="shared" si="96"/>
        <v>774640</v>
      </c>
      <c r="U282" s="8">
        <f t="shared" si="97"/>
        <v>0</v>
      </c>
      <c r="V282" s="8">
        <f t="shared" si="98"/>
        <v>774640</v>
      </c>
      <c r="W282" s="37">
        <f t="shared" si="99"/>
        <v>43.84</v>
      </c>
      <c r="X282" s="8">
        <f>IF(J282=3%,ROUND($I$360*Ranking!K283,0),0)</f>
        <v>0</v>
      </c>
      <c r="Y282" s="12">
        <f t="shared" si="100"/>
        <v>774640</v>
      </c>
      <c r="Z282" s="12">
        <f t="shared" si="101"/>
        <v>0</v>
      </c>
      <c r="AA282" s="8">
        <f t="shared" si="102"/>
        <v>774640</v>
      </c>
      <c r="AB282" s="12">
        <f t="shared" si="103"/>
        <v>0</v>
      </c>
      <c r="AC282" s="37">
        <f t="shared" si="104"/>
        <v>43.84</v>
      </c>
      <c r="AD282" t="str">
        <f t="shared" si="105"/>
        <v/>
      </c>
      <c r="AE282" s="12">
        <v>0</v>
      </c>
      <c r="AF282" s="8">
        <f t="shared" si="108"/>
        <v>774640</v>
      </c>
      <c r="AG282">
        <v>695665</v>
      </c>
      <c r="AH282" s="12">
        <f t="shared" si="109"/>
        <v>78975</v>
      </c>
      <c r="AI282">
        <v>695665</v>
      </c>
    </row>
    <row r="283" spans="1:35">
      <c r="A283">
        <v>282</v>
      </c>
      <c r="B283" s="7" t="s">
        <v>599</v>
      </c>
      <c r="C283" s="7" t="s">
        <v>8</v>
      </c>
      <c r="D283" s="3" t="s">
        <v>600</v>
      </c>
      <c r="E283">
        <v>0</v>
      </c>
      <c r="F283" s="4">
        <v>0</v>
      </c>
      <c r="G283" s="4">
        <v>0</v>
      </c>
      <c r="H283" s="4">
        <f t="shared" si="106"/>
        <v>0</v>
      </c>
      <c r="I283" s="5">
        <f t="shared" si="88"/>
        <v>0</v>
      </c>
      <c r="J283" s="6">
        <v>0</v>
      </c>
      <c r="K283" s="37">
        <f t="shared" si="89"/>
        <v>0</v>
      </c>
      <c r="L283" s="37">
        <f t="shared" si="90"/>
        <v>0</v>
      </c>
      <c r="M283" s="11">
        <f t="shared" si="91"/>
        <v>0</v>
      </c>
      <c r="N283" s="11">
        <f t="shared" si="92"/>
        <v>0</v>
      </c>
      <c r="O283" s="11">
        <f t="shared" si="107"/>
        <v>0</v>
      </c>
      <c r="P283" s="8">
        <f t="shared" si="93"/>
        <v>0</v>
      </c>
      <c r="Q283" s="11">
        <f t="shared" si="94"/>
        <v>0</v>
      </c>
      <c r="R283">
        <f t="shared" si="95"/>
        <v>0</v>
      </c>
      <c r="S283" s="8">
        <f>ROUND(IF(J283=3%,$I$358*Ranking!K284,0),0)</f>
        <v>0</v>
      </c>
      <c r="T283" s="8">
        <f t="shared" si="96"/>
        <v>0</v>
      </c>
      <c r="U283" s="8">
        <f t="shared" si="97"/>
        <v>0</v>
      </c>
      <c r="V283" s="8">
        <f t="shared" si="98"/>
        <v>0</v>
      </c>
      <c r="W283" s="37">
        <f t="shared" si="99"/>
        <v>0</v>
      </c>
      <c r="X283" s="8">
        <f>IF(J283=3%,ROUND($I$360*Ranking!K284,0),0)</f>
        <v>0</v>
      </c>
      <c r="Y283" s="12">
        <f t="shared" si="100"/>
        <v>0</v>
      </c>
      <c r="Z283" s="12">
        <f t="shared" si="101"/>
        <v>0</v>
      </c>
      <c r="AA283" s="8">
        <f t="shared" si="102"/>
        <v>0</v>
      </c>
      <c r="AB283" s="12">
        <f t="shared" si="103"/>
        <v>0</v>
      </c>
      <c r="AC283" s="37">
        <f t="shared" si="104"/>
        <v>0</v>
      </c>
      <c r="AD283" t="str">
        <f t="shared" si="105"/>
        <v/>
      </c>
      <c r="AE283" s="12">
        <v>0</v>
      </c>
      <c r="AF283" s="8">
        <f t="shared" si="108"/>
        <v>0</v>
      </c>
      <c r="AG283">
        <v>0</v>
      </c>
      <c r="AH283" s="12">
        <f t="shared" si="109"/>
        <v>0</v>
      </c>
      <c r="AI283">
        <v>0</v>
      </c>
    </row>
    <row r="284" spans="1:35">
      <c r="A284">
        <v>283</v>
      </c>
      <c r="B284" s="7" t="s">
        <v>102</v>
      </c>
      <c r="C284" s="7" t="s">
        <v>8</v>
      </c>
      <c r="D284" s="3" t="s">
        <v>103</v>
      </c>
      <c r="E284">
        <v>2003</v>
      </c>
      <c r="F284" s="4">
        <v>214967.39</v>
      </c>
      <c r="G284" s="4">
        <v>713.65</v>
      </c>
      <c r="H284" s="4">
        <f t="shared" si="106"/>
        <v>214253.74000000002</v>
      </c>
      <c r="I284" s="5">
        <f t="shared" si="88"/>
        <v>214254</v>
      </c>
      <c r="J284" s="6">
        <v>0.03</v>
      </c>
      <c r="K284" s="37">
        <f t="shared" si="89"/>
        <v>43.84</v>
      </c>
      <c r="L284" s="37">
        <f t="shared" si="90"/>
        <v>100</v>
      </c>
      <c r="M284" s="11">
        <f t="shared" si="91"/>
        <v>93928.183019999997</v>
      </c>
      <c r="N284" s="11">
        <f t="shared" si="92"/>
        <v>93928.183019999997</v>
      </c>
      <c r="O284" s="11">
        <f t="shared" si="107"/>
        <v>0.183019999996759</v>
      </c>
      <c r="P284" s="8">
        <f t="shared" si="93"/>
        <v>93928</v>
      </c>
      <c r="Q284" s="11">
        <f t="shared" si="94"/>
        <v>-0.183019999996759</v>
      </c>
      <c r="R284">
        <f t="shared" si="95"/>
        <v>43.84</v>
      </c>
      <c r="S284" s="8">
        <f>ROUND(IF(J284=3%,$I$358*Ranking!K285,0),0)</f>
        <v>88666</v>
      </c>
      <c r="T284" s="8">
        <f t="shared" si="96"/>
        <v>182594</v>
      </c>
      <c r="U284" s="8">
        <f t="shared" si="97"/>
        <v>88666</v>
      </c>
      <c r="V284" s="8">
        <f t="shared" si="98"/>
        <v>182594</v>
      </c>
      <c r="W284" s="37">
        <f t="shared" si="99"/>
        <v>85.22</v>
      </c>
      <c r="X284" s="8">
        <f>IF(J284=3%,ROUND($I$360*Ranking!K285,0),0)</f>
        <v>59114</v>
      </c>
      <c r="Y284" s="12">
        <f t="shared" si="100"/>
        <v>241708</v>
      </c>
      <c r="Z284" s="12">
        <f t="shared" si="101"/>
        <v>31660</v>
      </c>
      <c r="AA284" s="8">
        <f t="shared" si="102"/>
        <v>214254</v>
      </c>
      <c r="AB284" s="12">
        <f t="shared" si="103"/>
        <v>0</v>
      </c>
      <c r="AC284" s="37">
        <f t="shared" si="104"/>
        <v>100</v>
      </c>
      <c r="AD284">
        <f t="shared" si="105"/>
        <v>1</v>
      </c>
      <c r="AE284" s="12">
        <v>0</v>
      </c>
      <c r="AF284" s="8">
        <f t="shared" si="108"/>
        <v>214254</v>
      </c>
      <c r="AG284">
        <v>214254</v>
      </c>
      <c r="AH284" s="12">
        <f t="shared" si="109"/>
        <v>0</v>
      </c>
      <c r="AI284">
        <v>214254</v>
      </c>
    </row>
    <row r="285" spans="1:35">
      <c r="A285">
        <v>284</v>
      </c>
      <c r="B285" s="7" t="s">
        <v>601</v>
      </c>
      <c r="C285" s="7" t="s">
        <v>8</v>
      </c>
      <c r="D285" s="3" t="s">
        <v>602</v>
      </c>
      <c r="E285">
        <v>0</v>
      </c>
      <c r="F285" s="4">
        <v>0</v>
      </c>
      <c r="G285" s="4">
        <v>0</v>
      </c>
      <c r="H285" s="4">
        <f t="shared" si="106"/>
        <v>0</v>
      </c>
      <c r="I285" s="5">
        <f t="shared" si="88"/>
        <v>0</v>
      </c>
      <c r="J285" s="6">
        <v>0</v>
      </c>
      <c r="K285" s="37">
        <f t="shared" si="89"/>
        <v>0</v>
      </c>
      <c r="L285" s="37">
        <f t="shared" si="90"/>
        <v>0</v>
      </c>
      <c r="M285" s="11">
        <f t="shared" si="91"/>
        <v>0</v>
      </c>
      <c r="N285" s="11">
        <f t="shared" si="92"/>
        <v>0</v>
      </c>
      <c r="O285" s="11">
        <f t="shared" si="107"/>
        <v>0</v>
      </c>
      <c r="P285" s="8">
        <f t="shared" si="93"/>
        <v>0</v>
      </c>
      <c r="Q285" s="11">
        <f t="shared" si="94"/>
        <v>0</v>
      </c>
      <c r="R285">
        <f t="shared" si="95"/>
        <v>0</v>
      </c>
      <c r="S285" s="8">
        <f>ROUND(IF(J285=3%,$I$358*Ranking!K286,0),0)</f>
        <v>0</v>
      </c>
      <c r="T285" s="8">
        <f t="shared" si="96"/>
        <v>0</v>
      </c>
      <c r="U285" s="8">
        <f t="shared" si="97"/>
        <v>0</v>
      </c>
      <c r="V285" s="8">
        <f t="shared" si="98"/>
        <v>0</v>
      </c>
      <c r="W285" s="37">
        <f t="shared" si="99"/>
        <v>0</v>
      </c>
      <c r="X285" s="8">
        <f>IF(J285=3%,ROUND($I$360*Ranking!K286,0),0)</f>
        <v>0</v>
      </c>
      <c r="Y285" s="12">
        <f t="shared" si="100"/>
        <v>0</v>
      </c>
      <c r="Z285" s="12">
        <f t="shared" si="101"/>
        <v>0</v>
      </c>
      <c r="AA285" s="8">
        <f t="shared" si="102"/>
        <v>0</v>
      </c>
      <c r="AB285" s="12">
        <f t="shared" si="103"/>
        <v>0</v>
      </c>
      <c r="AC285" s="37">
        <f t="shared" si="104"/>
        <v>0</v>
      </c>
      <c r="AD285" t="str">
        <f t="shared" si="105"/>
        <v/>
      </c>
      <c r="AE285" s="12">
        <v>0</v>
      </c>
      <c r="AF285" s="8">
        <f t="shared" si="108"/>
        <v>0</v>
      </c>
      <c r="AG285">
        <v>0</v>
      </c>
      <c r="AH285" s="12">
        <f t="shared" si="109"/>
        <v>0</v>
      </c>
      <c r="AI285">
        <v>0</v>
      </c>
    </row>
    <row r="286" spans="1:35">
      <c r="A286">
        <v>285</v>
      </c>
      <c r="B286" s="7" t="s">
        <v>603</v>
      </c>
      <c r="C286" s="7" t="s">
        <v>8</v>
      </c>
      <c r="D286" s="3" t="s">
        <v>604</v>
      </c>
      <c r="E286">
        <v>2009</v>
      </c>
      <c r="F286" s="4">
        <v>850205.19</v>
      </c>
      <c r="G286" s="4">
        <v>5339.33</v>
      </c>
      <c r="H286" s="4">
        <f t="shared" si="106"/>
        <v>844865.86</v>
      </c>
      <c r="I286" s="5">
        <f t="shared" si="88"/>
        <v>844866</v>
      </c>
      <c r="J286" s="6">
        <v>1.4999999999999999E-2</v>
      </c>
      <c r="K286" s="37">
        <f t="shared" si="89"/>
        <v>43.84</v>
      </c>
      <c r="L286" s="37">
        <f t="shared" si="90"/>
        <v>43.84</v>
      </c>
      <c r="M286" s="11">
        <f t="shared" si="91"/>
        <v>370386.21578000003</v>
      </c>
      <c r="N286" s="11">
        <f t="shared" si="92"/>
        <v>370386.21578000003</v>
      </c>
      <c r="O286" s="11">
        <f t="shared" si="107"/>
        <v>0.21578000002773479</v>
      </c>
      <c r="P286" s="8">
        <f t="shared" si="93"/>
        <v>370386</v>
      </c>
      <c r="Q286" s="11">
        <f t="shared" si="94"/>
        <v>-0.21578000002773479</v>
      </c>
      <c r="R286">
        <f t="shared" si="95"/>
        <v>43.84</v>
      </c>
      <c r="S286" s="8">
        <f>ROUND(IF(J286=3%,$I$358*Ranking!K287,0),0)</f>
        <v>0</v>
      </c>
      <c r="T286" s="8">
        <f t="shared" si="96"/>
        <v>370386</v>
      </c>
      <c r="U286" s="8">
        <f t="shared" si="97"/>
        <v>0</v>
      </c>
      <c r="V286" s="8">
        <f t="shared" si="98"/>
        <v>370386</v>
      </c>
      <c r="W286" s="37">
        <f t="shared" si="99"/>
        <v>43.84</v>
      </c>
      <c r="X286" s="8">
        <f>IF(J286=3%,ROUND($I$360*Ranking!K287,0),0)</f>
        <v>0</v>
      </c>
      <c r="Y286" s="12">
        <f t="shared" si="100"/>
        <v>370386</v>
      </c>
      <c r="Z286" s="12">
        <f t="shared" si="101"/>
        <v>0</v>
      </c>
      <c r="AA286" s="8">
        <f t="shared" si="102"/>
        <v>370386</v>
      </c>
      <c r="AB286" s="12">
        <f t="shared" si="103"/>
        <v>0</v>
      </c>
      <c r="AC286" s="37">
        <f t="shared" si="104"/>
        <v>43.84</v>
      </c>
      <c r="AD286" t="str">
        <f t="shared" si="105"/>
        <v/>
      </c>
      <c r="AE286" s="12">
        <v>0</v>
      </c>
      <c r="AF286" s="8">
        <f t="shared" si="108"/>
        <v>370386</v>
      </c>
      <c r="AG286">
        <v>332625</v>
      </c>
      <c r="AH286" s="12">
        <f t="shared" si="109"/>
        <v>37761</v>
      </c>
      <c r="AI286">
        <v>332625</v>
      </c>
    </row>
    <row r="287" spans="1:35">
      <c r="A287">
        <v>286</v>
      </c>
      <c r="B287" s="7" t="s">
        <v>104</v>
      </c>
      <c r="C287" s="7" t="s">
        <v>8</v>
      </c>
      <c r="D287" s="3" t="s">
        <v>105</v>
      </c>
      <c r="E287">
        <v>2002</v>
      </c>
      <c r="F287" s="4">
        <v>697855.38</v>
      </c>
      <c r="G287" s="4">
        <v>10547.14</v>
      </c>
      <c r="H287" s="4">
        <f t="shared" si="106"/>
        <v>687308.24</v>
      </c>
      <c r="I287" s="5">
        <f t="shared" si="88"/>
        <v>687308</v>
      </c>
      <c r="J287" s="6">
        <v>0.03</v>
      </c>
      <c r="K287" s="37">
        <f t="shared" si="89"/>
        <v>43.84</v>
      </c>
      <c r="L287" s="37">
        <f t="shared" si="90"/>
        <v>68.03</v>
      </c>
      <c r="M287" s="11">
        <f t="shared" si="91"/>
        <v>301313.35525000002</v>
      </c>
      <c r="N287" s="11">
        <f t="shared" si="92"/>
        <v>301313.35525000002</v>
      </c>
      <c r="O287" s="11">
        <f t="shared" si="107"/>
        <v>0.35525000002235174</v>
      </c>
      <c r="P287" s="8">
        <f t="shared" si="93"/>
        <v>301313</v>
      </c>
      <c r="Q287" s="11">
        <f t="shared" si="94"/>
        <v>-0.35525000002235174</v>
      </c>
      <c r="R287">
        <f t="shared" si="95"/>
        <v>43.84</v>
      </c>
      <c r="S287" s="8">
        <f>ROUND(IF(J287=3%,$I$358*Ranking!K288,0),0)</f>
        <v>99750</v>
      </c>
      <c r="T287" s="8">
        <f t="shared" si="96"/>
        <v>401063</v>
      </c>
      <c r="U287" s="8">
        <f t="shared" si="97"/>
        <v>99750</v>
      </c>
      <c r="V287" s="8">
        <f t="shared" si="98"/>
        <v>401063</v>
      </c>
      <c r="W287" s="37">
        <f t="shared" si="99"/>
        <v>58.35</v>
      </c>
      <c r="X287" s="8">
        <f>IF(J287=3%,ROUND($I$360*Ranking!K288,0),0)</f>
        <v>66504</v>
      </c>
      <c r="Y287" s="12">
        <f t="shared" si="100"/>
        <v>467567</v>
      </c>
      <c r="Z287" s="12">
        <f t="shared" si="101"/>
        <v>66504</v>
      </c>
      <c r="AA287" s="8">
        <f t="shared" si="102"/>
        <v>467567</v>
      </c>
      <c r="AB287" s="12">
        <f t="shared" si="103"/>
        <v>0</v>
      </c>
      <c r="AC287" s="37">
        <f t="shared" si="104"/>
        <v>68.03</v>
      </c>
      <c r="AD287" t="str">
        <f t="shared" si="105"/>
        <v/>
      </c>
      <c r="AE287" s="12">
        <v>0</v>
      </c>
      <c r="AF287" s="8">
        <f t="shared" si="108"/>
        <v>467567</v>
      </c>
      <c r="AG287">
        <v>419252</v>
      </c>
      <c r="AH287" s="12">
        <f t="shared" si="109"/>
        <v>48315</v>
      </c>
      <c r="AI287">
        <v>419252</v>
      </c>
    </row>
    <row r="288" spans="1:35">
      <c r="A288">
        <v>287</v>
      </c>
      <c r="B288" s="7" t="s">
        <v>106</v>
      </c>
      <c r="C288" s="7" t="s">
        <v>8</v>
      </c>
      <c r="D288" s="3" t="s">
        <v>107</v>
      </c>
      <c r="E288">
        <v>2002</v>
      </c>
      <c r="F288" s="4">
        <v>541681</v>
      </c>
      <c r="G288" s="4">
        <v>5956</v>
      </c>
      <c r="H288" s="4">
        <f t="shared" si="106"/>
        <v>535725</v>
      </c>
      <c r="I288" s="5">
        <f t="shared" si="88"/>
        <v>535725</v>
      </c>
      <c r="J288" s="6">
        <v>0.03</v>
      </c>
      <c r="K288" s="37">
        <f t="shared" si="89"/>
        <v>43.84</v>
      </c>
      <c r="L288" s="37">
        <f t="shared" si="90"/>
        <v>81.77</v>
      </c>
      <c r="M288" s="11">
        <f t="shared" si="91"/>
        <v>234859.91323000001</v>
      </c>
      <c r="N288" s="11">
        <f t="shared" si="92"/>
        <v>234859.91323000001</v>
      </c>
      <c r="O288" s="11">
        <f t="shared" si="107"/>
        <v>-8.6769999994430691E-2</v>
      </c>
      <c r="P288" s="8">
        <f t="shared" si="93"/>
        <v>234860</v>
      </c>
      <c r="Q288" s="11">
        <f t="shared" si="94"/>
        <v>8.6769999994430691E-2</v>
      </c>
      <c r="R288">
        <f t="shared" si="95"/>
        <v>43.84</v>
      </c>
      <c r="S288" s="8">
        <f>ROUND(IF(J288=3%,$I$358*Ranking!K289,0),0)</f>
        <v>121916</v>
      </c>
      <c r="T288" s="8">
        <f t="shared" si="96"/>
        <v>356776</v>
      </c>
      <c r="U288" s="8">
        <f t="shared" si="97"/>
        <v>121916</v>
      </c>
      <c r="V288" s="8">
        <f t="shared" si="98"/>
        <v>356776</v>
      </c>
      <c r="W288" s="37">
        <f t="shared" si="99"/>
        <v>66.599999999999994</v>
      </c>
      <c r="X288" s="8">
        <f>IF(J288=3%,ROUND($I$360*Ranking!K289,0),0)</f>
        <v>81282</v>
      </c>
      <c r="Y288" s="12">
        <f t="shared" si="100"/>
        <v>438058</v>
      </c>
      <c r="Z288" s="12">
        <f t="shared" si="101"/>
        <v>81282</v>
      </c>
      <c r="AA288" s="8">
        <f t="shared" si="102"/>
        <v>438058</v>
      </c>
      <c r="AB288" s="12">
        <f t="shared" si="103"/>
        <v>0</v>
      </c>
      <c r="AC288" s="37">
        <f t="shared" si="104"/>
        <v>81.77</v>
      </c>
      <c r="AD288" t="str">
        <f t="shared" si="105"/>
        <v/>
      </c>
      <c r="AE288" s="12">
        <v>0</v>
      </c>
      <c r="AF288" s="8">
        <f t="shared" si="108"/>
        <v>438058</v>
      </c>
      <c r="AG288">
        <v>392608</v>
      </c>
      <c r="AH288" s="12">
        <f t="shared" si="109"/>
        <v>45450</v>
      </c>
      <c r="AI288">
        <v>392608</v>
      </c>
    </row>
    <row r="289" spans="1:35">
      <c r="A289">
        <v>288</v>
      </c>
      <c r="B289" s="7" t="s">
        <v>108</v>
      </c>
      <c r="C289" s="7" t="s">
        <v>8</v>
      </c>
      <c r="D289" s="3" t="s">
        <v>109</v>
      </c>
      <c r="E289">
        <v>2003</v>
      </c>
      <c r="F289" s="4">
        <v>2187288.81</v>
      </c>
      <c r="G289" s="4">
        <v>33014.949999999997</v>
      </c>
      <c r="H289" s="4">
        <f t="shared" si="106"/>
        <v>2154273.86</v>
      </c>
      <c r="I289" s="5">
        <f t="shared" si="88"/>
        <v>2154274</v>
      </c>
      <c r="J289" s="6">
        <v>0.03</v>
      </c>
      <c r="K289" s="37">
        <f t="shared" si="89"/>
        <v>43.84</v>
      </c>
      <c r="L289" s="37">
        <f t="shared" si="90"/>
        <v>48.98</v>
      </c>
      <c r="M289" s="11">
        <f t="shared" si="91"/>
        <v>944425.97360999999</v>
      </c>
      <c r="N289" s="11">
        <f t="shared" si="92"/>
        <v>944425.97360999999</v>
      </c>
      <c r="O289" s="11">
        <f t="shared" si="107"/>
        <v>-2.6390000013634562E-2</v>
      </c>
      <c r="P289" s="8">
        <f t="shared" si="93"/>
        <v>944426</v>
      </c>
      <c r="Q289" s="11">
        <f t="shared" si="94"/>
        <v>2.6390000013634562E-2</v>
      </c>
      <c r="R289">
        <f t="shared" si="95"/>
        <v>43.84</v>
      </c>
      <c r="S289" s="8">
        <f>ROUND(IF(J289=3%,$I$358*Ranking!K290,0),0)</f>
        <v>66500</v>
      </c>
      <c r="T289" s="8">
        <f t="shared" si="96"/>
        <v>1010926</v>
      </c>
      <c r="U289" s="8">
        <f t="shared" si="97"/>
        <v>66500</v>
      </c>
      <c r="V289" s="8">
        <f t="shared" si="98"/>
        <v>1010926</v>
      </c>
      <c r="W289" s="37">
        <f t="shared" si="99"/>
        <v>46.93</v>
      </c>
      <c r="X289" s="8">
        <f>IF(J289=3%,ROUND($I$360*Ranking!K290,0),0)</f>
        <v>44336</v>
      </c>
      <c r="Y289" s="12">
        <f t="shared" si="100"/>
        <v>1055262</v>
      </c>
      <c r="Z289" s="12">
        <f t="shared" si="101"/>
        <v>44336</v>
      </c>
      <c r="AA289" s="8">
        <f t="shared" si="102"/>
        <v>1055262</v>
      </c>
      <c r="AB289" s="12">
        <f t="shared" si="103"/>
        <v>0</v>
      </c>
      <c r="AC289" s="37">
        <f t="shared" si="104"/>
        <v>48.98</v>
      </c>
      <c r="AD289" t="str">
        <f t="shared" si="105"/>
        <v/>
      </c>
      <c r="AE289" s="12">
        <v>0</v>
      </c>
      <c r="AF289" s="8">
        <f t="shared" si="108"/>
        <v>1055262</v>
      </c>
      <c r="AG289">
        <v>947246</v>
      </c>
      <c r="AH289" s="12">
        <f t="shared" si="109"/>
        <v>108016</v>
      </c>
      <c r="AI289">
        <v>947246</v>
      </c>
    </row>
    <row r="290" spans="1:35">
      <c r="A290">
        <v>289</v>
      </c>
      <c r="B290" s="7" t="s">
        <v>605</v>
      </c>
      <c r="C290" s="7" t="s">
        <v>8</v>
      </c>
      <c r="D290" s="3" t="s">
        <v>606</v>
      </c>
      <c r="E290">
        <v>2011</v>
      </c>
      <c r="F290" s="4">
        <v>125532.33</v>
      </c>
      <c r="G290" s="4">
        <v>643.30999999999995</v>
      </c>
      <c r="H290" s="4">
        <f t="shared" si="106"/>
        <v>124889.02</v>
      </c>
      <c r="I290" s="5">
        <f t="shared" si="88"/>
        <v>124889</v>
      </c>
      <c r="J290" s="6">
        <v>0.03</v>
      </c>
      <c r="K290" s="37">
        <f t="shared" si="89"/>
        <v>43.84</v>
      </c>
      <c r="L290" s="37">
        <f t="shared" si="90"/>
        <v>100</v>
      </c>
      <c r="M290" s="11">
        <f t="shared" si="91"/>
        <v>54750.888429999999</v>
      </c>
      <c r="N290" s="11">
        <f t="shared" si="92"/>
        <v>54750.888429999999</v>
      </c>
      <c r="O290" s="11">
        <f t="shared" si="107"/>
        <v>-0.11157000000093831</v>
      </c>
      <c r="P290" s="8">
        <f t="shared" si="93"/>
        <v>54751</v>
      </c>
      <c r="Q290" s="11">
        <f t="shared" si="94"/>
        <v>0.11157000000093831</v>
      </c>
      <c r="R290">
        <f t="shared" si="95"/>
        <v>43.84</v>
      </c>
      <c r="S290" s="8">
        <f>ROUND(IF(J290=3%,$I$358*Ranking!K291,0),0)</f>
        <v>155166</v>
      </c>
      <c r="T290" s="8">
        <f t="shared" si="96"/>
        <v>209917</v>
      </c>
      <c r="U290" s="8">
        <f t="shared" si="97"/>
        <v>70138</v>
      </c>
      <c r="V290" s="8">
        <f t="shared" si="98"/>
        <v>124889</v>
      </c>
      <c r="W290" s="37">
        <f t="shared" si="99"/>
        <v>100</v>
      </c>
      <c r="X290" s="8">
        <f>IF(J290=3%,ROUND($I$360*Ranking!K291,0),0)</f>
        <v>103450</v>
      </c>
      <c r="Y290" s="12">
        <f t="shared" si="100"/>
        <v>228339</v>
      </c>
      <c r="Z290" s="12">
        <f t="shared" si="101"/>
        <v>0</v>
      </c>
      <c r="AA290" s="8">
        <f t="shared" si="102"/>
        <v>124889</v>
      </c>
      <c r="AB290" s="12">
        <f t="shared" si="103"/>
        <v>0</v>
      </c>
      <c r="AC290" s="37">
        <f t="shared" si="104"/>
        <v>100</v>
      </c>
      <c r="AD290">
        <f t="shared" si="105"/>
        <v>1</v>
      </c>
      <c r="AE290" s="12">
        <v>0</v>
      </c>
      <c r="AF290" s="8">
        <f t="shared" si="108"/>
        <v>124889</v>
      </c>
      <c r="AG290">
        <v>124889</v>
      </c>
      <c r="AH290" s="12">
        <f t="shared" si="109"/>
        <v>0</v>
      </c>
      <c r="AI290">
        <v>124889</v>
      </c>
    </row>
    <row r="291" spans="1:35">
      <c r="A291">
        <v>290</v>
      </c>
      <c r="B291" s="7" t="s">
        <v>607</v>
      </c>
      <c r="C291" s="7" t="s">
        <v>8</v>
      </c>
      <c r="D291" s="3" t="s">
        <v>608</v>
      </c>
      <c r="E291">
        <v>0</v>
      </c>
      <c r="F291" s="4">
        <v>0</v>
      </c>
      <c r="G291" s="4">
        <v>0</v>
      </c>
      <c r="H291" s="4">
        <f t="shared" si="106"/>
        <v>0</v>
      </c>
      <c r="I291" s="5">
        <f t="shared" si="88"/>
        <v>0</v>
      </c>
      <c r="J291" s="6">
        <v>0</v>
      </c>
      <c r="K291" s="37">
        <f t="shared" si="89"/>
        <v>0</v>
      </c>
      <c r="L291" s="37">
        <f t="shared" si="90"/>
        <v>0</v>
      </c>
      <c r="M291" s="11">
        <f t="shared" si="91"/>
        <v>0</v>
      </c>
      <c r="N291" s="11">
        <f t="shared" si="92"/>
        <v>0</v>
      </c>
      <c r="O291" s="11">
        <f t="shared" si="107"/>
        <v>0</v>
      </c>
      <c r="P291" s="8">
        <f t="shared" si="93"/>
        <v>0</v>
      </c>
      <c r="Q291" s="11">
        <f t="shared" si="94"/>
        <v>0</v>
      </c>
      <c r="R291">
        <f t="shared" si="95"/>
        <v>0</v>
      </c>
      <c r="S291" s="8">
        <f>ROUND(IF(J291=3%,$I$358*Ranking!K292,0),0)</f>
        <v>0</v>
      </c>
      <c r="T291" s="8">
        <f t="shared" si="96"/>
        <v>0</v>
      </c>
      <c r="U291" s="8">
        <f t="shared" si="97"/>
        <v>0</v>
      </c>
      <c r="V291" s="8">
        <f t="shared" si="98"/>
        <v>0</v>
      </c>
      <c r="W291" s="37">
        <f t="shared" si="99"/>
        <v>0</v>
      </c>
      <c r="X291" s="8">
        <f>IF(J291=3%,ROUND($I$360*Ranking!K292,0),0)</f>
        <v>0</v>
      </c>
      <c r="Y291" s="12">
        <f t="shared" si="100"/>
        <v>0</v>
      </c>
      <c r="Z291" s="12">
        <f t="shared" si="101"/>
        <v>0</v>
      </c>
      <c r="AA291" s="8">
        <f t="shared" si="102"/>
        <v>0</v>
      </c>
      <c r="AB291" s="12">
        <f t="shared" si="103"/>
        <v>0</v>
      </c>
      <c r="AC291" s="37">
        <f t="shared" si="104"/>
        <v>0</v>
      </c>
      <c r="AD291" t="str">
        <f t="shared" si="105"/>
        <v/>
      </c>
      <c r="AE291" s="12">
        <v>0</v>
      </c>
      <c r="AF291" s="8">
        <f t="shared" si="108"/>
        <v>0</v>
      </c>
      <c r="AG291">
        <v>0</v>
      </c>
      <c r="AH291" s="12">
        <f t="shared" si="109"/>
        <v>0</v>
      </c>
      <c r="AI291">
        <v>0</v>
      </c>
    </row>
    <row r="292" spans="1:35">
      <c r="A292">
        <v>291</v>
      </c>
      <c r="B292" s="7" t="s">
        <v>609</v>
      </c>
      <c r="C292" s="7" t="s">
        <v>8</v>
      </c>
      <c r="D292" s="3" t="s">
        <v>610</v>
      </c>
      <c r="E292">
        <v>0</v>
      </c>
      <c r="F292" s="4">
        <v>0</v>
      </c>
      <c r="G292" s="4">
        <v>0</v>
      </c>
      <c r="H292" s="4">
        <f t="shared" si="106"/>
        <v>0</v>
      </c>
      <c r="I292" s="5">
        <f t="shared" si="88"/>
        <v>0</v>
      </c>
      <c r="J292" s="6">
        <v>0</v>
      </c>
      <c r="K292" s="37">
        <f t="shared" si="89"/>
        <v>0</v>
      </c>
      <c r="L292" s="37">
        <f t="shared" si="90"/>
        <v>0</v>
      </c>
      <c r="M292" s="11">
        <f t="shared" si="91"/>
        <v>0</v>
      </c>
      <c r="N292" s="11">
        <f t="shared" si="92"/>
        <v>0</v>
      </c>
      <c r="O292" s="11">
        <f t="shared" si="107"/>
        <v>0</v>
      </c>
      <c r="P292" s="8">
        <f t="shared" si="93"/>
        <v>0</v>
      </c>
      <c r="Q292" s="11">
        <f t="shared" si="94"/>
        <v>0</v>
      </c>
      <c r="R292">
        <f t="shared" si="95"/>
        <v>0</v>
      </c>
      <c r="S292" s="8">
        <f>ROUND(IF(J292=3%,$I$358*Ranking!K293,0),0)</f>
        <v>0</v>
      </c>
      <c r="T292" s="8">
        <f t="shared" si="96"/>
        <v>0</v>
      </c>
      <c r="U292" s="8">
        <f t="shared" si="97"/>
        <v>0</v>
      </c>
      <c r="V292" s="8">
        <f t="shared" si="98"/>
        <v>0</v>
      </c>
      <c r="W292" s="37">
        <f t="shared" si="99"/>
        <v>0</v>
      </c>
      <c r="X292" s="8">
        <f>IF(J292=3%,ROUND($I$360*Ranking!K293,0),0)</f>
        <v>0</v>
      </c>
      <c r="Y292" s="12">
        <f t="shared" si="100"/>
        <v>0</v>
      </c>
      <c r="Z292" s="12">
        <f t="shared" si="101"/>
        <v>0</v>
      </c>
      <c r="AA292" s="8">
        <f t="shared" si="102"/>
        <v>0</v>
      </c>
      <c r="AB292" s="12">
        <f t="shared" si="103"/>
        <v>0</v>
      </c>
      <c r="AC292" s="37">
        <f t="shared" si="104"/>
        <v>0</v>
      </c>
      <c r="AD292" t="str">
        <f t="shared" si="105"/>
        <v/>
      </c>
      <c r="AE292" s="12">
        <v>0</v>
      </c>
      <c r="AF292" s="8">
        <f t="shared" si="108"/>
        <v>0</v>
      </c>
      <c r="AG292">
        <v>0</v>
      </c>
      <c r="AH292" s="12">
        <f t="shared" si="109"/>
        <v>0</v>
      </c>
      <c r="AI292">
        <v>0</v>
      </c>
    </row>
    <row r="293" spans="1:35">
      <c r="A293">
        <v>292</v>
      </c>
      <c r="B293" s="7" t="s">
        <v>611</v>
      </c>
      <c r="C293" s="7" t="s">
        <v>8</v>
      </c>
      <c r="D293" s="3" t="s">
        <v>612</v>
      </c>
      <c r="E293">
        <v>2010</v>
      </c>
      <c r="F293" s="4">
        <v>362386.9</v>
      </c>
      <c r="G293" s="4">
        <v>3586.76</v>
      </c>
      <c r="H293" s="4">
        <f t="shared" si="106"/>
        <v>358800.14</v>
      </c>
      <c r="I293" s="5">
        <f t="shared" si="88"/>
        <v>358800</v>
      </c>
      <c r="J293" s="6">
        <v>1.4999999999999999E-2</v>
      </c>
      <c r="K293" s="37">
        <f t="shared" si="89"/>
        <v>43.84</v>
      </c>
      <c r="L293" s="37">
        <f t="shared" si="90"/>
        <v>43.84</v>
      </c>
      <c r="M293" s="11">
        <f t="shared" si="91"/>
        <v>157296.62955000001</v>
      </c>
      <c r="N293" s="11">
        <f t="shared" si="92"/>
        <v>157296.62955000001</v>
      </c>
      <c r="O293" s="11">
        <f t="shared" si="107"/>
        <v>-0.37044999998761341</v>
      </c>
      <c r="P293" s="8">
        <f t="shared" si="93"/>
        <v>157297</v>
      </c>
      <c r="Q293" s="11">
        <f t="shared" si="94"/>
        <v>0.37044999998761341</v>
      </c>
      <c r="R293">
        <f t="shared" si="95"/>
        <v>43.84</v>
      </c>
      <c r="S293" s="8">
        <f>ROUND(IF(J293=3%,$I$358*Ranking!K294,0),0)</f>
        <v>0</v>
      </c>
      <c r="T293" s="8">
        <f t="shared" si="96"/>
        <v>157297</v>
      </c>
      <c r="U293" s="8">
        <f t="shared" si="97"/>
        <v>0</v>
      </c>
      <c r="V293" s="8">
        <f t="shared" si="98"/>
        <v>157297</v>
      </c>
      <c r="W293" s="37">
        <f t="shared" si="99"/>
        <v>43.84</v>
      </c>
      <c r="X293" s="8">
        <f>IF(J293=3%,ROUND($I$360*Ranking!K294,0),0)</f>
        <v>0</v>
      </c>
      <c r="Y293" s="12">
        <f t="shared" si="100"/>
        <v>157297</v>
      </c>
      <c r="Z293" s="12">
        <f t="shared" si="101"/>
        <v>0</v>
      </c>
      <c r="AA293" s="8">
        <f t="shared" si="102"/>
        <v>157297</v>
      </c>
      <c r="AB293" s="12">
        <f t="shared" si="103"/>
        <v>0</v>
      </c>
      <c r="AC293" s="37">
        <f t="shared" si="104"/>
        <v>43.84</v>
      </c>
      <c r="AD293" t="str">
        <f t="shared" si="105"/>
        <v/>
      </c>
      <c r="AE293" s="12">
        <v>0</v>
      </c>
      <c r="AF293" s="8">
        <f t="shared" si="108"/>
        <v>157297</v>
      </c>
      <c r="AG293">
        <v>141260</v>
      </c>
      <c r="AH293" s="12">
        <f t="shared" si="109"/>
        <v>16037</v>
      </c>
      <c r="AI293">
        <v>141260</v>
      </c>
    </row>
    <row r="294" spans="1:35">
      <c r="A294">
        <v>293</v>
      </c>
      <c r="B294" s="7" t="s">
        <v>613</v>
      </c>
      <c r="C294" s="7" t="s">
        <v>8</v>
      </c>
      <c r="D294" s="3" t="s">
        <v>614</v>
      </c>
      <c r="E294">
        <v>0</v>
      </c>
      <c r="F294" s="4">
        <v>0</v>
      </c>
      <c r="G294" s="4">
        <v>0</v>
      </c>
      <c r="H294" s="4">
        <f t="shared" si="106"/>
        <v>0</v>
      </c>
      <c r="I294" s="5">
        <f t="shared" si="88"/>
        <v>0</v>
      </c>
      <c r="J294" s="6">
        <v>0</v>
      </c>
      <c r="K294" s="37">
        <f t="shared" si="89"/>
        <v>0</v>
      </c>
      <c r="L294" s="37">
        <f t="shared" si="90"/>
        <v>0</v>
      </c>
      <c r="M294" s="11">
        <f t="shared" si="91"/>
        <v>0</v>
      </c>
      <c r="N294" s="11">
        <f t="shared" si="92"/>
        <v>0</v>
      </c>
      <c r="O294" s="11">
        <f t="shared" si="107"/>
        <v>0</v>
      </c>
      <c r="P294" s="8">
        <f t="shared" si="93"/>
        <v>0</v>
      </c>
      <c r="Q294" s="11">
        <f t="shared" si="94"/>
        <v>0</v>
      </c>
      <c r="R294">
        <f t="shared" si="95"/>
        <v>0</v>
      </c>
      <c r="S294" s="8">
        <f>ROUND(IF(J294=3%,$I$358*Ranking!K295,0),0)</f>
        <v>0</v>
      </c>
      <c r="T294" s="8">
        <f t="shared" si="96"/>
        <v>0</v>
      </c>
      <c r="U294" s="8">
        <f t="shared" si="97"/>
        <v>0</v>
      </c>
      <c r="V294" s="8">
        <f t="shared" si="98"/>
        <v>0</v>
      </c>
      <c r="W294" s="37">
        <f t="shared" si="99"/>
        <v>0</v>
      </c>
      <c r="X294" s="8">
        <f>IF(J294=3%,ROUND($I$360*Ranking!K295,0),0)</f>
        <v>0</v>
      </c>
      <c r="Y294" s="12">
        <f t="shared" si="100"/>
        <v>0</v>
      </c>
      <c r="Z294" s="12">
        <f t="shared" si="101"/>
        <v>0</v>
      </c>
      <c r="AA294" s="8">
        <f t="shared" si="102"/>
        <v>0</v>
      </c>
      <c r="AB294" s="12">
        <f t="shared" si="103"/>
        <v>0</v>
      </c>
      <c r="AC294" s="37">
        <f t="shared" si="104"/>
        <v>0</v>
      </c>
      <c r="AD294" t="str">
        <f t="shared" si="105"/>
        <v/>
      </c>
      <c r="AE294" s="12">
        <v>0</v>
      </c>
      <c r="AF294" s="8">
        <f t="shared" si="108"/>
        <v>0</v>
      </c>
      <c r="AG294">
        <v>0</v>
      </c>
      <c r="AH294" s="12">
        <f t="shared" si="109"/>
        <v>0</v>
      </c>
      <c r="AI294">
        <v>0</v>
      </c>
    </row>
    <row r="295" spans="1:35">
      <c r="A295">
        <v>294</v>
      </c>
      <c r="B295" s="7" t="s">
        <v>615</v>
      </c>
      <c r="C295" s="7" t="s">
        <v>8</v>
      </c>
      <c r="D295" s="3" t="s">
        <v>616</v>
      </c>
      <c r="E295">
        <v>2008</v>
      </c>
      <c r="F295" s="4">
        <v>220658.17</v>
      </c>
      <c r="G295" s="4">
        <v>10983.09</v>
      </c>
      <c r="H295" s="4">
        <f t="shared" si="106"/>
        <v>209675.08000000002</v>
      </c>
      <c r="I295" s="5">
        <f t="shared" si="88"/>
        <v>209675</v>
      </c>
      <c r="J295" s="6">
        <v>0.03</v>
      </c>
      <c r="K295" s="37">
        <f t="shared" si="89"/>
        <v>43.84</v>
      </c>
      <c r="L295" s="37">
        <f t="shared" si="90"/>
        <v>100</v>
      </c>
      <c r="M295" s="11">
        <f t="shared" si="91"/>
        <v>91920.765889999995</v>
      </c>
      <c r="N295" s="11">
        <f t="shared" si="92"/>
        <v>91920.765889999995</v>
      </c>
      <c r="O295" s="11">
        <f t="shared" si="107"/>
        <v>-0.23411000000487547</v>
      </c>
      <c r="P295" s="8">
        <f t="shared" si="93"/>
        <v>91921</v>
      </c>
      <c r="Q295" s="11">
        <f t="shared" si="94"/>
        <v>0.23411000000487547</v>
      </c>
      <c r="R295">
        <f t="shared" si="95"/>
        <v>43.84</v>
      </c>
      <c r="S295" s="8">
        <f>ROUND(IF(J295=3%,$I$358*Ranking!K296,0),0)</f>
        <v>144083</v>
      </c>
      <c r="T295" s="8">
        <f t="shared" si="96"/>
        <v>236004</v>
      </c>
      <c r="U295" s="8">
        <f t="shared" si="97"/>
        <v>117754</v>
      </c>
      <c r="V295" s="8">
        <f t="shared" si="98"/>
        <v>209675</v>
      </c>
      <c r="W295" s="37">
        <f t="shared" si="99"/>
        <v>100</v>
      </c>
      <c r="X295" s="8">
        <f>IF(J295=3%,ROUND($I$360*Ranking!K296,0),0)</f>
        <v>96061</v>
      </c>
      <c r="Y295" s="12">
        <f t="shared" si="100"/>
        <v>305736</v>
      </c>
      <c r="Z295" s="12">
        <f t="shared" si="101"/>
        <v>0</v>
      </c>
      <c r="AA295" s="8">
        <f t="shared" si="102"/>
        <v>209675</v>
      </c>
      <c r="AB295" s="12">
        <f t="shared" si="103"/>
        <v>0</v>
      </c>
      <c r="AC295" s="37">
        <f t="shared" si="104"/>
        <v>100</v>
      </c>
      <c r="AD295">
        <f t="shared" si="105"/>
        <v>1</v>
      </c>
      <c r="AE295" s="12">
        <v>0</v>
      </c>
      <c r="AF295" s="8">
        <f t="shared" si="108"/>
        <v>209675</v>
      </c>
      <c r="AG295">
        <v>209675</v>
      </c>
      <c r="AH295" s="12">
        <f t="shared" si="109"/>
        <v>0</v>
      </c>
      <c r="AI295">
        <v>209675</v>
      </c>
    </row>
    <row r="296" spans="1:35">
      <c r="A296">
        <v>295</v>
      </c>
      <c r="B296" s="7" t="s">
        <v>617</v>
      </c>
      <c r="C296" s="7" t="s">
        <v>8</v>
      </c>
      <c r="D296" s="3" t="s">
        <v>618</v>
      </c>
      <c r="E296">
        <v>2007</v>
      </c>
      <c r="F296" s="4">
        <v>1086033.73</v>
      </c>
      <c r="G296" s="4">
        <v>5067.91</v>
      </c>
      <c r="H296" s="4">
        <f t="shared" si="106"/>
        <v>1080965.82</v>
      </c>
      <c r="I296" s="5">
        <f t="shared" si="88"/>
        <v>1080966</v>
      </c>
      <c r="J296" s="6">
        <v>1.4999999999999999E-2</v>
      </c>
      <c r="K296" s="37">
        <f t="shared" si="89"/>
        <v>43.84</v>
      </c>
      <c r="L296" s="37">
        <f t="shared" si="90"/>
        <v>43.84</v>
      </c>
      <c r="M296" s="11">
        <f t="shared" si="91"/>
        <v>473891.60662999999</v>
      </c>
      <c r="N296" s="11">
        <f t="shared" si="92"/>
        <v>473891.60662999999</v>
      </c>
      <c r="O296" s="11">
        <f t="shared" si="107"/>
        <v>-0.39337000000523403</v>
      </c>
      <c r="P296" s="8">
        <f t="shared" si="93"/>
        <v>473892</v>
      </c>
      <c r="Q296" s="11">
        <f t="shared" si="94"/>
        <v>0.39337000000523403</v>
      </c>
      <c r="R296">
        <f t="shared" si="95"/>
        <v>43.84</v>
      </c>
      <c r="S296" s="8">
        <f>ROUND(IF(J296=3%,$I$358*Ranking!K297,0),0)</f>
        <v>0</v>
      </c>
      <c r="T296" s="8">
        <f t="shared" si="96"/>
        <v>473892</v>
      </c>
      <c r="U296" s="8">
        <f t="shared" si="97"/>
        <v>0</v>
      </c>
      <c r="V296" s="8">
        <f t="shared" si="98"/>
        <v>473892</v>
      </c>
      <c r="W296" s="37">
        <f t="shared" si="99"/>
        <v>43.84</v>
      </c>
      <c r="X296" s="8">
        <f>IF(J296=3%,ROUND($I$360*Ranking!K297,0),0)</f>
        <v>0</v>
      </c>
      <c r="Y296" s="12">
        <f t="shared" si="100"/>
        <v>473892</v>
      </c>
      <c r="Z296" s="12">
        <f t="shared" si="101"/>
        <v>0</v>
      </c>
      <c r="AA296" s="8">
        <f t="shared" si="102"/>
        <v>473892</v>
      </c>
      <c r="AB296" s="12">
        <f t="shared" si="103"/>
        <v>0</v>
      </c>
      <c r="AC296" s="37">
        <f t="shared" si="104"/>
        <v>43.84</v>
      </c>
      <c r="AD296" t="str">
        <f t="shared" si="105"/>
        <v/>
      </c>
      <c r="AE296" s="12">
        <v>0</v>
      </c>
      <c r="AF296" s="8">
        <f t="shared" si="108"/>
        <v>473892</v>
      </c>
      <c r="AG296">
        <v>425578</v>
      </c>
      <c r="AH296" s="12">
        <f t="shared" si="109"/>
        <v>48314</v>
      </c>
      <c r="AI296">
        <v>425578</v>
      </c>
    </row>
    <row r="297" spans="1:35">
      <c r="A297">
        <v>296</v>
      </c>
      <c r="B297" s="7" t="s">
        <v>619</v>
      </c>
      <c r="C297" s="7" t="s">
        <v>8</v>
      </c>
      <c r="D297" s="3" t="s">
        <v>620</v>
      </c>
      <c r="E297">
        <v>2006</v>
      </c>
      <c r="F297" s="4">
        <v>706241.74</v>
      </c>
      <c r="G297" s="4">
        <v>7440.1399999999994</v>
      </c>
      <c r="H297" s="4">
        <f t="shared" si="106"/>
        <v>698801.6</v>
      </c>
      <c r="I297" s="5">
        <f t="shared" si="88"/>
        <v>698802</v>
      </c>
      <c r="J297" s="6">
        <v>0.03</v>
      </c>
      <c r="K297" s="37">
        <f t="shared" si="89"/>
        <v>43.84</v>
      </c>
      <c r="L297" s="37">
        <f t="shared" si="90"/>
        <v>64.989999999999995</v>
      </c>
      <c r="M297" s="11">
        <f t="shared" si="91"/>
        <v>306352.28350999998</v>
      </c>
      <c r="N297" s="11">
        <f t="shared" si="92"/>
        <v>306352.28350999998</v>
      </c>
      <c r="O297" s="11">
        <f t="shared" si="107"/>
        <v>0.28350999997928739</v>
      </c>
      <c r="P297" s="8">
        <f t="shared" si="93"/>
        <v>306352</v>
      </c>
      <c r="Q297" s="11">
        <f t="shared" si="94"/>
        <v>-0.28350999997928739</v>
      </c>
      <c r="R297">
        <f t="shared" si="95"/>
        <v>43.84</v>
      </c>
      <c r="S297" s="8">
        <f>ROUND(IF(J297=3%,$I$358*Ranking!K298,0),0)</f>
        <v>88666</v>
      </c>
      <c r="T297" s="8">
        <f t="shared" si="96"/>
        <v>395018</v>
      </c>
      <c r="U297" s="8">
        <f t="shared" si="97"/>
        <v>88666</v>
      </c>
      <c r="V297" s="8">
        <f t="shared" si="98"/>
        <v>395018</v>
      </c>
      <c r="W297" s="37">
        <f t="shared" si="99"/>
        <v>56.53</v>
      </c>
      <c r="X297" s="8">
        <f>IF(J297=3%,ROUND($I$360*Ranking!K298,0),0)</f>
        <v>59114</v>
      </c>
      <c r="Y297" s="12">
        <f t="shared" si="100"/>
        <v>454132</v>
      </c>
      <c r="Z297" s="12">
        <f t="shared" si="101"/>
        <v>59114</v>
      </c>
      <c r="AA297" s="8">
        <f t="shared" si="102"/>
        <v>454132</v>
      </c>
      <c r="AB297" s="12">
        <f t="shared" si="103"/>
        <v>0</v>
      </c>
      <c r="AC297" s="37">
        <f t="shared" si="104"/>
        <v>64.989999999999995</v>
      </c>
      <c r="AD297" t="str">
        <f t="shared" si="105"/>
        <v/>
      </c>
      <c r="AE297" s="12">
        <v>0</v>
      </c>
      <c r="AF297" s="8">
        <f t="shared" si="108"/>
        <v>454132</v>
      </c>
      <c r="AG297">
        <v>407260</v>
      </c>
      <c r="AH297" s="12">
        <f t="shared" si="109"/>
        <v>46872</v>
      </c>
      <c r="AI297">
        <v>407260</v>
      </c>
    </row>
    <row r="298" spans="1:35">
      <c r="A298">
        <v>297</v>
      </c>
      <c r="B298" s="7" t="s">
        <v>621</v>
      </c>
      <c r="C298" s="7" t="s">
        <v>8</v>
      </c>
      <c r="D298" s="3" t="s">
        <v>622</v>
      </c>
      <c r="E298">
        <v>0</v>
      </c>
      <c r="F298" s="4">
        <v>0</v>
      </c>
      <c r="G298" s="4">
        <v>0</v>
      </c>
      <c r="H298" s="4">
        <f t="shared" si="106"/>
        <v>0</v>
      </c>
      <c r="I298" s="5">
        <f t="shared" si="88"/>
        <v>0</v>
      </c>
      <c r="J298" s="6">
        <v>0</v>
      </c>
      <c r="K298" s="37">
        <f t="shared" si="89"/>
        <v>0</v>
      </c>
      <c r="L298" s="37">
        <f t="shared" si="90"/>
        <v>0</v>
      </c>
      <c r="M298" s="11">
        <f t="shared" si="91"/>
        <v>0</v>
      </c>
      <c r="N298" s="11">
        <f t="shared" si="92"/>
        <v>0</v>
      </c>
      <c r="O298" s="11">
        <f t="shared" si="107"/>
        <v>0</v>
      </c>
      <c r="P298" s="8">
        <f t="shared" si="93"/>
        <v>0</v>
      </c>
      <c r="Q298" s="11">
        <f t="shared" si="94"/>
        <v>0</v>
      </c>
      <c r="R298">
        <f t="shared" si="95"/>
        <v>0</v>
      </c>
      <c r="S298" s="8">
        <f>ROUND(IF(J298=3%,$I$358*Ranking!K299,0),0)</f>
        <v>0</v>
      </c>
      <c r="T298" s="8">
        <f t="shared" si="96"/>
        <v>0</v>
      </c>
      <c r="U298" s="8">
        <f t="shared" si="97"/>
        <v>0</v>
      </c>
      <c r="V298" s="8">
        <f t="shared" si="98"/>
        <v>0</v>
      </c>
      <c r="W298" s="37">
        <f t="shared" si="99"/>
        <v>0</v>
      </c>
      <c r="X298" s="8">
        <f>IF(J298=3%,ROUND($I$360*Ranking!K299,0),0)</f>
        <v>0</v>
      </c>
      <c r="Y298" s="12">
        <f t="shared" si="100"/>
        <v>0</v>
      </c>
      <c r="Z298" s="12">
        <f t="shared" si="101"/>
        <v>0</v>
      </c>
      <c r="AA298" s="8">
        <f t="shared" si="102"/>
        <v>0</v>
      </c>
      <c r="AB298" s="12">
        <f t="shared" si="103"/>
        <v>0</v>
      </c>
      <c r="AC298" s="37">
        <f t="shared" si="104"/>
        <v>0</v>
      </c>
      <c r="AD298" t="str">
        <f t="shared" si="105"/>
        <v/>
      </c>
      <c r="AE298" s="12">
        <v>0</v>
      </c>
      <c r="AF298" s="8">
        <f t="shared" si="108"/>
        <v>0</v>
      </c>
      <c r="AG298">
        <v>0</v>
      </c>
      <c r="AH298" s="12">
        <f t="shared" si="109"/>
        <v>0</v>
      </c>
      <c r="AI298">
        <v>0</v>
      </c>
    </row>
    <row r="299" spans="1:35">
      <c r="A299">
        <v>298</v>
      </c>
      <c r="B299" s="7" t="s">
        <v>623</v>
      </c>
      <c r="C299" s="7" t="s">
        <v>8</v>
      </c>
      <c r="D299" s="3" t="s">
        <v>624</v>
      </c>
      <c r="E299">
        <v>0</v>
      </c>
      <c r="F299" s="4">
        <v>0</v>
      </c>
      <c r="G299" s="4">
        <v>0</v>
      </c>
      <c r="H299" s="4">
        <f t="shared" si="106"/>
        <v>0</v>
      </c>
      <c r="I299" s="5">
        <f t="shared" si="88"/>
        <v>0</v>
      </c>
      <c r="J299" s="6">
        <v>0</v>
      </c>
      <c r="K299" s="37">
        <f t="shared" si="89"/>
        <v>0</v>
      </c>
      <c r="L299" s="37">
        <f t="shared" si="90"/>
        <v>0</v>
      </c>
      <c r="M299" s="11">
        <f t="shared" si="91"/>
        <v>0</v>
      </c>
      <c r="N299" s="11">
        <f t="shared" si="92"/>
        <v>0</v>
      </c>
      <c r="O299" s="11">
        <f t="shared" si="107"/>
        <v>0</v>
      </c>
      <c r="P299" s="8">
        <f t="shared" si="93"/>
        <v>0</v>
      </c>
      <c r="Q299" s="11">
        <f t="shared" si="94"/>
        <v>0</v>
      </c>
      <c r="R299">
        <f t="shared" si="95"/>
        <v>0</v>
      </c>
      <c r="S299" s="8">
        <f>ROUND(IF(J299=3%,$I$358*Ranking!K300,0),0)</f>
        <v>0</v>
      </c>
      <c r="T299" s="8">
        <f t="shared" si="96"/>
        <v>0</v>
      </c>
      <c r="U299" s="8">
        <f t="shared" si="97"/>
        <v>0</v>
      </c>
      <c r="V299" s="8">
        <f t="shared" si="98"/>
        <v>0</v>
      </c>
      <c r="W299" s="37">
        <f t="shared" si="99"/>
        <v>0</v>
      </c>
      <c r="X299" s="8">
        <f>IF(J299=3%,ROUND($I$360*Ranking!K300,0),0)</f>
        <v>0</v>
      </c>
      <c r="Y299" s="12">
        <f t="shared" si="100"/>
        <v>0</v>
      </c>
      <c r="Z299" s="12">
        <f t="shared" si="101"/>
        <v>0</v>
      </c>
      <c r="AA299" s="8">
        <f t="shared" si="102"/>
        <v>0</v>
      </c>
      <c r="AB299" s="12">
        <f t="shared" si="103"/>
        <v>0</v>
      </c>
      <c r="AC299" s="37">
        <f t="shared" si="104"/>
        <v>0</v>
      </c>
      <c r="AD299" t="str">
        <f t="shared" si="105"/>
        <v/>
      </c>
      <c r="AE299" s="12">
        <v>0</v>
      </c>
      <c r="AF299" s="8">
        <f t="shared" si="108"/>
        <v>0</v>
      </c>
      <c r="AG299">
        <v>0</v>
      </c>
      <c r="AH299" s="12">
        <f t="shared" si="109"/>
        <v>0</v>
      </c>
      <c r="AI299">
        <v>0</v>
      </c>
    </row>
    <row r="300" spans="1:35">
      <c r="A300">
        <v>299</v>
      </c>
      <c r="B300" s="7" t="s">
        <v>625</v>
      </c>
      <c r="C300" s="7" t="s">
        <v>8</v>
      </c>
      <c r="D300" s="3" t="s">
        <v>626</v>
      </c>
      <c r="E300">
        <v>0</v>
      </c>
      <c r="F300" s="4">
        <v>0</v>
      </c>
      <c r="G300" s="4">
        <v>0</v>
      </c>
      <c r="H300" s="4">
        <f t="shared" si="106"/>
        <v>0</v>
      </c>
      <c r="I300" s="5">
        <f t="shared" si="88"/>
        <v>0</v>
      </c>
      <c r="J300" s="6">
        <v>0</v>
      </c>
      <c r="K300" s="37">
        <f t="shared" si="89"/>
        <v>0</v>
      </c>
      <c r="L300" s="37">
        <f t="shared" si="90"/>
        <v>0</v>
      </c>
      <c r="M300" s="11">
        <f t="shared" si="91"/>
        <v>0</v>
      </c>
      <c r="N300" s="11">
        <f t="shared" si="92"/>
        <v>0</v>
      </c>
      <c r="O300" s="11">
        <f t="shared" si="107"/>
        <v>0</v>
      </c>
      <c r="P300" s="8">
        <f t="shared" si="93"/>
        <v>0</v>
      </c>
      <c r="Q300" s="11">
        <f t="shared" si="94"/>
        <v>0</v>
      </c>
      <c r="R300">
        <f t="shared" si="95"/>
        <v>0</v>
      </c>
      <c r="S300" s="8">
        <f>ROUND(IF(J300=3%,$I$358*Ranking!K301,0),0)</f>
        <v>0</v>
      </c>
      <c r="T300" s="8">
        <f t="shared" si="96"/>
        <v>0</v>
      </c>
      <c r="U300" s="8">
        <f t="shared" si="97"/>
        <v>0</v>
      </c>
      <c r="V300" s="8">
        <f t="shared" si="98"/>
        <v>0</v>
      </c>
      <c r="W300" s="37">
        <f t="shared" si="99"/>
        <v>0</v>
      </c>
      <c r="X300" s="8">
        <f>IF(J300=3%,ROUND($I$360*Ranking!K301,0),0)</f>
        <v>0</v>
      </c>
      <c r="Y300" s="12">
        <f t="shared" si="100"/>
        <v>0</v>
      </c>
      <c r="Z300" s="12">
        <f t="shared" si="101"/>
        <v>0</v>
      </c>
      <c r="AA300" s="8">
        <f t="shared" si="102"/>
        <v>0</v>
      </c>
      <c r="AB300" s="12">
        <f t="shared" si="103"/>
        <v>0</v>
      </c>
      <c r="AC300" s="37">
        <f t="shared" si="104"/>
        <v>0</v>
      </c>
      <c r="AD300" t="str">
        <f t="shared" si="105"/>
        <v/>
      </c>
      <c r="AE300" s="12">
        <v>0</v>
      </c>
      <c r="AF300" s="8">
        <f t="shared" si="108"/>
        <v>0</v>
      </c>
      <c r="AG300">
        <v>0</v>
      </c>
      <c r="AH300" s="12">
        <f t="shared" si="109"/>
        <v>0</v>
      </c>
      <c r="AI300">
        <v>0</v>
      </c>
    </row>
    <row r="301" spans="1:35">
      <c r="A301">
        <v>300</v>
      </c>
      <c r="B301" s="7" t="s">
        <v>627</v>
      </c>
      <c r="C301" s="7" t="s">
        <v>8</v>
      </c>
      <c r="D301" s="3" t="s">
        <v>628</v>
      </c>
      <c r="E301">
        <v>2006</v>
      </c>
      <c r="F301" s="4">
        <v>498900.39</v>
      </c>
      <c r="G301" s="4">
        <v>1570.48</v>
      </c>
      <c r="H301" s="4">
        <f t="shared" si="106"/>
        <v>497329.91000000003</v>
      </c>
      <c r="I301" s="5">
        <f t="shared" si="88"/>
        <v>497330</v>
      </c>
      <c r="J301" s="6">
        <v>0.03</v>
      </c>
      <c r="K301" s="37">
        <f t="shared" si="89"/>
        <v>43.84</v>
      </c>
      <c r="L301" s="37">
        <f t="shared" si="90"/>
        <v>73.55</v>
      </c>
      <c r="M301" s="11">
        <f t="shared" si="91"/>
        <v>218027.68332000001</v>
      </c>
      <c r="N301" s="11">
        <f t="shared" si="92"/>
        <v>218027.68332000001</v>
      </c>
      <c r="O301" s="11">
        <f t="shared" si="107"/>
        <v>-0.31667999998899177</v>
      </c>
      <c r="P301" s="8">
        <f t="shared" si="93"/>
        <v>218028</v>
      </c>
      <c r="Q301" s="11">
        <f t="shared" si="94"/>
        <v>0.31667999998899177</v>
      </c>
      <c r="R301">
        <f t="shared" si="95"/>
        <v>43.84</v>
      </c>
      <c r="S301" s="8">
        <f>ROUND(IF(J301=3%,$I$358*Ranking!K302,0),0)</f>
        <v>88666</v>
      </c>
      <c r="T301" s="8">
        <f t="shared" si="96"/>
        <v>306694</v>
      </c>
      <c r="U301" s="8">
        <f t="shared" si="97"/>
        <v>88666</v>
      </c>
      <c r="V301" s="8">
        <f t="shared" si="98"/>
        <v>306694</v>
      </c>
      <c r="W301" s="37">
        <f t="shared" si="99"/>
        <v>61.67</v>
      </c>
      <c r="X301" s="8">
        <f>IF(J301=3%,ROUND($I$360*Ranking!K302,0),0)</f>
        <v>59114</v>
      </c>
      <c r="Y301" s="12">
        <f t="shared" si="100"/>
        <v>365808</v>
      </c>
      <c r="Z301" s="12">
        <f t="shared" si="101"/>
        <v>59114</v>
      </c>
      <c r="AA301" s="8">
        <f t="shared" si="102"/>
        <v>365808</v>
      </c>
      <c r="AB301" s="12">
        <f t="shared" si="103"/>
        <v>0</v>
      </c>
      <c r="AC301" s="37">
        <f t="shared" si="104"/>
        <v>73.55</v>
      </c>
      <c r="AD301" t="str">
        <f t="shared" si="105"/>
        <v/>
      </c>
      <c r="AE301" s="12">
        <v>0</v>
      </c>
      <c r="AF301" s="8">
        <f t="shared" si="108"/>
        <v>365808</v>
      </c>
      <c r="AG301">
        <v>327940</v>
      </c>
      <c r="AH301" s="12">
        <f t="shared" si="109"/>
        <v>37868</v>
      </c>
      <c r="AI301">
        <v>327940</v>
      </c>
    </row>
    <row r="302" spans="1:35">
      <c r="A302">
        <v>301</v>
      </c>
      <c r="B302" s="7" t="s">
        <v>110</v>
      </c>
      <c r="C302" s="7" t="s">
        <v>8</v>
      </c>
      <c r="D302" s="3" t="s">
        <v>111</v>
      </c>
      <c r="E302">
        <v>2002</v>
      </c>
      <c r="F302" s="4">
        <v>665771.26</v>
      </c>
      <c r="G302" s="4">
        <v>9473.0300000000007</v>
      </c>
      <c r="H302" s="4">
        <f t="shared" si="106"/>
        <v>656298.23</v>
      </c>
      <c r="I302" s="5">
        <f t="shared" si="88"/>
        <v>656298</v>
      </c>
      <c r="J302" s="6">
        <v>0.03</v>
      </c>
      <c r="K302" s="37">
        <f t="shared" si="89"/>
        <v>43.84</v>
      </c>
      <c r="L302" s="37">
        <f t="shared" si="90"/>
        <v>71.989999999999995</v>
      </c>
      <c r="M302" s="11">
        <f t="shared" si="91"/>
        <v>287718.68277999997</v>
      </c>
      <c r="N302" s="11">
        <f t="shared" si="92"/>
        <v>287718.68277999997</v>
      </c>
      <c r="O302" s="11">
        <f t="shared" si="107"/>
        <v>-0.31722000002628192</v>
      </c>
      <c r="P302" s="8">
        <f t="shared" si="93"/>
        <v>287719</v>
      </c>
      <c r="Q302" s="11">
        <f t="shared" si="94"/>
        <v>0.31722000002628192</v>
      </c>
      <c r="R302">
        <f t="shared" si="95"/>
        <v>43.84</v>
      </c>
      <c r="S302" s="8">
        <f>ROUND(IF(J302=3%,$I$358*Ranking!K303,0),0)</f>
        <v>110833</v>
      </c>
      <c r="T302" s="8">
        <f t="shared" si="96"/>
        <v>398552</v>
      </c>
      <c r="U302" s="8">
        <f t="shared" si="97"/>
        <v>110833</v>
      </c>
      <c r="V302" s="8">
        <f t="shared" si="98"/>
        <v>398552</v>
      </c>
      <c r="W302" s="37">
        <f t="shared" si="99"/>
        <v>60.73</v>
      </c>
      <c r="X302" s="8">
        <f>IF(J302=3%,ROUND($I$360*Ranking!K303,0),0)</f>
        <v>73893</v>
      </c>
      <c r="Y302" s="12">
        <f t="shared" si="100"/>
        <v>472445</v>
      </c>
      <c r="Z302" s="12">
        <f t="shared" si="101"/>
        <v>73893</v>
      </c>
      <c r="AA302" s="8">
        <f t="shared" si="102"/>
        <v>472445</v>
      </c>
      <c r="AB302" s="12">
        <f t="shared" si="103"/>
        <v>0</v>
      </c>
      <c r="AC302" s="37">
        <f t="shared" si="104"/>
        <v>71.989999999999995</v>
      </c>
      <c r="AD302" t="str">
        <f t="shared" si="105"/>
        <v/>
      </c>
      <c r="AE302" s="12">
        <v>0</v>
      </c>
      <c r="AF302" s="8">
        <f t="shared" si="108"/>
        <v>472445</v>
      </c>
      <c r="AG302">
        <v>423561</v>
      </c>
      <c r="AH302" s="12">
        <f t="shared" si="109"/>
        <v>48884</v>
      </c>
      <c r="AI302">
        <v>423561</v>
      </c>
    </row>
    <row r="303" spans="1:35">
      <c r="A303">
        <v>302</v>
      </c>
      <c r="B303" s="7" t="s">
        <v>629</v>
      </c>
      <c r="C303" s="7" t="s">
        <v>8</v>
      </c>
      <c r="D303" s="3" t="s">
        <v>630</v>
      </c>
      <c r="E303">
        <v>0</v>
      </c>
      <c r="F303" s="4">
        <v>0</v>
      </c>
      <c r="G303" s="4">
        <v>0</v>
      </c>
      <c r="H303" s="4">
        <f t="shared" si="106"/>
        <v>0</v>
      </c>
      <c r="I303" s="5">
        <f t="shared" si="88"/>
        <v>0</v>
      </c>
      <c r="J303" s="6">
        <v>0</v>
      </c>
      <c r="K303" s="37">
        <f t="shared" si="89"/>
        <v>0</v>
      </c>
      <c r="L303" s="37">
        <f t="shared" si="90"/>
        <v>0</v>
      </c>
      <c r="M303" s="11">
        <f t="shared" si="91"/>
        <v>0</v>
      </c>
      <c r="N303" s="11">
        <f t="shared" si="92"/>
        <v>0</v>
      </c>
      <c r="O303" s="11">
        <f t="shared" si="107"/>
        <v>0</v>
      </c>
      <c r="P303" s="8">
        <f t="shared" si="93"/>
        <v>0</v>
      </c>
      <c r="Q303" s="11">
        <f t="shared" si="94"/>
        <v>0</v>
      </c>
      <c r="R303">
        <f t="shared" si="95"/>
        <v>0</v>
      </c>
      <c r="S303" s="8">
        <f>ROUND(IF(J303=3%,$I$358*Ranking!K304,0),0)</f>
        <v>0</v>
      </c>
      <c r="T303" s="8">
        <f t="shared" si="96"/>
        <v>0</v>
      </c>
      <c r="U303" s="8">
        <f t="shared" si="97"/>
        <v>0</v>
      </c>
      <c r="V303" s="8">
        <f t="shared" si="98"/>
        <v>0</v>
      </c>
      <c r="W303" s="37">
        <f t="shared" si="99"/>
        <v>0</v>
      </c>
      <c r="X303" s="8">
        <f>IF(J303=3%,ROUND($I$360*Ranking!K304,0),0)</f>
        <v>0</v>
      </c>
      <c r="Y303" s="12">
        <f t="shared" si="100"/>
        <v>0</v>
      </c>
      <c r="Z303" s="12">
        <f t="shared" si="101"/>
        <v>0</v>
      </c>
      <c r="AA303" s="8">
        <f t="shared" si="102"/>
        <v>0</v>
      </c>
      <c r="AB303" s="12">
        <f t="shared" si="103"/>
        <v>0</v>
      </c>
      <c r="AC303" s="37">
        <f t="shared" si="104"/>
        <v>0</v>
      </c>
      <c r="AD303" t="str">
        <f t="shared" si="105"/>
        <v/>
      </c>
      <c r="AE303" s="12">
        <v>0</v>
      </c>
      <c r="AF303" s="8">
        <f t="shared" si="108"/>
        <v>0</v>
      </c>
      <c r="AG303">
        <v>0</v>
      </c>
      <c r="AH303" s="12">
        <f t="shared" si="109"/>
        <v>0</v>
      </c>
      <c r="AI303">
        <v>0</v>
      </c>
    </row>
    <row r="304" spans="1:35">
      <c r="A304">
        <v>303</v>
      </c>
      <c r="B304" s="7" t="s">
        <v>112</v>
      </c>
      <c r="C304" s="7" t="s">
        <v>8</v>
      </c>
      <c r="D304" s="3" t="s">
        <v>113</v>
      </c>
      <c r="E304">
        <v>2004</v>
      </c>
      <c r="F304" s="4">
        <v>493699.31</v>
      </c>
      <c r="G304" s="4">
        <v>3512.96</v>
      </c>
      <c r="H304" s="4">
        <f t="shared" si="106"/>
        <v>490186.35</v>
      </c>
      <c r="I304" s="5">
        <f t="shared" si="88"/>
        <v>490186</v>
      </c>
      <c r="J304" s="6">
        <v>0.03</v>
      </c>
      <c r="K304" s="37">
        <f t="shared" si="89"/>
        <v>43.84</v>
      </c>
      <c r="L304" s="37">
        <f t="shared" si="90"/>
        <v>85.29</v>
      </c>
      <c r="M304" s="11">
        <f t="shared" si="91"/>
        <v>214895.77940999999</v>
      </c>
      <c r="N304" s="11">
        <f t="shared" si="92"/>
        <v>214895.77940999999</v>
      </c>
      <c r="O304" s="11">
        <f t="shared" si="107"/>
        <v>-0.22059000001172535</v>
      </c>
      <c r="P304" s="8">
        <f t="shared" si="93"/>
        <v>214896</v>
      </c>
      <c r="Q304" s="11">
        <f t="shared" si="94"/>
        <v>0.22059000001172535</v>
      </c>
      <c r="R304">
        <f t="shared" si="95"/>
        <v>43.84</v>
      </c>
      <c r="S304" s="8">
        <f>ROUND(IF(J304=3%,$I$358*Ranking!K305,0),0)</f>
        <v>121916</v>
      </c>
      <c r="T304" s="8">
        <f t="shared" si="96"/>
        <v>336812</v>
      </c>
      <c r="U304" s="8">
        <f t="shared" si="97"/>
        <v>121916</v>
      </c>
      <c r="V304" s="8">
        <f t="shared" si="98"/>
        <v>336812</v>
      </c>
      <c r="W304" s="37">
        <f t="shared" si="99"/>
        <v>68.709999999999994</v>
      </c>
      <c r="X304" s="8">
        <f>IF(J304=3%,ROUND($I$360*Ranking!K305,0),0)</f>
        <v>81282</v>
      </c>
      <c r="Y304" s="12">
        <f t="shared" si="100"/>
        <v>418094</v>
      </c>
      <c r="Z304" s="12">
        <f t="shared" si="101"/>
        <v>81282</v>
      </c>
      <c r="AA304" s="8">
        <f t="shared" si="102"/>
        <v>418094</v>
      </c>
      <c r="AB304" s="12">
        <f t="shared" si="103"/>
        <v>0</v>
      </c>
      <c r="AC304" s="37">
        <f t="shared" si="104"/>
        <v>85.29</v>
      </c>
      <c r="AD304" t="str">
        <f t="shared" si="105"/>
        <v/>
      </c>
      <c r="AE304" s="12">
        <v>0</v>
      </c>
      <c r="AF304" s="8">
        <f t="shared" si="108"/>
        <v>418094</v>
      </c>
      <c r="AG304">
        <v>374679</v>
      </c>
      <c r="AH304" s="12">
        <f t="shared" si="109"/>
        <v>43415</v>
      </c>
      <c r="AI304">
        <v>374679</v>
      </c>
    </row>
    <row r="305" spans="1:35">
      <c r="A305">
        <v>304</v>
      </c>
      <c r="B305" s="7" t="s">
        <v>631</v>
      </c>
      <c r="C305" s="7" t="s">
        <v>8</v>
      </c>
      <c r="D305" s="3" t="s">
        <v>632</v>
      </c>
      <c r="E305">
        <v>0</v>
      </c>
      <c r="F305" s="4">
        <v>0</v>
      </c>
      <c r="G305" s="4">
        <v>0</v>
      </c>
      <c r="H305" s="4">
        <f t="shared" si="106"/>
        <v>0</v>
      </c>
      <c r="I305" s="5">
        <f t="shared" si="88"/>
        <v>0</v>
      </c>
      <c r="J305" s="6">
        <v>0</v>
      </c>
      <c r="K305" s="37">
        <f t="shared" si="89"/>
        <v>0</v>
      </c>
      <c r="L305" s="37">
        <f t="shared" si="90"/>
        <v>0</v>
      </c>
      <c r="M305" s="11">
        <f t="shared" si="91"/>
        <v>0</v>
      </c>
      <c r="N305" s="11">
        <f t="shared" si="92"/>
        <v>0</v>
      </c>
      <c r="O305" s="11">
        <f t="shared" si="107"/>
        <v>0</v>
      </c>
      <c r="P305" s="8">
        <f t="shared" si="93"/>
        <v>0</v>
      </c>
      <c r="Q305" s="11">
        <f t="shared" si="94"/>
        <v>0</v>
      </c>
      <c r="R305">
        <f t="shared" si="95"/>
        <v>0</v>
      </c>
      <c r="S305" s="8">
        <f>ROUND(IF(J305=3%,$I$358*Ranking!K306,0),0)</f>
        <v>0</v>
      </c>
      <c r="T305" s="8">
        <f t="shared" si="96"/>
        <v>0</v>
      </c>
      <c r="U305" s="8">
        <f t="shared" si="97"/>
        <v>0</v>
      </c>
      <c r="V305" s="8">
        <f t="shared" si="98"/>
        <v>0</v>
      </c>
      <c r="W305" s="37">
        <f t="shared" si="99"/>
        <v>0</v>
      </c>
      <c r="X305" s="8">
        <f>IF(J305=3%,ROUND($I$360*Ranking!K306,0),0)</f>
        <v>0</v>
      </c>
      <c r="Y305" s="12">
        <f t="shared" si="100"/>
        <v>0</v>
      </c>
      <c r="Z305" s="12">
        <f t="shared" si="101"/>
        <v>0</v>
      </c>
      <c r="AA305" s="8">
        <f t="shared" si="102"/>
        <v>0</v>
      </c>
      <c r="AB305" s="12">
        <f t="shared" si="103"/>
        <v>0</v>
      </c>
      <c r="AC305" s="37">
        <f t="shared" si="104"/>
        <v>0</v>
      </c>
      <c r="AD305" t="str">
        <f t="shared" si="105"/>
        <v/>
      </c>
      <c r="AE305" s="12">
        <v>0</v>
      </c>
      <c r="AF305" s="8">
        <f t="shared" si="108"/>
        <v>0</v>
      </c>
      <c r="AG305">
        <v>0</v>
      </c>
      <c r="AH305" s="12">
        <f t="shared" si="109"/>
        <v>0</v>
      </c>
      <c r="AI305">
        <v>0</v>
      </c>
    </row>
    <row r="306" spans="1:35">
      <c r="A306">
        <v>305</v>
      </c>
      <c r="B306" s="7" t="s">
        <v>633</v>
      </c>
      <c r="C306" s="7" t="s">
        <v>8</v>
      </c>
      <c r="D306" s="3" t="s">
        <v>634</v>
      </c>
      <c r="E306">
        <v>0</v>
      </c>
      <c r="F306" s="4">
        <v>0</v>
      </c>
      <c r="G306" s="4">
        <v>0</v>
      </c>
      <c r="H306" s="4">
        <f t="shared" si="106"/>
        <v>0</v>
      </c>
      <c r="I306" s="5">
        <f t="shared" si="88"/>
        <v>0</v>
      </c>
      <c r="J306" s="6">
        <v>0</v>
      </c>
      <c r="K306" s="37">
        <f t="shared" si="89"/>
        <v>0</v>
      </c>
      <c r="L306" s="37">
        <f t="shared" si="90"/>
        <v>0</v>
      </c>
      <c r="M306" s="11">
        <f t="shared" si="91"/>
        <v>0</v>
      </c>
      <c r="N306" s="11">
        <f t="shared" si="92"/>
        <v>0</v>
      </c>
      <c r="O306" s="11">
        <f t="shared" si="107"/>
        <v>0</v>
      </c>
      <c r="P306" s="8">
        <f t="shared" si="93"/>
        <v>0</v>
      </c>
      <c r="Q306" s="11">
        <f t="shared" si="94"/>
        <v>0</v>
      </c>
      <c r="R306">
        <f t="shared" si="95"/>
        <v>0</v>
      </c>
      <c r="S306" s="8">
        <f>ROUND(IF(J306=3%,$I$358*Ranking!K307,0),0)</f>
        <v>0</v>
      </c>
      <c r="T306" s="8">
        <f t="shared" si="96"/>
        <v>0</v>
      </c>
      <c r="U306" s="8">
        <f t="shared" si="97"/>
        <v>0</v>
      </c>
      <c r="V306" s="8">
        <f t="shared" si="98"/>
        <v>0</v>
      </c>
      <c r="W306" s="37">
        <f t="shared" si="99"/>
        <v>0</v>
      </c>
      <c r="X306" s="8">
        <f>IF(J306=3%,ROUND($I$360*Ranking!K307,0),0)</f>
        <v>0</v>
      </c>
      <c r="Y306" s="12">
        <f t="shared" si="100"/>
        <v>0</v>
      </c>
      <c r="Z306" s="12">
        <f t="shared" si="101"/>
        <v>0</v>
      </c>
      <c r="AA306" s="8">
        <f t="shared" si="102"/>
        <v>0</v>
      </c>
      <c r="AB306" s="12">
        <f t="shared" si="103"/>
        <v>0</v>
      </c>
      <c r="AC306" s="37">
        <f t="shared" si="104"/>
        <v>0</v>
      </c>
      <c r="AD306" t="str">
        <f t="shared" si="105"/>
        <v/>
      </c>
      <c r="AE306" s="12">
        <v>0</v>
      </c>
      <c r="AF306" s="8">
        <f t="shared" si="108"/>
        <v>0</v>
      </c>
      <c r="AG306">
        <v>0</v>
      </c>
      <c r="AH306" s="12">
        <f t="shared" si="109"/>
        <v>0</v>
      </c>
      <c r="AI306">
        <v>0</v>
      </c>
    </row>
    <row r="307" spans="1:35">
      <c r="A307">
        <v>306</v>
      </c>
      <c r="B307" s="7" t="s">
        <v>635</v>
      </c>
      <c r="C307" s="7" t="s">
        <v>8</v>
      </c>
      <c r="D307" s="3" t="s">
        <v>636</v>
      </c>
      <c r="E307">
        <v>0</v>
      </c>
      <c r="F307" s="4">
        <v>0</v>
      </c>
      <c r="G307" s="4">
        <v>0</v>
      </c>
      <c r="H307" s="4">
        <f t="shared" si="106"/>
        <v>0</v>
      </c>
      <c r="I307" s="5">
        <f t="shared" si="88"/>
        <v>0</v>
      </c>
      <c r="J307" s="6">
        <v>0</v>
      </c>
      <c r="K307" s="37">
        <f t="shared" si="89"/>
        <v>0</v>
      </c>
      <c r="L307" s="37">
        <f t="shared" si="90"/>
        <v>0</v>
      </c>
      <c r="M307" s="11">
        <f t="shared" si="91"/>
        <v>0</v>
      </c>
      <c r="N307" s="11">
        <f t="shared" si="92"/>
        <v>0</v>
      </c>
      <c r="O307" s="11">
        <f t="shared" si="107"/>
        <v>0</v>
      </c>
      <c r="P307" s="8">
        <f t="shared" si="93"/>
        <v>0</v>
      </c>
      <c r="Q307" s="11">
        <f t="shared" si="94"/>
        <v>0</v>
      </c>
      <c r="R307">
        <f t="shared" si="95"/>
        <v>0</v>
      </c>
      <c r="S307" s="8">
        <f>ROUND(IF(J307=3%,$I$358*Ranking!K308,0),0)</f>
        <v>0</v>
      </c>
      <c r="T307" s="8">
        <f t="shared" si="96"/>
        <v>0</v>
      </c>
      <c r="U307" s="8">
        <f t="shared" si="97"/>
        <v>0</v>
      </c>
      <c r="V307" s="8">
        <f t="shared" si="98"/>
        <v>0</v>
      </c>
      <c r="W307" s="37">
        <f t="shared" si="99"/>
        <v>0</v>
      </c>
      <c r="X307" s="8">
        <f>IF(J307=3%,ROUND($I$360*Ranking!K308,0),0)</f>
        <v>0</v>
      </c>
      <c r="Y307" s="12">
        <f t="shared" si="100"/>
        <v>0</v>
      </c>
      <c r="Z307" s="12">
        <f t="shared" si="101"/>
        <v>0</v>
      </c>
      <c r="AA307" s="8">
        <f t="shared" si="102"/>
        <v>0</v>
      </c>
      <c r="AB307" s="12">
        <f t="shared" si="103"/>
        <v>0</v>
      </c>
      <c r="AC307" s="37">
        <f t="shared" si="104"/>
        <v>0</v>
      </c>
      <c r="AD307" t="str">
        <f t="shared" si="105"/>
        <v/>
      </c>
      <c r="AE307" s="12">
        <v>0</v>
      </c>
      <c r="AF307" s="8">
        <f t="shared" si="108"/>
        <v>0</v>
      </c>
      <c r="AG307">
        <v>0</v>
      </c>
      <c r="AH307" s="12">
        <f t="shared" si="109"/>
        <v>0</v>
      </c>
      <c r="AI307">
        <v>0</v>
      </c>
    </row>
    <row r="308" spans="1:35">
      <c r="A308">
        <v>307</v>
      </c>
      <c r="B308" s="7" t="s">
        <v>637</v>
      </c>
      <c r="C308" s="7" t="s">
        <v>8</v>
      </c>
      <c r="D308" s="3" t="s">
        <v>638</v>
      </c>
      <c r="E308">
        <v>0</v>
      </c>
      <c r="F308" s="4">
        <v>0</v>
      </c>
      <c r="G308" s="4">
        <v>0</v>
      </c>
      <c r="H308" s="4">
        <f t="shared" si="106"/>
        <v>0</v>
      </c>
      <c r="I308" s="5">
        <f t="shared" si="88"/>
        <v>0</v>
      </c>
      <c r="J308" s="6">
        <v>0</v>
      </c>
      <c r="K308" s="37">
        <f t="shared" si="89"/>
        <v>0</v>
      </c>
      <c r="L308" s="37">
        <f t="shared" si="90"/>
        <v>0</v>
      </c>
      <c r="M308" s="11">
        <f t="shared" si="91"/>
        <v>0</v>
      </c>
      <c r="N308" s="11">
        <f t="shared" si="92"/>
        <v>0</v>
      </c>
      <c r="O308" s="11">
        <f t="shared" si="107"/>
        <v>0</v>
      </c>
      <c r="P308" s="8">
        <f t="shared" si="93"/>
        <v>0</v>
      </c>
      <c r="Q308" s="11">
        <f t="shared" si="94"/>
        <v>0</v>
      </c>
      <c r="R308">
        <f t="shared" si="95"/>
        <v>0</v>
      </c>
      <c r="S308" s="8">
        <f>ROUND(IF(J308=3%,$I$358*Ranking!K309,0),0)</f>
        <v>0</v>
      </c>
      <c r="T308" s="8">
        <f t="shared" si="96"/>
        <v>0</v>
      </c>
      <c r="U308" s="8">
        <f t="shared" si="97"/>
        <v>0</v>
      </c>
      <c r="V308" s="8">
        <f t="shared" si="98"/>
        <v>0</v>
      </c>
      <c r="W308" s="37">
        <f t="shared" si="99"/>
        <v>0</v>
      </c>
      <c r="X308" s="8">
        <f>IF(J308=3%,ROUND($I$360*Ranking!K309,0),0)</f>
        <v>0</v>
      </c>
      <c r="Y308" s="12">
        <f t="shared" si="100"/>
        <v>0</v>
      </c>
      <c r="Z308" s="12">
        <f t="shared" si="101"/>
        <v>0</v>
      </c>
      <c r="AA308" s="8">
        <f t="shared" si="102"/>
        <v>0</v>
      </c>
      <c r="AB308" s="12">
        <f t="shared" si="103"/>
        <v>0</v>
      </c>
      <c r="AC308" s="37">
        <f t="shared" si="104"/>
        <v>0</v>
      </c>
      <c r="AD308" t="str">
        <f t="shared" si="105"/>
        <v/>
      </c>
      <c r="AE308" s="12">
        <v>0</v>
      </c>
      <c r="AF308" s="8">
        <f t="shared" si="108"/>
        <v>0</v>
      </c>
      <c r="AG308">
        <v>0</v>
      </c>
      <c r="AH308" s="12">
        <f t="shared" si="109"/>
        <v>0</v>
      </c>
      <c r="AI308">
        <v>0</v>
      </c>
    </row>
    <row r="309" spans="1:35">
      <c r="A309">
        <v>308</v>
      </c>
      <c r="B309" s="7" t="s">
        <v>639</v>
      </c>
      <c r="C309" s="7" t="s">
        <v>8</v>
      </c>
      <c r="D309" s="3" t="s">
        <v>640</v>
      </c>
      <c r="E309">
        <v>2006</v>
      </c>
      <c r="F309" s="4">
        <v>3303584.04</v>
      </c>
      <c r="G309" s="4">
        <v>21597.98</v>
      </c>
      <c r="H309" s="4">
        <f t="shared" si="106"/>
        <v>3281986.06</v>
      </c>
      <c r="I309" s="5">
        <f t="shared" si="88"/>
        <v>3281986</v>
      </c>
      <c r="J309" s="6">
        <v>0.02</v>
      </c>
      <c r="K309" s="37">
        <f t="shared" si="89"/>
        <v>43.84</v>
      </c>
      <c r="L309" s="37">
        <f t="shared" si="90"/>
        <v>43.84</v>
      </c>
      <c r="M309" s="11">
        <f t="shared" si="91"/>
        <v>1438810.8585099999</v>
      </c>
      <c r="N309" s="11">
        <f t="shared" si="92"/>
        <v>1438810.8585099999</v>
      </c>
      <c r="O309" s="11">
        <f t="shared" si="107"/>
        <v>-0.14149000006727874</v>
      </c>
      <c r="P309" s="8">
        <f t="shared" si="93"/>
        <v>1438811</v>
      </c>
      <c r="Q309" s="11">
        <f t="shared" si="94"/>
        <v>0.14149000006727874</v>
      </c>
      <c r="R309">
        <f t="shared" si="95"/>
        <v>43.84</v>
      </c>
      <c r="S309" s="8">
        <f>ROUND(IF(J309=3%,$I$358*Ranking!K310,0),0)</f>
        <v>0</v>
      </c>
      <c r="T309" s="8">
        <f t="shared" si="96"/>
        <v>1438811</v>
      </c>
      <c r="U309" s="8">
        <f t="shared" si="97"/>
        <v>0</v>
      </c>
      <c r="V309" s="8">
        <f t="shared" si="98"/>
        <v>1438811</v>
      </c>
      <c r="W309" s="37">
        <f t="shared" si="99"/>
        <v>43.84</v>
      </c>
      <c r="X309" s="8">
        <f>IF(J309=3%,ROUND($I$360*Ranking!K310,0),0)</f>
        <v>0</v>
      </c>
      <c r="Y309" s="12">
        <f t="shared" si="100"/>
        <v>1438811</v>
      </c>
      <c r="Z309" s="12">
        <f t="shared" si="101"/>
        <v>0</v>
      </c>
      <c r="AA309" s="8">
        <f t="shared" si="102"/>
        <v>1438811</v>
      </c>
      <c r="AB309" s="12">
        <f t="shared" si="103"/>
        <v>0</v>
      </c>
      <c r="AC309" s="37">
        <f t="shared" si="104"/>
        <v>43.84</v>
      </c>
      <c r="AD309" t="str">
        <f t="shared" si="105"/>
        <v/>
      </c>
      <c r="AE309" s="12">
        <v>0</v>
      </c>
      <c r="AF309" s="8">
        <f t="shared" si="108"/>
        <v>1438811</v>
      </c>
      <c r="AG309">
        <v>1292123</v>
      </c>
      <c r="AH309" s="12">
        <f t="shared" si="109"/>
        <v>146688</v>
      </c>
      <c r="AI309">
        <v>1292123</v>
      </c>
    </row>
    <row r="310" spans="1:35">
      <c r="A310">
        <v>309</v>
      </c>
      <c r="B310" s="7" t="s">
        <v>641</v>
      </c>
      <c r="C310" s="7" t="s">
        <v>8</v>
      </c>
      <c r="D310" s="3" t="s">
        <v>642</v>
      </c>
      <c r="E310">
        <v>0</v>
      </c>
      <c r="F310" s="4">
        <v>0</v>
      </c>
      <c r="G310" s="4">
        <v>0</v>
      </c>
      <c r="H310" s="4">
        <f t="shared" si="106"/>
        <v>0</v>
      </c>
      <c r="I310" s="5">
        <f t="shared" si="88"/>
        <v>0</v>
      </c>
      <c r="J310" s="6">
        <v>0</v>
      </c>
      <c r="K310" s="37">
        <f t="shared" si="89"/>
        <v>0</v>
      </c>
      <c r="L310" s="37">
        <f t="shared" si="90"/>
        <v>0</v>
      </c>
      <c r="M310" s="11">
        <f t="shared" si="91"/>
        <v>0</v>
      </c>
      <c r="N310" s="11">
        <f t="shared" si="92"/>
        <v>0</v>
      </c>
      <c r="O310" s="11">
        <f t="shared" si="107"/>
        <v>0</v>
      </c>
      <c r="P310" s="8">
        <f t="shared" si="93"/>
        <v>0</v>
      </c>
      <c r="Q310" s="11">
        <f t="shared" si="94"/>
        <v>0</v>
      </c>
      <c r="R310">
        <f t="shared" si="95"/>
        <v>0</v>
      </c>
      <c r="S310" s="8">
        <f>ROUND(IF(J310=3%,$I$358*Ranking!K311,0),0)</f>
        <v>0</v>
      </c>
      <c r="T310" s="8">
        <f t="shared" si="96"/>
        <v>0</v>
      </c>
      <c r="U310" s="8">
        <f t="shared" si="97"/>
        <v>0</v>
      </c>
      <c r="V310" s="8">
        <f t="shared" si="98"/>
        <v>0</v>
      </c>
      <c r="W310" s="37">
        <f t="shared" si="99"/>
        <v>0</v>
      </c>
      <c r="X310" s="8">
        <f>IF(J310=3%,ROUND($I$360*Ranking!K311,0),0)</f>
        <v>0</v>
      </c>
      <c r="Y310" s="12">
        <f t="shared" si="100"/>
        <v>0</v>
      </c>
      <c r="Z310" s="12">
        <f t="shared" si="101"/>
        <v>0</v>
      </c>
      <c r="AA310" s="8">
        <f t="shared" si="102"/>
        <v>0</v>
      </c>
      <c r="AB310" s="12">
        <f t="shared" si="103"/>
        <v>0</v>
      </c>
      <c r="AC310" s="37">
        <f t="shared" si="104"/>
        <v>0</v>
      </c>
      <c r="AD310" t="str">
        <f t="shared" si="105"/>
        <v/>
      </c>
      <c r="AE310" s="12">
        <v>0</v>
      </c>
      <c r="AF310" s="8">
        <f t="shared" si="108"/>
        <v>0</v>
      </c>
      <c r="AG310">
        <v>0</v>
      </c>
      <c r="AH310" s="12">
        <f t="shared" si="109"/>
        <v>0</v>
      </c>
      <c r="AI310">
        <v>0</v>
      </c>
    </row>
    <row r="311" spans="1:35">
      <c r="A311">
        <v>310</v>
      </c>
      <c r="B311" s="7" t="s">
        <v>114</v>
      </c>
      <c r="C311" s="7" t="s">
        <v>8</v>
      </c>
      <c r="D311" s="3" t="s">
        <v>115</v>
      </c>
      <c r="E311">
        <v>2003</v>
      </c>
      <c r="F311" s="4">
        <v>917760</v>
      </c>
      <c r="G311" s="4">
        <v>4686</v>
      </c>
      <c r="H311" s="4">
        <f t="shared" si="106"/>
        <v>913074</v>
      </c>
      <c r="I311" s="5">
        <f t="shared" si="88"/>
        <v>913074</v>
      </c>
      <c r="J311" s="6">
        <v>0.03</v>
      </c>
      <c r="K311" s="37">
        <f t="shared" si="89"/>
        <v>43.84</v>
      </c>
      <c r="L311" s="37">
        <f t="shared" si="90"/>
        <v>58</v>
      </c>
      <c r="M311" s="11">
        <f t="shared" si="91"/>
        <v>400288.35767</v>
      </c>
      <c r="N311" s="11">
        <f t="shared" si="92"/>
        <v>400288.35767</v>
      </c>
      <c r="O311" s="11">
        <f t="shared" si="107"/>
        <v>0.35766999999759719</v>
      </c>
      <c r="P311" s="8">
        <f t="shared" si="93"/>
        <v>400288</v>
      </c>
      <c r="Q311" s="11">
        <f t="shared" si="94"/>
        <v>-0.35766999999759719</v>
      </c>
      <c r="R311">
        <f t="shared" si="95"/>
        <v>43.84</v>
      </c>
      <c r="S311" s="8">
        <f>ROUND(IF(J311=3%,$I$358*Ranking!K312,0),0)</f>
        <v>77583</v>
      </c>
      <c r="T311" s="8">
        <f t="shared" si="96"/>
        <v>477871</v>
      </c>
      <c r="U311" s="8">
        <f t="shared" si="97"/>
        <v>77583</v>
      </c>
      <c r="V311" s="8">
        <f t="shared" si="98"/>
        <v>477871</v>
      </c>
      <c r="W311" s="37">
        <f t="shared" si="99"/>
        <v>52.34</v>
      </c>
      <c r="X311" s="8">
        <f>IF(J311=3%,ROUND($I$360*Ranking!K312,0),0)</f>
        <v>51725</v>
      </c>
      <c r="Y311" s="12">
        <f t="shared" si="100"/>
        <v>529596</v>
      </c>
      <c r="Z311" s="12">
        <f t="shared" si="101"/>
        <v>51725</v>
      </c>
      <c r="AA311" s="8">
        <f t="shared" si="102"/>
        <v>529596</v>
      </c>
      <c r="AB311" s="12">
        <f t="shared" si="103"/>
        <v>0</v>
      </c>
      <c r="AC311" s="37">
        <f t="shared" si="104"/>
        <v>58</v>
      </c>
      <c r="AD311" t="str">
        <f t="shared" si="105"/>
        <v/>
      </c>
      <c r="AE311" s="12">
        <v>0</v>
      </c>
      <c r="AF311" s="8">
        <f t="shared" si="108"/>
        <v>529596</v>
      </c>
      <c r="AG311">
        <v>475101</v>
      </c>
      <c r="AH311" s="12">
        <f t="shared" si="109"/>
        <v>54495</v>
      </c>
      <c r="AI311">
        <v>475101</v>
      </c>
    </row>
    <row r="312" spans="1:35">
      <c r="A312">
        <v>311</v>
      </c>
      <c r="B312" s="7" t="s">
        <v>643</v>
      </c>
      <c r="C312" s="7" t="s">
        <v>8</v>
      </c>
      <c r="D312" s="3" t="s">
        <v>644</v>
      </c>
      <c r="E312">
        <v>0</v>
      </c>
      <c r="F312" s="4">
        <v>0</v>
      </c>
      <c r="G312" s="4">
        <v>0</v>
      </c>
      <c r="H312" s="4">
        <f t="shared" si="106"/>
        <v>0</v>
      </c>
      <c r="I312" s="5">
        <f t="shared" si="88"/>
        <v>0</v>
      </c>
      <c r="J312" s="6">
        <v>0</v>
      </c>
      <c r="K312" s="37">
        <f t="shared" si="89"/>
        <v>0</v>
      </c>
      <c r="L312" s="37">
        <f t="shared" si="90"/>
        <v>0</v>
      </c>
      <c r="M312" s="11">
        <f t="shared" si="91"/>
        <v>0</v>
      </c>
      <c r="N312" s="11">
        <f t="shared" si="92"/>
        <v>0</v>
      </c>
      <c r="O312" s="11">
        <f t="shared" si="107"/>
        <v>0</v>
      </c>
      <c r="P312" s="8">
        <f t="shared" si="93"/>
        <v>0</v>
      </c>
      <c r="Q312" s="11">
        <f t="shared" si="94"/>
        <v>0</v>
      </c>
      <c r="R312">
        <f t="shared" si="95"/>
        <v>0</v>
      </c>
      <c r="S312" s="8">
        <f>ROUND(IF(J312=3%,$I$358*Ranking!K313,0),0)</f>
        <v>0</v>
      </c>
      <c r="T312" s="8">
        <f t="shared" si="96"/>
        <v>0</v>
      </c>
      <c r="U312" s="8">
        <f t="shared" si="97"/>
        <v>0</v>
      </c>
      <c r="V312" s="8">
        <f t="shared" si="98"/>
        <v>0</v>
      </c>
      <c r="W312" s="37">
        <f t="shared" si="99"/>
        <v>0</v>
      </c>
      <c r="X312" s="8">
        <f>IF(J312=3%,ROUND($I$360*Ranking!K313,0),0)</f>
        <v>0</v>
      </c>
      <c r="Y312" s="12">
        <f t="shared" si="100"/>
        <v>0</v>
      </c>
      <c r="Z312" s="12">
        <f t="shared" si="101"/>
        <v>0</v>
      </c>
      <c r="AA312" s="8">
        <f t="shared" si="102"/>
        <v>0</v>
      </c>
      <c r="AB312" s="12">
        <f t="shared" si="103"/>
        <v>0</v>
      </c>
      <c r="AC312" s="37">
        <f t="shared" si="104"/>
        <v>0</v>
      </c>
      <c r="AD312" t="str">
        <f t="shared" si="105"/>
        <v/>
      </c>
      <c r="AE312" s="12">
        <v>0</v>
      </c>
      <c r="AF312" s="8">
        <f t="shared" si="108"/>
        <v>0</v>
      </c>
      <c r="AG312">
        <v>0</v>
      </c>
      <c r="AH312" s="12">
        <f t="shared" si="109"/>
        <v>0</v>
      </c>
      <c r="AI312">
        <v>0</v>
      </c>
    </row>
    <row r="313" spans="1:35">
      <c r="A313">
        <v>312</v>
      </c>
      <c r="B313" s="7" t="s">
        <v>645</v>
      </c>
      <c r="C313" s="7" t="s">
        <v>8</v>
      </c>
      <c r="D313" s="3" t="s">
        <v>646</v>
      </c>
      <c r="E313">
        <v>0</v>
      </c>
      <c r="F313" s="4">
        <v>0</v>
      </c>
      <c r="G313" s="4">
        <v>0</v>
      </c>
      <c r="H313" s="4">
        <f t="shared" si="106"/>
        <v>0</v>
      </c>
      <c r="I313" s="5">
        <f t="shared" si="88"/>
        <v>0</v>
      </c>
      <c r="J313" s="6">
        <v>0</v>
      </c>
      <c r="K313" s="37">
        <f t="shared" si="89"/>
        <v>0</v>
      </c>
      <c r="L313" s="37">
        <f t="shared" si="90"/>
        <v>0</v>
      </c>
      <c r="M313" s="11">
        <f t="shared" si="91"/>
        <v>0</v>
      </c>
      <c r="N313" s="11">
        <f t="shared" si="92"/>
        <v>0</v>
      </c>
      <c r="O313" s="11">
        <f t="shared" si="107"/>
        <v>0</v>
      </c>
      <c r="P313" s="8">
        <f t="shared" si="93"/>
        <v>0</v>
      </c>
      <c r="Q313" s="11">
        <f t="shared" si="94"/>
        <v>0</v>
      </c>
      <c r="R313">
        <f t="shared" si="95"/>
        <v>0</v>
      </c>
      <c r="S313" s="8">
        <f>ROUND(IF(J313=3%,$I$358*Ranking!K314,0),0)</f>
        <v>0</v>
      </c>
      <c r="T313" s="8">
        <f t="shared" si="96"/>
        <v>0</v>
      </c>
      <c r="U313" s="8">
        <f t="shared" si="97"/>
        <v>0</v>
      </c>
      <c r="V313" s="8">
        <f t="shared" si="98"/>
        <v>0</v>
      </c>
      <c r="W313" s="37">
        <f t="shared" si="99"/>
        <v>0</v>
      </c>
      <c r="X313" s="8">
        <f>IF(J313=3%,ROUND($I$360*Ranking!K314,0),0)</f>
        <v>0</v>
      </c>
      <c r="Y313" s="12">
        <f t="shared" si="100"/>
        <v>0</v>
      </c>
      <c r="Z313" s="12">
        <f t="shared" si="101"/>
        <v>0</v>
      </c>
      <c r="AA313" s="8">
        <f t="shared" si="102"/>
        <v>0</v>
      </c>
      <c r="AB313" s="12">
        <f t="shared" si="103"/>
        <v>0</v>
      </c>
      <c r="AC313" s="37">
        <f t="shared" si="104"/>
        <v>0</v>
      </c>
      <c r="AD313" t="str">
        <f t="shared" si="105"/>
        <v/>
      </c>
      <c r="AE313" s="12">
        <v>0</v>
      </c>
      <c r="AF313" s="8">
        <f t="shared" si="108"/>
        <v>0</v>
      </c>
      <c r="AG313">
        <v>0</v>
      </c>
      <c r="AH313" s="12">
        <f t="shared" si="109"/>
        <v>0</v>
      </c>
      <c r="AI313">
        <v>0</v>
      </c>
    </row>
    <row r="314" spans="1:35">
      <c r="A314">
        <v>313</v>
      </c>
      <c r="B314" s="7" t="s">
        <v>647</v>
      </c>
      <c r="C314" s="7" t="s">
        <v>8</v>
      </c>
      <c r="D314" s="3" t="s">
        <v>648</v>
      </c>
      <c r="E314">
        <v>0</v>
      </c>
      <c r="F314" s="4">
        <v>0</v>
      </c>
      <c r="G314" s="4">
        <v>0</v>
      </c>
      <c r="H314" s="4">
        <f t="shared" si="106"/>
        <v>0</v>
      </c>
      <c r="I314" s="5">
        <f t="shared" si="88"/>
        <v>0</v>
      </c>
      <c r="J314" s="6">
        <v>0</v>
      </c>
      <c r="K314" s="37">
        <f t="shared" si="89"/>
        <v>0</v>
      </c>
      <c r="L314" s="37">
        <f t="shared" si="90"/>
        <v>0</v>
      </c>
      <c r="M314" s="11">
        <f t="shared" si="91"/>
        <v>0</v>
      </c>
      <c r="N314" s="11">
        <f t="shared" si="92"/>
        <v>0</v>
      </c>
      <c r="O314" s="11">
        <f t="shared" si="107"/>
        <v>0</v>
      </c>
      <c r="P314" s="8">
        <f t="shared" si="93"/>
        <v>0</v>
      </c>
      <c r="Q314" s="11">
        <f t="shared" si="94"/>
        <v>0</v>
      </c>
      <c r="R314">
        <f t="shared" si="95"/>
        <v>0</v>
      </c>
      <c r="S314" s="8">
        <f>ROUND(IF(J314=3%,$I$358*Ranking!K315,0),0)</f>
        <v>0</v>
      </c>
      <c r="T314" s="8">
        <f t="shared" si="96"/>
        <v>0</v>
      </c>
      <c r="U314" s="8">
        <f t="shared" si="97"/>
        <v>0</v>
      </c>
      <c r="V314" s="8">
        <f t="shared" si="98"/>
        <v>0</v>
      </c>
      <c r="W314" s="37">
        <f t="shared" si="99"/>
        <v>0</v>
      </c>
      <c r="X314" s="8">
        <f>IF(J314=3%,ROUND($I$360*Ranking!K315,0),0)</f>
        <v>0</v>
      </c>
      <c r="Y314" s="12">
        <f t="shared" si="100"/>
        <v>0</v>
      </c>
      <c r="Z314" s="12">
        <f t="shared" si="101"/>
        <v>0</v>
      </c>
      <c r="AA314" s="8">
        <f t="shared" si="102"/>
        <v>0</v>
      </c>
      <c r="AB314" s="12">
        <f t="shared" si="103"/>
        <v>0</v>
      </c>
      <c r="AC314" s="37">
        <f t="shared" si="104"/>
        <v>0</v>
      </c>
      <c r="AD314" t="str">
        <f t="shared" si="105"/>
        <v/>
      </c>
      <c r="AE314" s="12">
        <v>0</v>
      </c>
      <c r="AF314" s="8">
        <f t="shared" si="108"/>
        <v>0</v>
      </c>
      <c r="AG314">
        <v>0</v>
      </c>
      <c r="AH314" s="12">
        <f t="shared" si="109"/>
        <v>0</v>
      </c>
      <c r="AI314">
        <v>0</v>
      </c>
    </row>
    <row r="315" spans="1:35">
      <c r="A315">
        <v>314</v>
      </c>
      <c r="B315" s="7" t="s">
        <v>649</v>
      </c>
      <c r="C315" s="7" t="s">
        <v>8</v>
      </c>
      <c r="D315" s="3" t="s">
        <v>650</v>
      </c>
      <c r="E315">
        <v>2018</v>
      </c>
      <c r="F315" s="4">
        <v>2390271</v>
      </c>
      <c r="G315" s="4">
        <v>14557</v>
      </c>
      <c r="H315" s="4">
        <f t="shared" si="106"/>
        <v>2375714</v>
      </c>
      <c r="I315" s="5">
        <f t="shared" si="88"/>
        <v>2375714</v>
      </c>
      <c r="J315" s="6">
        <v>0.02</v>
      </c>
      <c r="K315" s="37">
        <f t="shared" si="89"/>
        <v>43.84</v>
      </c>
      <c r="L315" s="37">
        <f t="shared" si="90"/>
        <v>43.84</v>
      </c>
      <c r="M315" s="11">
        <f t="shared" si="91"/>
        <v>1041504.47318</v>
      </c>
      <c r="N315" s="11">
        <f t="shared" si="92"/>
        <v>1041504.47318</v>
      </c>
      <c r="O315" s="11">
        <f t="shared" si="107"/>
        <v>0.4731799999717623</v>
      </c>
      <c r="P315" s="8">
        <f t="shared" si="93"/>
        <v>1041504</v>
      </c>
      <c r="Q315" s="11">
        <f t="shared" si="94"/>
        <v>-0.4731799999717623</v>
      </c>
      <c r="R315">
        <f t="shared" si="95"/>
        <v>43.84</v>
      </c>
      <c r="S315" s="8">
        <f>ROUND(IF(J315=3%,$I$358*Ranking!K316,0),0)</f>
        <v>0</v>
      </c>
      <c r="T315" s="8">
        <f t="shared" si="96"/>
        <v>1041504</v>
      </c>
      <c r="U315" s="8">
        <f t="shared" si="97"/>
        <v>0</v>
      </c>
      <c r="V315" s="8">
        <f t="shared" si="98"/>
        <v>1041504</v>
      </c>
      <c r="W315" s="37">
        <f t="shared" si="99"/>
        <v>43.84</v>
      </c>
      <c r="X315" s="8">
        <f>IF(J315=3%,ROUND($I$360*Ranking!K316,0),0)</f>
        <v>0</v>
      </c>
      <c r="Y315" s="12">
        <f t="shared" si="100"/>
        <v>1041504</v>
      </c>
      <c r="Z315" s="12">
        <f t="shared" si="101"/>
        <v>0</v>
      </c>
      <c r="AA315" s="8">
        <f t="shared" si="102"/>
        <v>1041504</v>
      </c>
      <c r="AB315" s="12">
        <f t="shared" si="103"/>
        <v>0</v>
      </c>
      <c r="AC315" s="37">
        <f t="shared" si="104"/>
        <v>43.84</v>
      </c>
      <c r="AD315" t="str">
        <f t="shared" si="105"/>
        <v/>
      </c>
      <c r="AE315" s="12">
        <v>0</v>
      </c>
      <c r="AF315" s="8">
        <f t="shared" si="108"/>
        <v>1041504</v>
      </c>
      <c r="AG315">
        <v>935323</v>
      </c>
      <c r="AH315" s="12">
        <f t="shared" si="109"/>
        <v>106181</v>
      </c>
      <c r="AI315">
        <v>935323</v>
      </c>
    </row>
    <row r="316" spans="1:35">
      <c r="A316">
        <v>315</v>
      </c>
      <c r="B316" s="7" t="s">
        <v>116</v>
      </c>
      <c r="C316" s="7" t="s">
        <v>8</v>
      </c>
      <c r="D316" s="3" t="s">
        <v>117</v>
      </c>
      <c r="E316">
        <v>2002</v>
      </c>
      <c r="F316" s="4">
        <v>960962.92</v>
      </c>
      <c r="G316" s="4">
        <v>18079.849999999999</v>
      </c>
      <c r="H316" s="4">
        <f t="shared" si="106"/>
        <v>942883.07000000007</v>
      </c>
      <c r="I316" s="5">
        <f t="shared" si="88"/>
        <v>942883</v>
      </c>
      <c r="J316" s="6">
        <v>1.4999999999999999E-2</v>
      </c>
      <c r="K316" s="37">
        <f t="shared" si="89"/>
        <v>43.84</v>
      </c>
      <c r="L316" s="37">
        <f t="shared" si="90"/>
        <v>43.84</v>
      </c>
      <c r="M316" s="11">
        <f t="shared" si="91"/>
        <v>413356.51605999999</v>
      </c>
      <c r="N316" s="11">
        <f t="shared" si="92"/>
        <v>413356.51605999999</v>
      </c>
      <c r="O316" s="11">
        <f t="shared" si="107"/>
        <v>-0.48394000000553206</v>
      </c>
      <c r="P316" s="8">
        <f t="shared" si="93"/>
        <v>413357</v>
      </c>
      <c r="Q316" s="11">
        <f t="shared" si="94"/>
        <v>0.48394000000553206</v>
      </c>
      <c r="R316">
        <f t="shared" si="95"/>
        <v>43.84</v>
      </c>
      <c r="S316" s="8">
        <f>ROUND(IF(J316=3%,$I$358*Ranking!K317,0),0)</f>
        <v>0</v>
      </c>
      <c r="T316" s="8">
        <f t="shared" si="96"/>
        <v>413357</v>
      </c>
      <c r="U316" s="8">
        <f t="shared" si="97"/>
        <v>0</v>
      </c>
      <c r="V316" s="8">
        <f t="shared" si="98"/>
        <v>413357</v>
      </c>
      <c r="W316" s="37">
        <f t="shared" si="99"/>
        <v>43.84</v>
      </c>
      <c r="X316" s="8">
        <f>IF(J316=3%,ROUND($I$360*Ranking!K317,0),0)</f>
        <v>0</v>
      </c>
      <c r="Y316" s="12">
        <f t="shared" si="100"/>
        <v>413357</v>
      </c>
      <c r="Z316" s="12">
        <f t="shared" si="101"/>
        <v>0</v>
      </c>
      <c r="AA316" s="8">
        <f t="shared" si="102"/>
        <v>413357</v>
      </c>
      <c r="AB316" s="12">
        <f t="shared" si="103"/>
        <v>0</v>
      </c>
      <c r="AC316" s="37">
        <f t="shared" si="104"/>
        <v>43.84</v>
      </c>
      <c r="AD316" t="str">
        <f t="shared" si="105"/>
        <v/>
      </c>
      <c r="AE316" s="12">
        <v>0</v>
      </c>
      <c r="AF316" s="8">
        <f t="shared" si="108"/>
        <v>413357</v>
      </c>
      <c r="AG316">
        <v>371215</v>
      </c>
      <c r="AH316" s="12">
        <f t="shared" si="109"/>
        <v>42142</v>
      </c>
      <c r="AI316">
        <v>371215</v>
      </c>
    </row>
    <row r="317" spans="1:35">
      <c r="A317">
        <v>316</v>
      </c>
      <c r="B317" s="7" t="s">
        <v>651</v>
      </c>
      <c r="C317" s="7" t="s">
        <v>8</v>
      </c>
      <c r="D317" s="3" t="s">
        <v>652</v>
      </c>
      <c r="E317">
        <v>0</v>
      </c>
      <c r="F317" s="4">
        <v>0</v>
      </c>
      <c r="G317" s="4">
        <v>0</v>
      </c>
      <c r="H317" s="4">
        <f t="shared" si="106"/>
        <v>0</v>
      </c>
      <c r="I317" s="5">
        <f t="shared" si="88"/>
        <v>0</v>
      </c>
      <c r="J317" s="6">
        <v>0</v>
      </c>
      <c r="K317" s="37">
        <f t="shared" si="89"/>
        <v>0</v>
      </c>
      <c r="L317" s="37">
        <f t="shared" si="90"/>
        <v>0</v>
      </c>
      <c r="M317" s="11">
        <f t="shared" si="91"/>
        <v>0</v>
      </c>
      <c r="N317" s="11">
        <f t="shared" si="92"/>
        <v>0</v>
      </c>
      <c r="O317" s="11">
        <f t="shared" si="107"/>
        <v>0</v>
      </c>
      <c r="P317" s="8">
        <f t="shared" si="93"/>
        <v>0</v>
      </c>
      <c r="Q317" s="11">
        <f t="shared" si="94"/>
        <v>0</v>
      </c>
      <c r="R317">
        <f t="shared" si="95"/>
        <v>0</v>
      </c>
      <c r="S317" s="8">
        <f>ROUND(IF(J317=3%,$I$358*Ranking!K318,0),0)</f>
        <v>0</v>
      </c>
      <c r="T317" s="8">
        <f t="shared" si="96"/>
        <v>0</v>
      </c>
      <c r="U317" s="8">
        <f t="shared" si="97"/>
        <v>0</v>
      </c>
      <c r="V317" s="8">
        <f t="shared" si="98"/>
        <v>0</v>
      </c>
      <c r="W317" s="37">
        <f t="shared" si="99"/>
        <v>0</v>
      </c>
      <c r="X317" s="8">
        <f>IF(J317=3%,ROUND($I$360*Ranking!K318,0),0)</f>
        <v>0</v>
      </c>
      <c r="Y317" s="12">
        <f t="shared" si="100"/>
        <v>0</v>
      </c>
      <c r="Z317" s="12">
        <f t="shared" si="101"/>
        <v>0</v>
      </c>
      <c r="AA317" s="8">
        <f t="shared" si="102"/>
        <v>0</v>
      </c>
      <c r="AB317" s="12">
        <f t="shared" si="103"/>
        <v>0</v>
      </c>
      <c r="AC317" s="37">
        <f t="shared" si="104"/>
        <v>0</v>
      </c>
      <c r="AD317" t="str">
        <f t="shared" si="105"/>
        <v/>
      </c>
      <c r="AE317" s="12">
        <v>0</v>
      </c>
      <c r="AF317" s="8">
        <f t="shared" si="108"/>
        <v>0</v>
      </c>
      <c r="AG317">
        <v>0</v>
      </c>
      <c r="AH317" s="12">
        <f t="shared" si="109"/>
        <v>0</v>
      </c>
      <c r="AI317">
        <v>0</v>
      </c>
    </row>
    <row r="318" spans="1:35">
      <c r="A318">
        <v>317</v>
      </c>
      <c r="B318" s="7" t="s">
        <v>118</v>
      </c>
      <c r="C318" s="7" t="s">
        <v>8</v>
      </c>
      <c r="D318" s="3" t="s">
        <v>119</v>
      </c>
      <c r="E318">
        <v>2003</v>
      </c>
      <c r="F318" s="4">
        <v>1382026.3</v>
      </c>
      <c r="G318" s="4">
        <v>5255.62</v>
      </c>
      <c r="H318" s="4">
        <f t="shared" si="106"/>
        <v>1376770.68</v>
      </c>
      <c r="I318" s="5">
        <f t="shared" si="88"/>
        <v>1376771</v>
      </c>
      <c r="J318" s="6">
        <v>0.01</v>
      </c>
      <c r="K318" s="37">
        <f t="shared" si="89"/>
        <v>43.84</v>
      </c>
      <c r="L318" s="37">
        <f t="shared" si="90"/>
        <v>43.84</v>
      </c>
      <c r="M318" s="11">
        <f t="shared" si="91"/>
        <v>603571.45475000003</v>
      </c>
      <c r="N318" s="11">
        <f t="shared" si="92"/>
        <v>603571.45475000003</v>
      </c>
      <c r="O318" s="11">
        <f t="shared" si="107"/>
        <v>0.45475000003352761</v>
      </c>
      <c r="P318" s="8">
        <f t="shared" si="93"/>
        <v>603571</v>
      </c>
      <c r="Q318" s="11">
        <f t="shared" si="94"/>
        <v>-0.45475000003352761</v>
      </c>
      <c r="R318">
        <f t="shared" si="95"/>
        <v>43.84</v>
      </c>
      <c r="S318" s="8">
        <f>ROUND(IF(J318=3%,$I$358*Ranking!K319,0),0)</f>
        <v>0</v>
      </c>
      <c r="T318" s="8">
        <f t="shared" si="96"/>
        <v>603571</v>
      </c>
      <c r="U318" s="8">
        <f t="shared" si="97"/>
        <v>0</v>
      </c>
      <c r="V318" s="8">
        <f t="shared" si="98"/>
        <v>603571</v>
      </c>
      <c r="W318" s="37">
        <f t="shared" si="99"/>
        <v>43.84</v>
      </c>
      <c r="X318" s="8">
        <f>IF(J318=3%,ROUND($I$360*Ranking!K319,0),0)</f>
        <v>0</v>
      </c>
      <c r="Y318" s="12">
        <f t="shared" si="100"/>
        <v>603571</v>
      </c>
      <c r="Z318" s="12">
        <f t="shared" si="101"/>
        <v>0</v>
      </c>
      <c r="AA318" s="8">
        <f t="shared" si="102"/>
        <v>603571</v>
      </c>
      <c r="AB318" s="12">
        <f t="shared" si="103"/>
        <v>0</v>
      </c>
      <c r="AC318" s="37">
        <f t="shared" si="104"/>
        <v>43.84</v>
      </c>
      <c r="AD318" t="str">
        <f t="shared" si="105"/>
        <v/>
      </c>
      <c r="AE318" s="12">
        <v>0</v>
      </c>
      <c r="AF318" s="8">
        <f t="shared" si="108"/>
        <v>603571</v>
      </c>
      <c r="AG318">
        <v>542037</v>
      </c>
      <c r="AH318" s="12">
        <f t="shared" si="109"/>
        <v>61534</v>
      </c>
      <c r="AI318">
        <v>542037</v>
      </c>
    </row>
    <row r="319" spans="1:35">
      <c r="A319">
        <v>318</v>
      </c>
      <c r="B319" s="7" t="s">
        <v>653</v>
      </c>
      <c r="C319" s="7" t="s">
        <v>8</v>
      </c>
      <c r="D319" s="3" t="s">
        <v>654</v>
      </c>
      <c r="E319">
        <v>2006</v>
      </c>
      <c r="F319" s="4">
        <v>559684.96</v>
      </c>
      <c r="G319" s="4">
        <v>2396.8900000000003</v>
      </c>
      <c r="H319" s="4">
        <f t="shared" si="106"/>
        <v>557288.06999999995</v>
      </c>
      <c r="I319" s="5">
        <f t="shared" si="88"/>
        <v>557288</v>
      </c>
      <c r="J319" s="6">
        <v>0.03</v>
      </c>
      <c r="K319" s="37">
        <f t="shared" si="89"/>
        <v>43.84</v>
      </c>
      <c r="L319" s="37">
        <f t="shared" si="90"/>
        <v>70.36</v>
      </c>
      <c r="M319" s="11">
        <f t="shared" si="91"/>
        <v>244313.05488000001</v>
      </c>
      <c r="N319" s="11">
        <f t="shared" si="92"/>
        <v>244313.05488000001</v>
      </c>
      <c r="O319" s="11">
        <f t="shared" si="107"/>
        <v>5.4880000010598451E-2</v>
      </c>
      <c r="P319" s="8">
        <f t="shared" si="93"/>
        <v>244313</v>
      </c>
      <c r="Q319" s="11">
        <f t="shared" si="94"/>
        <v>-5.4880000010598451E-2</v>
      </c>
      <c r="R319">
        <f t="shared" si="95"/>
        <v>43.84</v>
      </c>
      <c r="S319" s="8">
        <f>ROUND(IF(J319=3%,$I$358*Ranking!K320,0),0)</f>
        <v>88666</v>
      </c>
      <c r="T319" s="8">
        <f t="shared" si="96"/>
        <v>332979</v>
      </c>
      <c r="U319" s="8">
        <f t="shared" si="97"/>
        <v>88666</v>
      </c>
      <c r="V319" s="8">
        <f t="shared" si="98"/>
        <v>332979</v>
      </c>
      <c r="W319" s="37">
        <f t="shared" si="99"/>
        <v>59.75</v>
      </c>
      <c r="X319" s="8">
        <f>IF(J319=3%,ROUND($I$360*Ranking!K320,0),0)</f>
        <v>59114</v>
      </c>
      <c r="Y319" s="12">
        <f t="shared" si="100"/>
        <v>392093</v>
      </c>
      <c r="Z319" s="12">
        <f t="shared" si="101"/>
        <v>59114</v>
      </c>
      <c r="AA319" s="8">
        <f t="shared" si="102"/>
        <v>392093</v>
      </c>
      <c r="AB319" s="12">
        <f t="shared" si="103"/>
        <v>0</v>
      </c>
      <c r="AC319" s="37">
        <f t="shared" si="104"/>
        <v>70.36</v>
      </c>
      <c r="AD319" t="str">
        <f t="shared" si="105"/>
        <v/>
      </c>
      <c r="AE319" s="12">
        <v>0</v>
      </c>
      <c r="AF319" s="8">
        <f t="shared" si="108"/>
        <v>392093</v>
      </c>
      <c r="AG319">
        <v>351545</v>
      </c>
      <c r="AH319" s="12">
        <f t="shared" si="109"/>
        <v>40548</v>
      </c>
      <c r="AI319">
        <v>351545</v>
      </c>
    </row>
    <row r="320" spans="1:35">
      <c r="A320">
        <v>319</v>
      </c>
      <c r="B320" s="7" t="s">
        <v>655</v>
      </c>
      <c r="C320" s="7" t="s">
        <v>8</v>
      </c>
      <c r="D320" s="3" t="s">
        <v>656</v>
      </c>
      <c r="E320">
        <v>0</v>
      </c>
      <c r="F320" s="4">
        <v>0</v>
      </c>
      <c r="G320" s="4">
        <v>0</v>
      </c>
      <c r="H320" s="4">
        <f t="shared" si="106"/>
        <v>0</v>
      </c>
      <c r="I320" s="5">
        <f t="shared" si="88"/>
        <v>0</v>
      </c>
      <c r="J320" s="6">
        <v>0</v>
      </c>
      <c r="K320" s="37">
        <f t="shared" si="89"/>
        <v>0</v>
      </c>
      <c r="L320" s="37">
        <f t="shared" si="90"/>
        <v>0</v>
      </c>
      <c r="M320" s="11">
        <f t="shared" si="91"/>
        <v>0</v>
      </c>
      <c r="N320" s="11">
        <f t="shared" si="92"/>
        <v>0</v>
      </c>
      <c r="O320" s="11">
        <f t="shared" si="107"/>
        <v>0</v>
      </c>
      <c r="P320" s="8">
        <f t="shared" si="93"/>
        <v>0</v>
      </c>
      <c r="Q320" s="11">
        <f t="shared" si="94"/>
        <v>0</v>
      </c>
      <c r="R320">
        <f t="shared" si="95"/>
        <v>0</v>
      </c>
      <c r="S320" s="8">
        <f>ROUND(IF(J320=3%,$I$358*Ranking!K321,0),0)</f>
        <v>0</v>
      </c>
      <c r="T320" s="8">
        <f t="shared" si="96"/>
        <v>0</v>
      </c>
      <c r="U320" s="8">
        <f t="shared" si="97"/>
        <v>0</v>
      </c>
      <c r="V320" s="8">
        <f t="shared" si="98"/>
        <v>0</v>
      </c>
      <c r="W320" s="37">
        <f t="shared" si="99"/>
        <v>0</v>
      </c>
      <c r="X320" s="8">
        <f>IF(J320=3%,ROUND($I$360*Ranking!K321,0),0)</f>
        <v>0</v>
      </c>
      <c r="Y320" s="12">
        <f t="shared" si="100"/>
        <v>0</v>
      </c>
      <c r="Z320" s="12">
        <f t="shared" si="101"/>
        <v>0</v>
      </c>
      <c r="AA320" s="8">
        <f t="shared" si="102"/>
        <v>0</v>
      </c>
      <c r="AB320" s="12">
        <f t="shared" si="103"/>
        <v>0</v>
      </c>
      <c r="AC320" s="37">
        <f t="shared" si="104"/>
        <v>0</v>
      </c>
      <c r="AD320" t="str">
        <f t="shared" si="105"/>
        <v/>
      </c>
      <c r="AE320" s="12">
        <v>0</v>
      </c>
      <c r="AF320" s="8">
        <f t="shared" si="108"/>
        <v>0</v>
      </c>
      <c r="AG320">
        <v>0</v>
      </c>
      <c r="AH320" s="12">
        <f t="shared" si="109"/>
        <v>0</v>
      </c>
      <c r="AI320">
        <v>0</v>
      </c>
    </row>
    <row r="321" spans="1:35">
      <c r="A321">
        <v>320</v>
      </c>
      <c r="B321" s="7" t="s">
        <v>657</v>
      </c>
      <c r="C321" s="7" t="s">
        <v>8</v>
      </c>
      <c r="D321" s="3" t="s">
        <v>658</v>
      </c>
      <c r="E321">
        <v>2006</v>
      </c>
      <c r="F321" s="4">
        <v>459978.74</v>
      </c>
      <c r="G321" s="4">
        <v>9367.65</v>
      </c>
      <c r="H321" s="4">
        <f t="shared" si="106"/>
        <v>450611.08999999997</v>
      </c>
      <c r="I321" s="5">
        <f t="shared" si="88"/>
        <v>450611</v>
      </c>
      <c r="J321" s="6">
        <v>0.03</v>
      </c>
      <c r="K321" s="37">
        <f t="shared" si="89"/>
        <v>43.84</v>
      </c>
      <c r="L321" s="37">
        <f t="shared" si="90"/>
        <v>88.93</v>
      </c>
      <c r="M321" s="11">
        <f t="shared" si="91"/>
        <v>197546.24174999999</v>
      </c>
      <c r="N321" s="11">
        <f t="shared" si="92"/>
        <v>197546.24174999999</v>
      </c>
      <c r="O321" s="11">
        <f t="shared" si="107"/>
        <v>0.24174999998649582</v>
      </c>
      <c r="P321" s="8">
        <f t="shared" si="93"/>
        <v>197546</v>
      </c>
      <c r="Q321" s="11">
        <f t="shared" si="94"/>
        <v>-0.24174999998649582</v>
      </c>
      <c r="R321">
        <f t="shared" si="95"/>
        <v>43.84</v>
      </c>
      <c r="S321" s="8">
        <f>ROUND(IF(J321=3%,$I$358*Ranking!K322,0),0)</f>
        <v>121916</v>
      </c>
      <c r="T321" s="8">
        <f t="shared" si="96"/>
        <v>319462</v>
      </c>
      <c r="U321" s="8">
        <f t="shared" si="97"/>
        <v>121916</v>
      </c>
      <c r="V321" s="8">
        <f t="shared" si="98"/>
        <v>319462</v>
      </c>
      <c r="W321" s="37">
        <f t="shared" si="99"/>
        <v>70.900000000000006</v>
      </c>
      <c r="X321" s="8">
        <f>IF(J321=3%,ROUND($I$360*Ranking!K322,0),0)</f>
        <v>81282</v>
      </c>
      <c r="Y321" s="12">
        <f t="shared" si="100"/>
        <v>400744</v>
      </c>
      <c r="Z321" s="12">
        <f t="shared" si="101"/>
        <v>81282</v>
      </c>
      <c r="AA321" s="8">
        <f t="shared" si="102"/>
        <v>400744</v>
      </c>
      <c r="AB321" s="12">
        <f t="shared" si="103"/>
        <v>0</v>
      </c>
      <c r="AC321" s="37">
        <f t="shared" si="104"/>
        <v>88.93</v>
      </c>
      <c r="AD321" t="str">
        <f t="shared" si="105"/>
        <v/>
      </c>
      <c r="AE321" s="12">
        <v>0</v>
      </c>
      <c r="AF321" s="8">
        <f t="shared" si="108"/>
        <v>400744</v>
      </c>
      <c r="AG321">
        <v>359098</v>
      </c>
      <c r="AH321" s="12">
        <f t="shared" si="109"/>
        <v>41646</v>
      </c>
      <c r="AI321">
        <v>359098</v>
      </c>
    </row>
    <row r="322" spans="1:35">
      <c r="A322">
        <v>321</v>
      </c>
      <c r="B322" s="7" t="s">
        <v>659</v>
      </c>
      <c r="C322" s="7" t="s">
        <v>8</v>
      </c>
      <c r="D322" s="3" t="s">
        <v>660</v>
      </c>
      <c r="E322">
        <v>2008</v>
      </c>
      <c r="F322" s="4">
        <v>269822.74</v>
      </c>
      <c r="G322" s="4">
        <v>581.34999999999991</v>
      </c>
      <c r="H322" s="4">
        <f t="shared" si="106"/>
        <v>269241.39</v>
      </c>
      <c r="I322" s="5">
        <f t="shared" ref="I322:I352" si="110">ROUND(H322,0)</f>
        <v>269241</v>
      </c>
      <c r="J322" s="6">
        <v>0.02</v>
      </c>
      <c r="K322" s="37">
        <f t="shared" ref="K322:K352" si="111">R322</f>
        <v>43.84</v>
      </c>
      <c r="L322" s="37">
        <f t="shared" ref="L322:L352" si="112">AC322</f>
        <v>43.84</v>
      </c>
      <c r="M322" s="11">
        <f t="shared" ref="M322:M352" si="113">ROUND(($I$356/$I$354)*I322,5)</f>
        <v>118034.28606</v>
      </c>
      <c r="N322" s="11">
        <f t="shared" ref="N322:N352" si="114">ROUND(($I$356/$I$354)*I322,5)</f>
        <v>118034.28606</v>
      </c>
      <c r="O322" s="11">
        <f t="shared" si="107"/>
        <v>0.28605999999854248</v>
      </c>
      <c r="P322" s="8">
        <f t="shared" ref="P322:P352" si="115">ROUND(M322,0)</f>
        <v>118034</v>
      </c>
      <c r="Q322" s="11">
        <f t="shared" ref="Q322:Q352" si="116">P322-M322</f>
        <v>-0.28605999999854248</v>
      </c>
      <c r="R322">
        <f t="shared" ref="R322:R352" si="117">IF(P322&gt;0,ROUND((P322/I322)*100,2),0)</f>
        <v>43.84</v>
      </c>
      <c r="S322" s="8">
        <f>ROUND(IF(J322=3%,$I$358*Ranking!K323,0),0)</f>
        <v>0</v>
      </c>
      <c r="T322" s="8">
        <f t="shared" ref="T322:T352" si="118">S322+P322</f>
        <v>118034</v>
      </c>
      <c r="U322" s="8">
        <f t="shared" ref="U322:U352" si="119">IF(T322&gt;I322,I322-P322,S322)</f>
        <v>0</v>
      </c>
      <c r="V322" s="8">
        <f t="shared" ref="V322:V352" si="120">P322+U322</f>
        <v>118034</v>
      </c>
      <c r="W322" s="37">
        <f t="shared" ref="W322:W352" si="121">IF(I322&gt;0,ROUND(V322/I322*100,2),0)</f>
        <v>43.84</v>
      </c>
      <c r="X322" s="8">
        <f>IF(J322=3%,ROUND($I$360*Ranking!K323,0),0)</f>
        <v>0</v>
      </c>
      <c r="Y322" s="12">
        <f t="shared" ref="Y322:Y352" si="122">V322+X322</f>
        <v>118034</v>
      </c>
      <c r="Z322" s="12">
        <f t="shared" ref="Z322:Z352" si="123">IF(Y322&gt;I322,I322-V322,X322)</f>
        <v>0</v>
      </c>
      <c r="AA322" s="8">
        <f t="shared" ref="AA322:AA352" si="124">V322+Z322</f>
        <v>118034</v>
      </c>
      <c r="AB322" s="12">
        <f t="shared" ref="AB322:AB352" si="125">IF(AA322&gt;I322,1,0)</f>
        <v>0</v>
      </c>
      <c r="AC322" s="37">
        <f t="shared" ref="AC322:AC352" si="126">IF(AA322&gt;0,ROUND(AA322/I322*100,2),0)</f>
        <v>43.84</v>
      </c>
      <c r="AD322" t="str">
        <f t="shared" ref="AD322:AD352" si="127">IF(AC322=100,1,"")</f>
        <v/>
      </c>
      <c r="AE322" s="12">
        <v>0</v>
      </c>
      <c r="AF322" s="8">
        <f t="shared" si="108"/>
        <v>118034</v>
      </c>
      <c r="AG322">
        <v>106001</v>
      </c>
      <c r="AH322" s="12">
        <f t="shared" si="109"/>
        <v>12033</v>
      </c>
      <c r="AI322">
        <v>106001</v>
      </c>
    </row>
    <row r="323" spans="1:35">
      <c r="A323">
        <v>322</v>
      </c>
      <c r="B323" s="7" t="s">
        <v>661</v>
      </c>
      <c r="C323" s="7" t="s">
        <v>8</v>
      </c>
      <c r="D323" s="3" t="s">
        <v>662</v>
      </c>
      <c r="E323">
        <v>2009</v>
      </c>
      <c r="F323" s="4">
        <v>208326.68</v>
      </c>
      <c r="G323" s="4">
        <v>1871.37</v>
      </c>
      <c r="H323" s="4">
        <f t="shared" ref="H323:H352" si="128">F323-G323</f>
        <v>206455.31</v>
      </c>
      <c r="I323" s="5">
        <f t="shared" si="110"/>
        <v>206455</v>
      </c>
      <c r="J323" s="6">
        <v>0.01</v>
      </c>
      <c r="K323" s="37">
        <f t="shared" si="111"/>
        <v>43.84</v>
      </c>
      <c r="L323" s="37">
        <f t="shared" si="112"/>
        <v>43.84</v>
      </c>
      <c r="M323" s="11">
        <f t="shared" si="113"/>
        <v>90509.12947</v>
      </c>
      <c r="N323" s="11">
        <f t="shared" si="114"/>
        <v>90509.12947</v>
      </c>
      <c r="O323" s="11">
        <f t="shared" ref="O323:O352" si="129">N323-P323</f>
        <v>0.12946999999985565</v>
      </c>
      <c r="P323" s="8">
        <f t="shared" si="115"/>
        <v>90509</v>
      </c>
      <c r="Q323" s="11">
        <f t="shared" si="116"/>
        <v>-0.12946999999985565</v>
      </c>
      <c r="R323">
        <f t="shared" si="117"/>
        <v>43.84</v>
      </c>
      <c r="S323" s="8">
        <f>ROUND(IF(J323=3%,$I$358*Ranking!K324,0),0)</f>
        <v>0</v>
      </c>
      <c r="T323" s="8">
        <f t="shared" si="118"/>
        <v>90509</v>
      </c>
      <c r="U323" s="8">
        <f t="shared" si="119"/>
        <v>0</v>
      </c>
      <c r="V323" s="8">
        <f t="shared" si="120"/>
        <v>90509</v>
      </c>
      <c r="W323" s="37">
        <f t="shared" si="121"/>
        <v>43.84</v>
      </c>
      <c r="X323" s="8">
        <f>IF(J323=3%,ROUND($I$360*Ranking!K324,0),0)</f>
        <v>0</v>
      </c>
      <c r="Y323" s="12">
        <f t="shared" si="122"/>
        <v>90509</v>
      </c>
      <c r="Z323" s="12">
        <f t="shared" si="123"/>
        <v>0</v>
      </c>
      <c r="AA323" s="8">
        <f t="shared" si="124"/>
        <v>90509</v>
      </c>
      <c r="AB323" s="12">
        <f t="shared" si="125"/>
        <v>0</v>
      </c>
      <c r="AC323" s="37">
        <f t="shared" si="126"/>
        <v>43.84</v>
      </c>
      <c r="AD323" t="str">
        <f t="shared" si="127"/>
        <v/>
      </c>
      <c r="AE323" s="12">
        <v>0</v>
      </c>
      <c r="AF323" s="8">
        <f t="shared" ref="AF323:AF352" si="130">AA323+AE323</f>
        <v>90509</v>
      </c>
      <c r="AG323">
        <v>81282</v>
      </c>
      <c r="AH323" s="12">
        <f t="shared" ref="AH323:AH352" si="131">AF323-AG323</f>
        <v>9227</v>
      </c>
      <c r="AI323">
        <v>81282</v>
      </c>
    </row>
    <row r="324" spans="1:35">
      <c r="A324">
        <v>323</v>
      </c>
      <c r="B324" s="7" t="s">
        <v>663</v>
      </c>
      <c r="C324" s="7" t="s">
        <v>8</v>
      </c>
      <c r="D324" s="3" t="s">
        <v>664</v>
      </c>
      <c r="E324">
        <v>0</v>
      </c>
      <c r="F324" s="4">
        <v>0</v>
      </c>
      <c r="G324" s="4">
        <v>0</v>
      </c>
      <c r="H324" s="4">
        <f t="shared" si="128"/>
        <v>0</v>
      </c>
      <c r="I324" s="5">
        <f t="shared" si="110"/>
        <v>0</v>
      </c>
      <c r="J324" s="6">
        <v>0</v>
      </c>
      <c r="K324" s="37">
        <f t="shared" si="111"/>
        <v>0</v>
      </c>
      <c r="L324" s="37">
        <f t="shared" si="112"/>
        <v>0</v>
      </c>
      <c r="M324" s="11">
        <f t="shared" si="113"/>
        <v>0</v>
      </c>
      <c r="N324" s="11">
        <f t="shared" si="114"/>
        <v>0</v>
      </c>
      <c r="O324" s="11">
        <f t="shared" si="129"/>
        <v>0</v>
      </c>
      <c r="P324" s="8">
        <f t="shared" si="115"/>
        <v>0</v>
      </c>
      <c r="Q324" s="11">
        <f t="shared" si="116"/>
        <v>0</v>
      </c>
      <c r="R324">
        <f t="shared" si="117"/>
        <v>0</v>
      </c>
      <c r="S324" s="8">
        <f>ROUND(IF(J324=3%,$I$358*Ranking!K325,0),0)</f>
        <v>0</v>
      </c>
      <c r="T324" s="8">
        <f t="shared" si="118"/>
        <v>0</v>
      </c>
      <c r="U324" s="8">
        <f t="shared" si="119"/>
        <v>0</v>
      </c>
      <c r="V324" s="8">
        <f t="shared" si="120"/>
        <v>0</v>
      </c>
      <c r="W324" s="37">
        <f t="shared" si="121"/>
        <v>0</v>
      </c>
      <c r="X324" s="8">
        <f>IF(J324=3%,ROUND($I$360*Ranking!K325,0),0)</f>
        <v>0</v>
      </c>
      <c r="Y324" s="12">
        <f t="shared" si="122"/>
        <v>0</v>
      </c>
      <c r="Z324" s="12">
        <f t="shared" si="123"/>
        <v>0</v>
      </c>
      <c r="AA324" s="8">
        <f t="shared" si="124"/>
        <v>0</v>
      </c>
      <c r="AB324" s="12">
        <f t="shared" si="125"/>
        <v>0</v>
      </c>
      <c r="AC324" s="37">
        <f t="shared" si="126"/>
        <v>0</v>
      </c>
      <c r="AD324" t="str">
        <f t="shared" si="127"/>
        <v/>
      </c>
      <c r="AE324" s="12">
        <v>0</v>
      </c>
      <c r="AF324" s="8">
        <f t="shared" si="130"/>
        <v>0</v>
      </c>
      <c r="AG324">
        <v>0</v>
      </c>
      <c r="AH324" s="12">
        <f t="shared" si="131"/>
        <v>0</v>
      </c>
      <c r="AI324">
        <v>0</v>
      </c>
    </row>
    <row r="325" spans="1:35">
      <c r="A325">
        <v>324</v>
      </c>
      <c r="B325" s="7" t="s">
        <v>665</v>
      </c>
      <c r="C325" s="7" t="s">
        <v>8</v>
      </c>
      <c r="D325" s="3" t="s">
        <v>666</v>
      </c>
      <c r="E325">
        <v>2007</v>
      </c>
      <c r="F325" s="4">
        <v>362500.72</v>
      </c>
      <c r="G325" s="4">
        <v>2541.71</v>
      </c>
      <c r="H325" s="4">
        <f t="shared" si="128"/>
        <v>359959.00999999995</v>
      </c>
      <c r="I325" s="5">
        <f t="shared" si="110"/>
        <v>359959</v>
      </c>
      <c r="J325" s="6">
        <v>0.03</v>
      </c>
      <c r="K325" s="37">
        <f t="shared" si="111"/>
        <v>43.84</v>
      </c>
      <c r="L325" s="37">
        <f t="shared" si="112"/>
        <v>95.16</v>
      </c>
      <c r="M325" s="11">
        <f t="shared" si="113"/>
        <v>157804.73097999999</v>
      </c>
      <c r="N325" s="11">
        <f t="shared" si="114"/>
        <v>157804.73097999999</v>
      </c>
      <c r="O325" s="11">
        <f t="shared" si="129"/>
        <v>-0.26902000000700355</v>
      </c>
      <c r="P325" s="8">
        <f t="shared" si="115"/>
        <v>157805</v>
      </c>
      <c r="Q325" s="11">
        <f t="shared" si="116"/>
        <v>0.26902000000700355</v>
      </c>
      <c r="R325">
        <f t="shared" si="117"/>
        <v>43.84</v>
      </c>
      <c r="S325" s="8">
        <f>ROUND(IF(J325=3%,$I$358*Ranking!K326,0),0)</f>
        <v>110833</v>
      </c>
      <c r="T325" s="8">
        <f t="shared" si="118"/>
        <v>268638</v>
      </c>
      <c r="U325" s="8">
        <f t="shared" si="119"/>
        <v>110833</v>
      </c>
      <c r="V325" s="8">
        <f t="shared" si="120"/>
        <v>268638</v>
      </c>
      <c r="W325" s="37">
        <f t="shared" si="121"/>
        <v>74.63</v>
      </c>
      <c r="X325" s="8">
        <f>IF(J325=3%,ROUND($I$360*Ranking!K326,0),0)</f>
        <v>73893</v>
      </c>
      <c r="Y325" s="12">
        <f t="shared" si="122"/>
        <v>342531</v>
      </c>
      <c r="Z325" s="12">
        <f t="shared" si="123"/>
        <v>73893</v>
      </c>
      <c r="AA325" s="8">
        <f t="shared" si="124"/>
        <v>342531</v>
      </c>
      <c r="AB325" s="12">
        <f t="shared" si="125"/>
        <v>0</v>
      </c>
      <c r="AC325" s="37">
        <f t="shared" si="126"/>
        <v>95.16</v>
      </c>
      <c r="AD325" t="str">
        <f t="shared" si="127"/>
        <v/>
      </c>
      <c r="AE325" s="12">
        <v>0</v>
      </c>
      <c r="AF325" s="8">
        <f t="shared" si="130"/>
        <v>342531</v>
      </c>
      <c r="AG325">
        <v>306891</v>
      </c>
      <c r="AH325" s="12">
        <f t="shared" si="131"/>
        <v>35640</v>
      </c>
      <c r="AI325">
        <v>306891</v>
      </c>
    </row>
    <row r="326" spans="1:35">
      <c r="A326">
        <v>325</v>
      </c>
      <c r="B326" s="7" t="s">
        <v>667</v>
      </c>
      <c r="C326" s="7" t="s">
        <v>8</v>
      </c>
      <c r="D326" s="3" t="s">
        <v>668</v>
      </c>
      <c r="E326">
        <v>2010</v>
      </c>
      <c r="F326" s="4">
        <v>398191</v>
      </c>
      <c r="G326" s="4">
        <v>16877.27</v>
      </c>
      <c r="H326" s="4">
        <f t="shared" si="128"/>
        <v>381313.73</v>
      </c>
      <c r="I326" s="5">
        <f t="shared" si="110"/>
        <v>381314</v>
      </c>
      <c r="J326" s="6">
        <v>0.01</v>
      </c>
      <c r="K326" s="37">
        <f t="shared" si="111"/>
        <v>43.84</v>
      </c>
      <c r="L326" s="37">
        <f t="shared" si="112"/>
        <v>43.84</v>
      </c>
      <c r="M326" s="11">
        <f t="shared" si="113"/>
        <v>167166.68617999999</v>
      </c>
      <c r="N326" s="11">
        <f t="shared" si="114"/>
        <v>167166.68617999999</v>
      </c>
      <c r="O326" s="11">
        <f t="shared" si="129"/>
        <v>-0.31382000001030974</v>
      </c>
      <c r="P326" s="8">
        <f t="shared" si="115"/>
        <v>167167</v>
      </c>
      <c r="Q326" s="11">
        <f t="shared" si="116"/>
        <v>0.31382000001030974</v>
      </c>
      <c r="R326">
        <f t="shared" si="117"/>
        <v>43.84</v>
      </c>
      <c r="S326" s="8">
        <f>ROUND(IF(J326=3%,$I$358*Ranking!K327,0),0)</f>
        <v>0</v>
      </c>
      <c r="T326" s="8">
        <f t="shared" si="118"/>
        <v>167167</v>
      </c>
      <c r="U326" s="8">
        <f t="shared" si="119"/>
        <v>0</v>
      </c>
      <c r="V326" s="8">
        <f t="shared" si="120"/>
        <v>167167</v>
      </c>
      <c r="W326" s="37">
        <f t="shared" si="121"/>
        <v>43.84</v>
      </c>
      <c r="X326" s="8">
        <f>IF(J326=3%,ROUND($I$360*Ranking!K327,0),0)</f>
        <v>0</v>
      </c>
      <c r="Y326" s="12">
        <f t="shared" si="122"/>
        <v>167167</v>
      </c>
      <c r="Z326" s="12">
        <f t="shared" si="123"/>
        <v>0</v>
      </c>
      <c r="AA326" s="8">
        <f t="shared" si="124"/>
        <v>167167</v>
      </c>
      <c r="AB326" s="12">
        <f t="shared" si="125"/>
        <v>0</v>
      </c>
      <c r="AC326" s="37">
        <f t="shared" si="126"/>
        <v>43.84</v>
      </c>
      <c r="AD326" t="str">
        <f t="shared" si="127"/>
        <v/>
      </c>
      <c r="AE326" s="12">
        <v>0</v>
      </c>
      <c r="AF326" s="8">
        <f t="shared" si="130"/>
        <v>167167</v>
      </c>
      <c r="AG326">
        <v>150124</v>
      </c>
      <c r="AH326" s="12">
        <f t="shared" si="131"/>
        <v>17043</v>
      </c>
      <c r="AI326">
        <v>150124</v>
      </c>
    </row>
    <row r="327" spans="1:35">
      <c r="A327">
        <v>326</v>
      </c>
      <c r="B327" s="7" t="s">
        <v>669</v>
      </c>
      <c r="C327" s="7" t="s">
        <v>8</v>
      </c>
      <c r="D327" s="3" t="s">
        <v>670</v>
      </c>
      <c r="E327">
        <v>2021</v>
      </c>
      <c r="F327" s="4">
        <v>77263.34</v>
      </c>
      <c r="G327" s="4">
        <v>245.89</v>
      </c>
      <c r="H327" s="4">
        <f t="shared" si="128"/>
        <v>77017.45</v>
      </c>
      <c r="I327" s="5">
        <f t="shared" si="110"/>
        <v>77017</v>
      </c>
      <c r="J327" s="6">
        <v>0.02</v>
      </c>
      <c r="K327" s="37">
        <f t="shared" si="111"/>
        <v>43.84</v>
      </c>
      <c r="L327" s="37">
        <f t="shared" si="112"/>
        <v>43.84</v>
      </c>
      <c r="M327" s="11">
        <f t="shared" si="113"/>
        <v>33763.9758</v>
      </c>
      <c r="N327" s="11">
        <f t="shared" si="114"/>
        <v>33763.9758</v>
      </c>
      <c r="O327" s="11">
        <f t="shared" si="129"/>
        <v>-2.4199999999837019E-2</v>
      </c>
      <c r="P327" s="8">
        <f t="shared" si="115"/>
        <v>33764</v>
      </c>
      <c r="Q327" s="11">
        <f t="shared" si="116"/>
        <v>2.4199999999837019E-2</v>
      </c>
      <c r="R327">
        <f t="shared" si="117"/>
        <v>43.84</v>
      </c>
      <c r="S327" s="8">
        <f>ROUND(IF(J327=3%,$I$358*Ranking!K328,0),0)</f>
        <v>0</v>
      </c>
      <c r="T327" s="8">
        <f t="shared" si="118"/>
        <v>33764</v>
      </c>
      <c r="U327" s="8">
        <f t="shared" si="119"/>
        <v>0</v>
      </c>
      <c r="V327" s="8">
        <f t="shared" si="120"/>
        <v>33764</v>
      </c>
      <c r="W327" s="37">
        <f t="shared" si="121"/>
        <v>43.84</v>
      </c>
      <c r="X327" s="8">
        <f>IF(J327=3%,ROUND($I$360*Ranking!K328,0),0)</f>
        <v>0</v>
      </c>
      <c r="Y327" s="12">
        <f t="shared" si="122"/>
        <v>33764</v>
      </c>
      <c r="Z327" s="12">
        <f t="shared" si="123"/>
        <v>0</v>
      </c>
      <c r="AA327" s="8">
        <f t="shared" si="124"/>
        <v>33764</v>
      </c>
      <c r="AB327" s="12">
        <f t="shared" si="125"/>
        <v>0</v>
      </c>
      <c r="AC327" s="37">
        <f t="shared" si="126"/>
        <v>43.84</v>
      </c>
      <c r="AD327" t="str">
        <f t="shared" si="127"/>
        <v/>
      </c>
      <c r="AE327" s="12">
        <v>0</v>
      </c>
      <c r="AF327" s="8">
        <f t="shared" si="130"/>
        <v>33764</v>
      </c>
      <c r="AG327">
        <v>30322</v>
      </c>
      <c r="AH327" s="12">
        <f t="shared" si="131"/>
        <v>3442</v>
      </c>
      <c r="AI327">
        <v>30322</v>
      </c>
    </row>
    <row r="328" spans="1:35">
      <c r="A328">
        <v>327</v>
      </c>
      <c r="B328" s="7" t="s">
        <v>671</v>
      </c>
      <c r="C328" s="7" t="s">
        <v>8</v>
      </c>
      <c r="D328" s="3" t="s">
        <v>672</v>
      </c>
      <c r="E328">
        <v>2006</v>
      </c>
      <c r="F328" s="4">
        <v>471564</v>
      </c>
      <c r="G328" s="4">
        <v>2334.16</v>
      </c>
      <c r="H328" s="4">
        <f t="shared" si="128"/>
        <v>469229.84</v>
      </c>
      <c r="I328" s="5">
        <f t="shared" si="110"/>
        <v>469230</v>
      </c>
      <c r="J328" s="6">
        <v>0.03</v>
      </c>
      <c r="K328" s="37">
        <f t="shared" si="111"/>
        <v>43.84</v>
      </c>
      <c r="L328" s="37">
        <f t="shared" si="112"/>
        <v>75.33</v>
      </c>
      <c r="M328" s="11">
        <f t="shared" si="113"/>
        <v>205708.74437999999</v>
      </c>
      <c r="N328" s="11">
        <f t="shared" si="114"/>
        <v>205708.74437999999</v>
      </c>
      <c r="O328" s="11">
        <f t="shared" si="129"/>
        <v>-0.25562000001082197</v>
      </c>
      <c r="P328" s="8">
        <f t="shared" si="115"/>
        <v>205709</v>
      </c>
      <c r="Q328" s="11">
        <f t="shared" si="116"/>
        <v>0.25562000001082197</v>
      </c>
      <c r="R328">
        <f t="shared" si="117"/>
        <v>43.84</v>
      </c>
      <c r="S328" s="8">
        <f>ROUND(IF(J328=3%,$I$358*Ranking!K329,0),0)</f>
        <v>88666</v>
      </c>
      <c r="T328" s="8">
        <f t="shared" si="118"/>
        <v>294375</v>
      </c>
      <c r="U328" s="8">
        <f t="shared" si="119"/>
        <v>88666</v>
      </c>
      <c r="V328" s="8">
        <f t="shared" si="120"/>
        <v>294375</v>
      </c>
      <c r="W328" s="37">
        <f t="shared" si="121"/>
        <v>62.74</v>
      </c>
      <c r="X328" s="8">
        <f>IF(J328=3%,ROUND($I$360*Ranking!K329,0),0)</f>
        <v>59114</v>
      </c>
      <c r="Y328" s="12">
        <f t="shared" si="122"/>
        <v>353489</v>
      </c>
      <c r="Z328" s="12">
        <f t="shared" si="123"/>
        <v>59114</v>
      </c>
      <c r="AA328" s="8">
        <f t="shared" si="124"/>
        <v>353489</v>
      </c>
      <c r="AB328" s="12">
        <f t="shared" si="125"/>
        <v>0</v>
      </c>
      <c r="AC328" s="37">
        <f t="shared" si="126"/>
        <v>75.33</v>
      </c>
      <c r="AD328" t="str">
        <f t="shared" si="127"/>
        <v/>
      </c>
      <c r="AE328" s="12">
        <v>0</v>
      </c>
      <c r="AF328" s="8">
        <f t="shared" si="130"/>
        <v>353489</v>
      </c>
      <c r="AG328">
        <v>316877</v>
      </c>
      <c r="AH328" s="12">
        <f t="shared" si="131"/>
        <v>36612</v>
      </c>
      <c r="AI328">
        <v>316877</v>
      </c>
    </row>
    <row r="329" spans="1:35">
      <c r="A329">
        <v>328</v>
      </c>
      <c r="B329" s="7" t="s">
        <v>673</v>
      </c>
      <c r="C329" s="7" t="s">
        <v>8</v>
      </c>
      <c r="D329" s="3" t="s">
        <v>674</v>
      </c>
      <c r="E329">
        <v>0</v>
      </c>
      <c r="F329" s="4">
        <v>0</v>
      </c>
      <c r="G329" s="4">
        <v>0</v>
      </c>
      <c r="H329" s="4">
        <f t="shared" si="128"/>
        <v>0</v>
      </c>
      <c r="I329" s="5">
        <f t="shared" si="110"/>
        <v>0</v>
      </c>
      <c r="J329" s="6">
        <v>0</v>
      </c>
      <c r="K329" s="37">
        <f t="shared" si="111"/>
        <v>0</v>
      </c>
      <c r="L329" s="37">
        <f t="shared" si="112"/>
        <v>0</v>
      </c>
      <c r="M329" s="11">
        <f t="shared" si="113"/>
        <v>0</v>
      </c>
      <c r="N329" s="11">
        <f t="shared" si="114"/>
        <v>0</v>
      </c>
      <c r="O329" s="11">
        <f t="shared" si="129"/>
        <v>0</v>
      </c>
      <c r="P329" s="8">
        <f t="shared" si="115"/>
        <v>0</v>
      </c>
      <c r="Q329" s="11">
        <f t="shared" si="116"/>
        <v>0</v>
      </c>
      <c r="R329">
        <f t="shared" si="117"/>
        <v>0</v>
      </c>
      <c r="S329" s="8">
        <f>ROUND(IF(J329=3%,$I$358*Ranking!K330,0),0)</f>
        <v>0</v>
      </c>
      <c r="T329" s="8">
        <f t="shared" si="118"/>
        <v>0</v>
      </c>
      <c r="U329" s="8">
        <f t="shared" si="119"/>
        <v>0</v>
      </c>
      <c r="V329" s="8">
        <f t="shared" si="120"/>
        <v>0</v>
      </c>
      <c r="W329" s="37">
        <f t="shared" si="121"/>
        <v>0</v>
      </c>
      <c r="X329" s="8">
        <f>IF(J329=3%,ROUND($I$360*Ranking!K330,0),0)</f>
        <v>0</v>
      </c>
      <c r="Y329" s="12">
        <f t="shared" si="122"/>
        <v>0</v>
      </c>
      <c r="Z329" s="12">
        <f t="shared" si="123"/>
        <v>0</v>
      </c>
      <c r="AA329" s="8">
        <f t="shared" si="124"/>
        <v>0</v>
      </c>
      <c r="AB329" s="12">
        <f t="shared" si="125"/>
        <v>0</v>
      </c>
      <c r="AC329" s="37">
        <f t="shared" si="126"/>
        <v>0</v>
      </c>
      <c r="AD329" t="str">
        <f t="shared" si="127"/>
        <v/>
      </c>
      <c r="AE329" s="12">
        <v>0</v>
      </c>
      <c r="AF329" s="8">
        <f t="shared" si="130"/>
        <v>0</v>
      </c>
      <c r="AG329">
        <v>0</v>
      </c>
      <c r="AH329" s="12">
        <f t="shared" si="131"/>
        <v>0</v>
      </c>
      <c r="AI329">
        <v>0</v>
      </c>
    </row>
    <row r="330" spans="1:35">
      <c r="A330">
        <v>329</v>
      </c>
      <c r="B330" s="7" t="s">
        <v>120</v>
      </c>
      <c r="C330" s="7" t="s">
        <v>8</v>
      </c>
      <c r="D330" s="3" t="s">
        <v>121</v>
      </c>
      <c r="E330">
        <v>2004</v>
      </c>
      <c r="F330" s="4">
        <v>514506.81</v>
      </c>
      <c r="G330" s="4">
        <v>2991.95</v>
      </c>
      <c r="H330" s="4">
        <f t="shared" si="128"/>
        <v>511514.86</v>
      </c>
      <c r="I330" s="5">
        <f t="shared" si="110"/>
        <v>511515</v>
      </c>
      <c r="J330" s="6">
        <v>0.01</v>
      </c>
      <c r="K330" s="37">
        <f t="shared" si="111"/>
        <v>43.84</v>
      </c>
      <c r="L330" s="37">
        <f t="shared" si="112"/>
        <v>43.84</v>
      </c>
      <c r="M330" s="11">
        <f t="shared" si="113"/>
        <v>224246.3363</v>
      </c>
      <c r="N330" s="11">
        <f t="shared" si="114"/>
        <v>224246.3363</v>
      </c>
      <c r="O330" s="11">
        <f t="shared" si="129"/>
        <v>0.33629999999538995</v>
      </c>
      <c r="P330" s="8">
        <f t="shared" si="115"/>
        <v>224246</v>
      </c>
      <c r="Q330" s="11">
        <f t="shared" si="116"/>
        <v>-0.33629999999538995</v>
      </c>
      <c r="R330">
        <f t="shared" si="117"/>
        <v>43.84</v>
      </c>
      <c r="S330" s="8">
        <f>ROUND(IF(J330=3%,$I$358*Ranking!K331,0),0)</f>
        <v>0</v>
      </c>
      <c r="T330" s="8">
        <f t="shared" si="118"/>
        <v>224246</v>
      </c>
      <c r="U330" s="8">
        <f t="shared" si="119"/>
        <v>0</v>
      </c>
      <c r="V330" s="8">
        <f t="shared" si="120"/>
        <v>224246</v>
      </c>
      <c r="W330" s="37">
        <f t="shared" si="121"/>
        <v>43.84</v>
      </c>
      <c r="X330" s="8">
        <f>IF(J330=3%,ROUND($I$360*Ranking!K331,0),0)</f>
        <v>0</v>
      </c>
      <c r="Y330" s="12">
        <f t="shared" si="122"/>
        <v>224246</v>
      </c>
      <c r="Z330" s="12">
        <f t="shared" si="123"/>
        <v>0</v>
      </c>
      <c r="AA330" s="8">
        <f t="shared" si="124"/>
        <v>224246</v>
      </c>
      <c r="AB330" s="12">
        <f t="shared" si="125"/>
        <v>0</v>
      </c>
      <c r="AC330" s="37">
        <f t="shared" si="126"/>
        <v>43.84</v>
      </c>
      <c r="AD330" t="str">
        <f t="shared" si="127"/>
        <v/>
      </c>
      <c r="AE330" s="12">
        <v>0</v>
      </c>
      <c r="AF330" s="8">
        <f t="shared" si="130"/>
        <v>224246</v>
      </c>
      <c r="AG330">
        <v>201384</v>
      </c>
      <c r="AH330" s="12">
        <f t="shared" si="131"/>
        <v>22862</v>
      </c>
      <c r="AI330">
        <v>201384</v>
      </c>
    </row>
    <row r="331" spans="1:35">
      <c r="A331">
        <v>330</v>
      </c>
      <c r="B331" s="7" t="s">
        <v>122</v>
      </c>
      <c r="C331" s="7" t="s">
        <v>8</v>
      </c>
      <c r="D331" s="3" t="s">
        <v>123</v>
      </c>
      <c r="E331">
        <v>2002</v>
      </c>
      <c r="F331" s="4">
        <v>2090217.95</v>
      </c>
      <c r="G331" s="4">
        <v>26075.26</v>
      </c>
      <c r="H331" s="4">
        <f t="shared" si="128"/>
        <v>2064142.69</v>
      </c>
      <c r="I331" s="5">
        <f t="shared" si="110"/>
        <v>2064143</v>
      </c>
      <c r="J331" s="6">
        <v>0.03</v>
      </c>
      <c r="K331" s="37">
        <f t="shared" si="111"/>
        <v>43.84</v>
      </c>
      <c r="L331" s="37">
        <f t="shared" si="112"/>
        <v>49.21</v>
      </c>
      <c r="M331" s="11">
        <f t="shared" si="113"/>
        <v>904912.86736999999</v>
      </c>
      <c r="N331" s="11">
        <f t="shared" si="114"/>
        <v>904912.86736999999</v>
      </c>
      <c r="O331" s="11">
        <f t="shared" si="129"/>
        <v>-0.13263000000733882</v>
      </c>
      <c r="P331" s="8">
        <f t="shared" si="115"/>
        <v>904913</v>
      </c>
      <c r="Q331" s="11">
        <f t="shared" si="116"/>
        <v>0.13263000000733882</v>
      </c>
      <c r="R331">
        <f t="shared" si="117"/>
        <v>43.84</v>
      </c>
      <c r="S331" s="8">
        <f>ROUND(IF(J331=3%,$I$358*Ranking!K332,0),0)</f>
        <v>66500</v>
      </c>
      <c r="T331" s="8">
        <f t="shared" si="118"/>
        <v>971413</v>
      </c>
      <c r="U331" s="8">
        <f t="shared" si="119"/>
        <v>66500</v>
      </c>
      <c r="V331" s="8">
        <f t="shared" si="120"/>
        <v>971413</v>
      </c>
      <c r="W331" s="37">
        <f t="shared" si="121"/>
        <v>47.06</v>
      </c>
      <c r="X331" s="8">
        <f>IF(J331=3%,ROUND($I$360*Ranking!K332,0),0)</f>
        <v>44336</v>
      </c>
      <c r="Y331" s="12">
        <f t="shared" si="122"/>
        <v>1015749</v>
      </c>
      <c r="Z331" s="12">
        <f t="shared" si="123"/>
        <v>44336</v>
      </c>
      <c r="AA331" s="8">
        <f t="shared" si="124"/>
        <v>1015749</v>
      </c>
      <c r="AB331" s="12">
        <f t="shared" si="125"/>
        <v>0</v>
      </c>
      <c r="AC331" s="37">
        <f t="shared" si="126"/>
        <v>49.21</v>
      </c>
      <c r="AD331" t="str">
        <f t="shared" si="127"/>
        <v/>
      </c>
      <c r="AE331" s="12">
        <v>0</v>
      </c>
      <c r="AF331" s="8">
        <f t="shared" si="130"/>
        <v>1015749</v>
      </c>
      <c r="AG331">
        <v>911762</v>
      </c>
      <c r="AH331" s="12">
        <f t="shared" si="131"/>
        <v>103987</v>
      </c>
      <c r="AI331">
        <v>911762</v>
      </c>
    </row>
    <row r="332" spans="1:35">
      <c r="A332">
        <v>331</v>
      </c>
      <c r="B332" s="7" t="s">
        <v>675</v>
      </c>
      <c r="C332" s="7" t="s">
        <v>8</v>
      </c>
      <c r="D332" s="3" t="s">
        <v>676</v>
      </c>
      <c r="E332">
        <v>0</v>
      </c>
      <c r="F332" s="4">
        <v>0</v>
      </c>
      <c r="G332" s="4">
        <v>0</v>
      </c>
      <c r="H332" s="4">
        <f t="shared" si="128"/>
        <v>0</v>
      </c>
      <c r="I332" s="5">
        <f t="shared" si="110"/>
        <v>0</v>
      </c>
      <c r="J332" s="6">
        <v>0</v>
      </c>
      <c r="K332" s="37">
        <f t="shared" si="111"/>
        <v>0</v>
      </c>
      <c r="L332" s="37">
        <f t="shared" si="112"/>
        <v>0</v>
      </c>
      <c r="M332" s="11">
        <f t="shared" si="113"/>
        <v>0</v>
      </c>
      <c r="N332" s="11">
        <f t="shared" si="114"/>
        <v>0</v>
      </c>
      <c r="O332" s="11">
        <f t="shared" si="129"/>
        <v>0</v>
      </c>
      <c r="P332" s="8">
        <f t="shared" si="115"/>
        <v>0</v>
      </c>
      <c r="Q332" s="11">
        <f t="shared" si="116"/>
        <v>0</v>
      </c>
      <c r="R332">
        <f t="shared" si="117"/>
        <v>0</v>
      </c>
      <c r="S332" s="8">
        <f>ROUND(IF(J332=3%,$I$358*Ranking!K333,0),0)</f>
        <v>0</v>
      </c>
      <c r="T332" s="8">
        <f t="shared" si="118"/>
        <v>0</v>
      </c>
      <c r="U332" s="8">
        <f t="shared" si="119"/>
        <v>0</v>
      </c>
      <c r="V332" s="8">
        <f t="shared" si="120"/>
        <v>0</v>
      </c>
      <c r="W332" s="37">
        <f t="shared" si="121"/>
        <v>0</v>
      </c>
      <c r="X332" s="8">
        <f>IF(J332=3%,ROUND($I$360*Ranking!K333,0),0)</f>
        <v>0</v>
      </c>
      <c r="Y332" s="12">
        <f t="shared" si="122"/>
        <v>0</v>
      </c>
      <c r="Z332" s="12">
        <f t="shared" si="123"/>
        <v>0</v>
      </c>
      <c r="AA332" s="8">
        <f t="shared" si="124"/>
        <v>0</v>
      </c>
      <c r="AB332" s="12">
        <f t="shared" si="125"/>
        <v>0</v>
      </c>
      <c r="AC332" s="37">
        <f t="shared" si="126"/>
        <v>0</v>
      </c>
      <c r="AD332" t="str">
        <f t="shared" si="127"/>
        <v/>
      </c>
      <c r="AE332" s="12">
        <v>0</v>
      </c>
      <c r="AF332" s="8">
        <f t="shared" si="130"/>
        <v>0</v>
      </c>
      <c r="AG332">
        <v>0</v>
      </c>
      <c r="AH332" s="12">
        <f t="shared" si="131"/>
        <v>0</v>
      </c>
      <c r="AI332">
        <v>0</v>
      </c>
    </row>
    <row r="333" spans="1:35">
      <c r="A333">
        <v>332</v>
      </c>
      <c r="B333" s="7" t="s">
        <v>677</v>
      </c>
      <c r="C333" s="7" t="s">
        <v>8</v>
      </c>
      <c r="D333" s="3" t="s">
        <v>678</v>
      </c>
      <c r="E333">
        <v>0</v>
      </c>
      <c r="F333" s="4">
        <v>0</v>
      </c>
      <c r="G333" s="4">
        <v>0</v>
      </c>
      <c r="H333" s="4">
        <f t="shared" si="128"/>
        <v>0</v>
      </c>
      <c r="I333" s="5">
        <f t="shared" si="110"/>
        <v>0</v>
      </c>
      <c r="J333" s="6">
        <v>0</v>
      </c>
      <c r="K333" s="37">
        <f t="shared" si="111"/>
        <v>0</v>
      </c>
      <c r="L333" s="37">
        <f t="shared" si="112"/>
        <v>0</v>
      </c>
      <c r="M333" s="11">
        <f t="shared" si="113"/>
        <v>0</v>
      </c>
      <c r="N333" s="11">
        <f t="shared" si="114"/>
        <v>0</v>
      </c>
      <c r="O333" s="11">
        <f t="shared" si="129"/>
        <v>0</v>
      </c>
      <c r="P333" s="8">
        <f t="shared" si="115"/>
        <v>0</v>
      </c>
      <c r="Q333" s="11">
        <f t="shared" si="116"/>
        <v>0</v>
      </c>
      <c r="R333">
        <f t="shared" si="117"/>
        <v>0</v>
      </c>
      <c r="S333" s="8">
        <f>ROUND(IF(J333=3%,$I$358*Ranking!K334,0),0)</f>
        <v>0</v>
      </c>
      <c r="T333" s="8">
        <f t="shared" si="118"/>
        <v>0</v>
      </c>
      <c r="U333" s="8">
        <f t="shared" si="119"/>
        <v>0</v>
      </c>
      <c r="V333" s="8">
        <f t="shared" si="120"/>
        <v>0</v>
      </c>
      <c r="W333" s="37">
        <f t="shared" si="121"/>
        <v>0</v>
      </c>
      <c r="X333" s="8">
        <f>IF(J333=3%,ROUND($I$360*Ranking!K334,0),0)</f>
        <v>0</v>
      </c>
      <c r="Y333" s="12">
        <f t="shared" si="122"/>
        <v>0</v>
      </c>
      <c r="Z333" s="12">
        <f t="shared" si="123"/>
        <v>0</v>
      </c>
      <c r="AA333" s="8">
        <f t="shared" si="124"/>
        <v>0</v>
      </c>
      <c r="AB333" s="12">
        <f t="shared" si="125"/>
        <v>0</v>
      </c>
      <c r="AC333" s="37">
        <f t="shared" si="126"/>
        <v>0</v>
      </c>
      <c r="AD333" t="str">
        <f t="shared" si="127"/>
        <v/>
      </c>
      <c r="AE333" s="12">
        <v>0</v>
      </c>
      <c r="AF333" s="8">
        <f t="shared" si="130"/>
        <v>0</v>
      </c>
      <c r="AG333">
        <v>0</v>
      </c>
      <c r="AH333" s="12">
        <f t="shared" si="131"/>
        <v>0</v>
      </c>
      <c r="AI333">
        <v>0</v>
      </c>
    </row>
    <row r="334" spans="1:35">
      <c r="A334">
        <v>333</v>
      </c>
      <c r="B334" s="7" t="s">
        <v>124</v>
      </c>
      <c r="C334" s="7" t="s">
        <v>8</v>
      </c>
      <c r="D334" s="3" t="s">
        <v>125</v>
      </c>
      <c r="E334">
        <v>2002</v>
      </c>
      <c r="F334" s="4">
        <v>2313517.2999999998</v>
      </c>
      <c r="G334" s="4">
        <v>10837.550000000001</v>
      </c>
      <c r="H334" s="4">
        <f t="shared" si="128"/>
        <v>2302679.75</v>
      </c>
      <c r="I334" s="5">
        <f t="shared" si="110"/>
        <v>2302680</v>
      </c>
      <c r="J334" s="6">
        <v>0.03</v>
      </c>
      <c r="K334" s="37">
        <f t="shared" si="111"/>
        <v>43.84</v>
      </c>
      <c r="L334" s="37">
        <f t="shared" si="112"/>
        <v>48.65</v>
      </c>
      <c r="M334" s="11">
        <f t="shared" si="113"/>
        <v>1009486.63025</v>
      </c>
      <c r="N334" s="11">
        <f t="shared" si="114"/>
        <v>1009486.63025</v>
      </c>
      <c r="O334" s="11">
        <f t="shared" si="129"/>
        <v>-0.36974999995436519</v>
      </c>
      <c r="P334" s="8">
        <f t="shared" si="115"/>
        <v>1009487</v>
      </c>
      <c r="Q334" s="11">
        <f t="shared" si="116"/>
        <v>0.36974999995436519</v>
      </c>
      <c r="R334">
        <f t="shared" si="117"/>
        <v>43.84</v>
      </c>
      <c r="S334" s="8">
        <f>ROUND(IF(J334=3%,$I$358*Ranking!K335,0),0)</f>
        <v>66500</v>
      </c>
      <c r="T334" s="8">
        <f t="shared" si="118"/>
        <v>1075987</v>
      </c>
      <c r="U334" s="8">
        <f t="shared" si="119"/>
        <v>66500</v>
      </c>
      <c r="V334" s="8">
        <f t="shared" si="120"/>
        <v>1075987</v>
      </c>
      <c r="W334" s="37">
        <f t="shared" si="121"/>
        <v>46.73</v>
      </c>
      <c r="X334" s="8">
        <f>IF(J334=3%,ROUND($I$360*Ranking!K335,0),0)</f>
        <v>44336</v>
      </c>
      <c r="Y334" s="12">
        <f t="shared" si="122"/>
        <v>1120323</v>
      </c>
      <c r="Z334" s="12">
        <f t="shared" si="123"/>
        <v>44336</v>
      </c>
      <c r="AA334" s="8">
        <f t="shared" si="124"/>
        <v>1120323</v>
      </c>
      <c r="AB334" s="12">
        <f t="shared" si="125"/>
        <v>0</v>
      </c>
      <c r="AC334" s="37">
        <f t="shared" si="126"/>
        <v>48.65</v>
      </c>
      <c r="AD334" t="str">
        <f t="shared" si="127"/>
        <v/>
      </c>
      <c r="AE334" s="12">
        <v>0</v>
      </c>
      <c r="AF334" s="8">
        <f t="shared" si="130"/>
        <v>1120323</v>
      </c>
      <c r="AG334">
        <v>1005674</v>
      </c>
      <c r="AH334" s="12">
        <f t="shared" si="131"/>
        <v>114649</v>
      </c>
      <c r="AI334">
        <v>1005674</v>
      </c>
    </row>
    <row r="335" spans="1:35">
      <c r="A335">
        <v>334</v>
      </c>
      <c r="B335" s="7" t="s">
        <v>126</v>
      </c>
      <c r="C335" s="7" t="s">
        <v>8</v>
      </c>
      <c r="D335" s="3" t="s">
        <v>127</v>
      </c>
      <c r="E335">
        <v>2003</v>
      </c>
      <c r="F335" s="4">
        <v>617616.14</v>
      </c>
      <c r="G335" s="4">
        <v>3828.31</v>
      </c>
      <c r="H335" s="4">
        <f t="shared" si="128"/>
        <v>613787.82999999996</v>
      </c>
      <c r="I335" s="5">
        <f t="shared" si="110"/>
        <v>613788</v>
      </c>
      <c r="J335" s="6">
        <v>0.02</v>
      </c>
      <c r="K335" s="37">
        <f t="shared" si="111"/>
        <v>43.84</v>
      </c>
      <c r="L335" s="37">
        <f t="shared" si="112"/>
        <v>43.84</v>
      </c>
      <c r="M335" s="11">
        <f t="shared" si="113"/>
        <v>269082.45166999998</v>
      </c>
      <c r="N335" s="11">
        <f t="shared" si="114"/>
        <v>269082.45166999998</v>
      </c>
      <c r="O335" s="11">
        <f t="shared" si="129"/>
        <v>0.45166999998036772</v>
      </c>
      <c r="P335" s="8">
        <f t="shared" si="115"/>
        <v>269082</v>
      </c>
      <c r="Q335" s="11">
        <f t="shared" si="116"/>
        <v>-0.45166999998036772</v>
      </c>
      <c r="R335">
        <f t="shared" si="117"/>
        <v>43.84</v>
      </c>
      <c r="S335" s="8">
        <f>ROUND(IF(J335=3%,$I$358*Ranking!K336,0),0)</f>
        <v>0</v>
      </c>
      <c r="T335" s="8">
        <f t="shared" si="118"/>
        <v>269082</v>
      </c>
      <c r="U335" s="8">
        <f t="shared" si="119"/>
        <v>0</v>
      </c>
      <c r="V335" s="8">
        <f t="shared" si="120"/>
        <v>269082</v>
      </c>
      <c r="W335" s="37">
        <f t="shared" si="121"/>
        <v>43.84</v>
      </c>
      <c r="X335" s="8">
        <f>IF(J335=3%,ROUND($I$360*Ranking!K336,0),0)</f>
        <v>0</v>
      </c>
      <c r="Y335" s="12">
        <f t="shared" si="122"/>
        <v>269082</v>
      </c>
      <c r="Z335" s="12">
        <f t="shared" si="123"/>
        <v>0</v>
      </c>
      <c r="AA335" s="8">
        <f t="shared" si="124"/>
        <v>269082</v>
      </c>
      <c r="AB335" s="12">
        <f t="shared" si="125"/>
        <v>0</v>
      </c>
      <c r="AC335" s="37">
        <f t="shared" si="126"/>
        <v>43.84</v>
      </c>
      <c r="AD335" t="str">
        <f t="shared" si="127"/>
        <v/>
      </c>
      <c r="AE335" s="12">
        <v>0</v>
      </c>
      <c r="AF335" s="8">
        <f t="shared" si="130"/>
        <v>269082</v>
      </c>
      <c r="AG335">
        <v>241649</v>
      </c>
      <c r="AH335" s="12">
        <f t="shared" si="131"/>
        <v>27433</v>
      </c>
      <c r="AI335">
        <v>241649</v>
      </c>
    </row>
    <row r="336" spans="1:35">
      <c r="A336">
        <v>335</v>
      </c>
      <c r="B336" s="7" t="s">
        <v>679</v>
      </c>
      <c r="C336" s="7" t="s">
        <v>8</v>
      </c>
      <c r="D336" s="3" t="s">
        <v>680</v>
      </c>
      <c r="E336">
        <v>0</v>
      </c>
      <c r="F336" s="4">
        <v>0</v>
      </c>
      <c r="G336" s="4">
        <v>0</v>
      </c>
      <c r="H336" s="4">
        <f t="shared" si="128"/>
        <v>0</v>
      </c>
      <c r="I336" s="5">
        <f t="shared" si="110"/>
        <v>0</v>
      </c>
      <c r="J336" s="6">
        <v>0</v>
      </c>
      <c r="K336" s="37">
        <f t="shared" si="111"/>
        <v>0</v>
      </c>
      <c r="L336" s="37">
        <f t="shared" si="112"/>
        <v>0</v>
      </c>
      <c r="M336" s="11">
        <f t="shared" si="113"/>
        <v>0</v>
      </c>
      <c r="N336" s="11">
        <f t="shared" si="114"/>
        <v>0</v>
      </c>
      <c r="O336" s="11">
        <f t="shared" si="129"/>
        <v>0</v>
      </c>
      <c r="P336" s="8">
        <f t="shared" si="115"/>
        <v>0</v>
      </c>
      <c r="Q336" s="11">
        <f t="shared" si="116"/>
        <v>0</v>
      </c>
      <c r="R336">
        <f t="shared" si="117"/>
        <v>0</v>
      </c>
      <c r="S336" s="8">
        <f>ROUND(IF(J336=3%,$I$358*Ranking!K337,0),0)</f>
        <v>0</v>
      </c>
      <c r="T336" s="8">
        <f t="shared" si="118"/>
        <v>0</v>
      </c>
      <c r="U336" s="8">
        <f t="shared" si="119"/>
        <v>0</v>
      </c>
      <c r="V336" s="8">
        <f t="shared" si="120"/>
        <v>0</v>
      </c>
      <c r="W336" s="37">
        <f t="shared" si="121"/>
        <v>0</v>
      </c>
      <c r="X336" s="8">
        <f>IF(J336=3%,ROUND($I$360*Ranking!K337,0),0)</f>
        <v>0</v>
      </c>
      <c r="Y336" s="12">
        <f t="shared" si="122"/>
        <v>0</v>
      </c>
      <c r="Z336" s="12">
        <f t="shared" si="123"/>
        <v>0</v>
      </c>
      <c r="AA336" s="8">
        <f t="shared" si="124"/>
        <v>0</v>
      </c>
      <c r="AB336" s="12">
        <f t="shared" si="125"/>
        <v>0</v>
      </c>
      <c r="AC336" s="37">
        <f t="shared" si="126"/>
        <v>0</v>
      </c>
      <c r="AD336" t="str">
        <f t="shared" si="127"/>
        <v/>
      </c>
      <c r="AE336" s="12">
        <v>0</v>
      </c>
      <c r="AF336" s="8">
        <f t="shared" si="130"/>
        <v>0</v>
      </c>
      <c r="AG336">
        <v>0</v>
      </c>
      <c r="AH336" s="12">
        <f t="shared" si="131"/>
        <v>0</v>
      </c>
      <c r="AI336">
        <v>0</v>
      </c>
    </row>
    <row r="337" spans="1:35">
      <c r="A337">
        <v>336</v>
      </c>
      <c r="B337" s="7" t="s">
        <v>681</v>
      </c>
      <c r="C337" s="7" t="s">
        <v>8</v>
      </c>
      <c r="D337" s="3" t="s">
        <v>682</v>
      </c>
      <c r="E337">
        <v>2006</v>
      </c>
      <c r="F337" s="4">
        <v>912964</v>
      </c>
      <c r="G337" s="4">
        <v>9194</v>
      </c>
      <c r="H337" s="4">
        <f t="shared" si="128"/>
        <v>903770</v>
      </c>
      <c r="I337" s="5">
        <f t="shared" si="110"/>
        <v>903770</v>
      </c>
      <c r="J337" s="6">
        <v>0.01</v>
      </c>
      <c r="K337" s="37">
        <f t="shared" si="111"/>
        <v>43.84</v>
      </c>
      <c r="L337" s="37">
        <f t="shared" si="112"/>
        <v>43.84</v>
      </c>
      <c r="M337" s="11">
        <f t="shared" si="113"/>
        <v>396209.51753000001</v>
      </c>
      <c r="N337" s="11">
        <f t="shared" si="114"/>
        <v>396209.51753000001</v>
      </c>
      <c r="O337" s="11">
        <f t="shared" si="129"/>
        <v>-0.4824699999880977</v>
      </c>
      <c r="P337" s="8">
        <f t="shared" si="115"/>
        <v>396210</v>
      </c>
      <c r="Q337" s="11">
        <f t="shared" si="116"/>
        <v>0.4824699999880977</v>
      </c>
      <c r="R337">
        <f t="shared" si="117"/>
        <v>43.84</v>
      </c>
      <c r="S337" s="8">
        <f>ROUND(IF(J337=3%,$I$358*Ranking!K338,0),0)</f>
        <v>0</v>
      </c>
      <c r="T337" s="8">
        <f t="shared" si="118"/>
        <v>396210</v>
      </c>
      <c r="U337" s="8">
        <f t="shared" si="119"/>
        <v>0</v>
      </c>
      <c r="V337" s="8">
        <f t="shared" si="120"/>
        <v>396210</v>
      </c>
      <c r="W337" s="37">
        <f t="shared" si="121"/>
        <v>43.84</v>
      </c>
      <c r="X337" s="8">
        <f>IF(J337=3%,ROUND($I$360*Ranking!K338,0),0)</f>
        <v>0</v>
      </c>
      <c r="Y337" s="12">
        <f t="shared" si="122"/>
        <v>396210</v>
      </c>
      <c r="Z337" s="12">
        <f t="shared" si="123"/>
        <v>0</v>
      </c>
      <c r="AA337" s="8">
        <f t="shared" si="124"/>
        <v>396210</v>
      </c>
      <c r="AB337" s="12">
        <f t="shared" si="125"/>
        <v>0</v>
      </c>
      <c r="AC337" s="37">
        <f t="shared" si="126"/>
        <v>43.84</v>
      </c>
      <c r="AD337" t="str">
        <f t="shared" si="127"/>
        <v/>
      </c>
      <c r="AE337" s="12">
        <v>0</v>
      </c>
      <c r="AF337" s="8">
        <f t="shared" si="130"/>
        <v>396210</v>
      </c>
      <c r="AG337">
        <v>355816</v>
      </c>
      <c r="AH337" s="12">
        <f t="shared" si="131"/>
        <v>40394</v>
      </c>
      <c r="AI337">
        <v>355816</v>
      </c>
    </row>
    <row r="338" spans="1:35">
      <c r="A338">
        <v>337</v>
      </c>
      <c r="B338" s="7" t="s">
        <v>683</v>
      </c>
      <c r="C338" s="7" t="s">
        <v>8</v>
      </c>
      <c r="D338" s="3" t="s">
        <v>684</v>
      </c>
      <c r="E338">
        <v>2010</v>
      </c>
      <c r="F338" s="4">
        <v>89886.85</v>
      </c>
      <c r="G338" s="4">
        <v>482.7</v>
      </c>
      <c r="H338" s="4">
        <f t="shared" si="128"/>
        <v>89404.150000000009</v>
      </c>
      <c r="I338" s="5">
        <f t="shared" si="110"/>
        <v>89404</v>
      </c>
      <c r="J338" s="6">
        <v>0.03</v>
      </c>
      <c r="K338" s="37">
        <f t="shared" si="111"/>
        <v>43.84</v>
      </c>
      <c r="L338" s="37">
        <f t="shared" si="112"/>
        <v>100</v>
      </c>
      <c r="M338" s="11">
        <f t="shared" si="113"/>
        <v>39194.392050000002</v>
      </c>
      <c r="N338" s="11">
        <f t="shared" si="114"/>
        <v>39194.392050000002</v>
      </c>
      <c r="O338" s="11">
        <f t="shared" si="129"/>
        <v>0.39205000000220025</v>
      </c>
      <c r="P338" s="8">
        <f t="shared" si="115"/>
        <v>39194</v>
      </c>
      <c r="Q338" s="11">
        <f t="shared" si="116"/>
        <v>-0.39205000000220025</v>
      </c>
      <c r="R338">
        <f t="shared" si="117"/>
        <v>43.84</v>
      </c>
      <c r="S338" s="8">
        <f>ROUND(IF(J338=3%,$I$358*Ranking!K339,0),0)</f>
        <v>133000</v>
      </c>
      <c r="T338" s="8">
        <f t="shared" si="118"/>
        <v>172194</v>
      </c>
      <c r="U338" s="8">
        <f t="shared" si="119"/>
        <v>50210</v>
      </c>
      <c r="V338" s="8">
        <f t="shared" si="120"/>
        <v>89404</v>
      </c>
      <c r="W338" s="37">
        <f t="shared" si="121"/>
        <v>100</v>
      </c>
      <c r="X338" s="8">
        <f>IF(J338=3%,ROUND($I$360*Ranking!K339,0),0)</f>
        <v>88672</v>
      </c>
      <c r="Y338" s="12">
        <f t="shared" si="122"/>
        <v>178076</v>
      </c>
      <c r="Z338" s="12">
        <f t="shared" si="123"/>
        <v>0</v>
      </c>
      <c r="AA338" s="8">
        <f t="shared" si="124"/>
        <v>89404</v>
      </c>
      <c r="AB338" s="12">
        <f t="shared" si="125"/>
        <v>0</v>
      </c>
      <c r="AC338" s="37">
        <f t="shared" si="126"/>
        <v>100</v>
      </c>
      <c r="AD338">
        <f t="shared" si="127"/>
        <v>1</v>
      </c>
      <c r="AE338" s="12">
        <v>0</v>
      </c>
      <c r="AF338" s="8">
        <f t="shared" si="130"/>
        <v>89404</v>
      </c>
      <c r="AG338">
        <v>89404</v>
      </c>
      <c r="AH338" s="12">
        <f t="shared" si="131"/>
        <v>0</v>
      </c>
      <c r="AI338">
        <v>89404</v>
      </c>
    </row>
    <row r="339" spans="1:35">
      <c r="A339">
        <v>338</v>
      </c>
      <c r="B339" s="7" t="s">
        <v>685</v>
      </c>
      <c r="C339" s="7" t="s">
        <v>8</v>
      </c>
      <c r="D339" s="3" t="s">
        <v>686</v>
      </c>
      <c r="E339">
        <v>0</v>
      </c>
      <c r="F339" s="4">
        <v>0</v>
      </c>
      <c r="G339" s="4">
        <v>0</v>
      </c>
      <c r="H339" s="4">
        <f t="shared" si="128"/>
        <v>0</v>
      </c>
      <c r="I339" s="5">
        <f t="shared" si="110"/>
        <v>0</v>
      </c>
      <c r="J339" s="6">
        <v>0</v>
      </c>
      <c r="K339" s="37">
        <f t="shared" si="111"/>
        <v>0</v>
      </c>
      <c r="L339" s="37">
        <f t="shared" si="112"/>
        <v>0</v>
      </c>
      <c r="M339" s="11">
        <f t="shared" si="113"/>
        <v>0</v>
      </c>
      <c r="N339" s="11">
        <f t="shared" si="114"/>
        <v>0</v>
      </c>
      <c r="O339" s="11">
        <f t="shared" si="129"/>
        <v>0</v>
      </c>
      <c r="P339" s="8">
        <f t="shared" si="115"/>
        <v>0</v>
      </c>
      <c r="Q339" s="11">
        <f t="shared" si="116"/>
        <v>0</v>
      </c>
      <c r="R339">
        <f t="shared" si="117"/>
        <v>0</v>
      </c>
      <c r="S339" s="8">
        <f>ROUND(IF(J339=3%,$I$358*Ranking!K340,0),0)</f>
        <v>0</v>
      </c>
      <c r="T339" s="8">
        <f t="shared" si="118"/>
        <v>0</v>
      </c>
      <c r="U339" s="8">
        <f t="shared" si="119"/>
        <v>0</v>
      </c>
      <c r="V339" s="8">
        <f t="shared" si="120"/>
        <v>0</v>
      </c>
      <c r="W339" s="37">
        <f t="shared" si="121"/>
        <v>0</v>
      </c>
      <c r="X339" s="8">
        <f>IF(J339=3%,ROUND($I$360*Ranking!K340,0),0)</f>
        <v>0</v>
      </c>
      <c r="Y339" s="12">
        <f t="shared" si="122"/>
        <v>0</v>
      </c>
      <c r="Z339" s="12">
        <f t="shared" si="123"/>
        <v>0</v>
      </c>
      <c r="AA339" s="8">
        <f t="shared" si="124"/>
        <v>0</v>
      </c>
      <c r="AB339" s="12">
        <f t="shared" si="125"/>
        <v>0</v>
      </c>
      <c r="AC339" s="37">
        <f t="shared" si="126"/>
        <v>0</v>
      </c>
      <c r="AD339" t="str">
        <f t="shared" si="127"/>
        <v/>
      </c>
      <c r="AE339" s="12">
        <v>0</v>
      </c>
      <c r="AF339" s="8">
        <f t="shared" si="130"/>
        <v>0</v>
      </c>
      <c r="AG339">
        <v>0</v>
      </c>
      <c r="AH339" s="12">
        <f t="shared" si="131"/>
        <v>0</v>
      </c>
      <c r="AI339">
        <v>0</v>
      </c>
    </row>
    <row r="340" spans="1:35">
      <c r="A340">
        <v>339</v>
      </c>
      <c r="B340" s="7" t="s">
        <v>687</v>
      </c>
      <c r="C340" s="7" t="s">
        <v>8</v>
      </c>
      <c r="D340" s="3" t="s">
        <v>688</v>
      </c>
      <c r="E340">
        <v>2005</v>
      </c>
      <c r="F340" s="4">
        <v>411351.56</v>
      </c>
      <c r="G340" s="4">
        <v>2759.73</v>
      </c>
      <c r="H340" s="4">
        <f t="shared" si="128"/>
        <v>408591.83</v>
      </c>
      <c r="I340" s="5">
        <f t="shared" si="110"/>
        <v>408592</v>
      </c>
      <c r="J340" s="6">
        <v>1.4999999999999999E-2</v>
      </c>
      <c r="K340" s="37">
        <f t="shared" si="111"/>
        <v>43.84</v>
      </c>
      <c r="L340" s="37">
        <f t="shared" si="112"/>
        <v>43.84</v>
      </c>
      <c r="M340" s="11">
        <f t="shared" si="113"/>
        <v>179125.26327</v>
      </c>
      <c r="N340" s="11">
        <f t="shared" si="114"/>
        <v>179125.26327</v>
      </c>
      <c r="O340" s="11">
        <f t="shared" si="129"/>
        <v>0.26326999999582767</v>
      </c>
      <c r="P340" s="8">
        <f t="shared" si="115"/>
        <v>179125</v>
      </c>
      <c r="Q340" s="11">
        <f t="shared" si="116"/>
        <v>-0.26326999999582767</v>
      </c>
      <c r="R340">
        <f t="shared" si="117"/>
        <v>43.84</v>
      </c>
      <c r="S340" s="8">
        <f>ROUND(IF(J340=3%,$I$358*Ranking!K341,0),0)</f>
        <v>0</v>
      </c>
      <c r="T340" s="8">
        <f t="shared" si="118"/>
        <v>179125</v>
      </c>
      <c r="U340" s="8">
        <f t="shared" si="119"/>
        <v>0</v>
      </c>
      <c r="V340" s="8">
        <f t="shared" si="120"/>
        <v>179125</v>
      </c>
      <c r="W340" s="37">
        <f t="shared" si="121"/>
        <v>43.84</v>
      </c>
      <c r="X340" s="8">
        <f>IF(J340=3%,ROUND($I$360*Ranking!K341,0),0)</f>
        <v>0</v>
      </c>
      <c r="Y340" s="12">
        <f t="shared" si="122"/>
        <v>179125</v>
      </c>
      <c r="Z340" s="12">
        <f t="shared" si="123"/>
        <v>0</v>
      </c>
      <c r="AA340" s="8">
        <f t="shared" si="124"/>
        <v>179125</v>
      </c>
      <c r="AB340" s="12">
        <f t="shared" si="125"/>
        <v>0</v>
      </c>
      <c r="AC340" s="37">
        <f t="shared" si="126"/>
        <v>43.84</v>
      </c>
      <c r="AD340" t="str">
        <f t="shared" si="127"/>
        <v/>
      </c>
      <c r="AE340" s="12">
        <v>0</v>
      </c>
      <c r="AF340" s="8">
        <f t="shared" si="130"/>
        <v>179125</v>
      </c>
      <c r="AG340">
        <v>160863</v>
      </c>
      <c r="AH340" s="12">
        <f t="shared" si="131"/>
        <v>18262</v>
      </c>
      <c r="AI340">
        <v>160863</v>
      </c>
    </row>
    <row r="341" spans="1:35">
      <c r="A341">
        <v>340</v>
      </c>
      <c r="B341" s="7" t="s">
        <v>689</v>
      </c>
      <c r="C341" s="7" t="s">
        <v>8</v>
      </c>
      <c r="D341" s="3" t="s">
        <v>690</v>
      </c>
      <c r="E341">
        <v>0</v>
      </c>
      <c r="F341" s="4">
        <v>0</v>
      </c>
      <c r="G341" s="4">
        <v>0</v>
      </c>
      <c r="H341" s="4">
        <f t="shared" si="128"/>
        <v>0</v>
      </c>
      <c r="I341" s="5">
        <f t="shared" si="110"/>
        <v>0</v>
      </c>
      <c r="J341" s="6">
        <v>0</v>
      </c>
      <c r="K341" s="37">
        <f t="shared" si="111"/>
        <v>0</v>
      </c>
      <c r="L341" s="37">
        <f t="shared" si="112"/>
        <v>0</v>
      </c>
      <c r="M341" s="11">
        <f t="shared" si="113"/>
        <v>0</v>
      </c>
      <c r="N341" s="11">
        <f t="shared" si="114"/>
        <v>0</v>
      </c>
      <c r="O341" s="11">
        <f t="shared" si="129"/>
        <v>0</v>
      </c>
      <c r="P341" s="8">
        <f t="shared" si="115"/>
        <v>0</v>
      </c>
      <c r="Q341" s="11">
        <f t="shared" si="116"/>
        <v>0</v>
      </c>
      <c r="R341">
        <f t="shared" si="117"/>
        <v>0</v>
      </c>
      <c r="S341" s="8">
        <f>ROUND(IF(J341=3%,$I$358*Ranking!K342,0),0)</f>
        <v>0</v>
      </c>
      <c r="T341" s="8">
        <f t="shared" si="118"/>
        <v>0</v>
      </c>
      <c r="U341" s="8">
        <f t="shared" si="119"/>
        <v>0</v>
      </c>
      <c r="V341" s="8">
        <f t="shared" si="120"/>
        <v>0</v>
      </c>
      <c r="W341" s="37">
        <f t="shared" si="121"/>
        <v>0</v>
      </c>
      <c r="X341" s="8">
        <f>IF(J341=3%,ROUND($I$360*Ranking!K342,0),0)</f>
        <v>0</v>
      </c>
      <c r="Y341" s="12">
        <f t="shared" si="122"/>
        <v>0</v>
      </c>
      <c r="Z341" s="12">
        <f t="shared" si="123"/>
        <v>0</v>
      </c>
      <c r="AA341" s="8">
        <f t="shared" si="124"/>
        <v>0</v>
      </c>
      <c r="AB341" s="12">
        <f t="shared" si="125"/>
        <v>0</v>
      </c>
      <c r="AC341" s="37">
        <f t="shared" si="126"/>
        <v>0</v>
      </c>
      <c r="AD341" t="str">
        <f t="shared" si="127"/>
        <v/>
      </c>
      <c r="AE341" s="12">
        <v>0</v>
      </c>
      <c r="AF341" s="8">
        <f t="shared" si="130"/>
        <v>0</v>
      </c>
      <c r="AG341">
        <v>0</v>
      </c>
      <c r="AH341" s="12">
        <f t="shared" si="131"/>
        <v>0</v>
      </c>
      <c r="AI341">
        <v>0</v>
      </c>
    </row>
    <row r="342" spans="1:35">
      <c r="A342">
        <v>341</v>
      </c>
      <c r="B342" s="7" t="s">
        <v>128</v>
      </c>
      <c r="C342" s="7" t="s">
        <v>8</v>
      </c>
      <c r="D342" s="3" t="s">
        <v>129</v>
      </c>
      <c r="E342">
        <v>2003</v>
      </c>
      <c r="F342" s="4">
        <v>263079.32</v>
      </c>
      <c r="G342" s="4">
        <v>1032.19</v>
      </c>
      <c r="H342" s="4">
        <f t="shared" si="128"/>
        <v>262047.13</v>
      </c>
      <c r="I342" s="5">
        <f t="shared" si="110"/>
        <v>262047</v>
      </c>
      <c r="J342" s="6">
        <v>0.02</v>
      </c>
      <c r="K342" s="37">
        <f t="shared" si="111"/>
        <v>43.84</v>
      </c>
      <c r="L342" s="37">
        <f t="shared" si="112"/>
        <v>43.84</v>
      </c>
      <c r="M342" s="11">
        <f t="shared" si="113"/>
        <v>114880.46232999999</v>
      </c>
      <c r="N342" s="11">
        <f t="shared" si="114"/>
        <v>114880.46232999999</v>
      </c>
      <c r="O342" s="11">
        <f t="shared" si="129"/>
        <v>0.46232999999483582</v>
      </c>
      <c r="P342" s="8">
        <f t="shared" si="115"/>
        <v>114880</v>
      </c>
      <c r="Q342" s="11">
        <f t="shared" si="116"/>
        <v>-0.46232999999483582</v>
      </c>
      <c r="R342">
        <f t="shared" si="117"/>
        <v>43.84</v>
      </c>
      <c r="S342" s="8">
        <f>ROUND(IF(J342=3%,$I$358*Ranking!K343,0),0)</f>
        <v>0</v>
      </c>
      <c r="T342" s="8">
        <f t="shared" si="118"/>
        <v>114880</v>
      </c>
      <c r="U342" s="8">
        <f t="shared" si="119"/>
        <v>0</v>
      </c>
      <c r="V342" s="8">
        <f t="shared" si="120"/>
        <v>114880</v>
      </c>
      <c r="W342" s="37">
        <f t="shared" si="121"/>
        <v>43.84</v>
      </c>
      <c r="X342" s="8">
        <f>IF(J342=3%,ROUND($I$360*Ranking!K343,0),0)</f>
        <v>0</v>
      </c>
      <c r="Y342" s="12">
        <f t="shared" si="122"/>
        <v>114880</v>
      </c>
      <c r="Z342" s="12">
        <f t="shared" si="123"/>
        <v>0</v>
      </c>
      <c r="AA342" s="8">
        <f t="shared" si="124"/>
        <v>114880</v>
      </c>
      <c r="AB342" s="12">
        <f t="shared" si="125"/>
        <v>0</v>
      </c>
      <c r="AC342" s="37">
        <f t="shared" si="126"/>
        <v>43.84</v>
      </c>
      <c r="AD342" t="str">
        <f t="shared" si="127"/>
        <v/>
      </c>
      <c r="AE342" s="12">
        <v>0</v>
      </c>
      <c r="AF342" s="8">
        <f t="shared" si="130"/>
        <v>114880</v>
      </c>
      <c r="AG342">
        <v>103168</v>
      </c>
      <c r="AH342" s="12">
        <f t="shared" si="131"/>
        <v>11712</v>
      </c>
      <c r="AI342">
        <v>103168</v>
      </c>
    </row>
    <row r="343" spans="1:35">
      <c r="A343">
        <v>342</v>
      </c>
      <c r="B343" s="7" t="s">
        <v>691</v>
      </c>
      <c r="C343" s="7" t="s">
        <v>8</v>
      </c>
      <c r="D343" s="3" t="s">
        <v>692</v>
      </c>
      <c r="E343">
        <v>0</v>
      </c>
      <c r="F343" s="4">
        <v>0</v>
      </c>
      <c r="G343" s="4">
        <v>0</v>
      </c>
      <c r="H343" s="4">
        <f t="shared" si="128"/>
        <v>0</v>
      </c>
      <c r="I343" s="5">
        <f t="shared" si="110"/>
        <v>0</v>
      </c>
      <c r="J343" s="6">
        <v>0</v>
      </c>
      <c r="K343" s="37">
        <f t="shared" si="111"/>
        <v>0</v>
      </c>
      <c r="L343" s="37">
        <f t="shared" si="112"/>
        <v>0</v>
      </c>
      <c r="M343" s="11">
        <f t="shared" si="113"/>
        <v>0</v>
      </c>
      <c r="N343" s="11">
        <f t="shared" si="114"/>
        <v>0</v>
      </c>
      <c r="O343" s="11">
        <f t="shared" si="129"/>
        <v>0</v>
      </c>
      <c r="P343" s="8">
        <f t="shared" si="115"/>
        <v>0</v>
      </c>
      <c r="Q343" s="11">
        <f t="shared" si="116"/>
        <v>0</v>
      </c>
      <c r="R343">
        <f t="shared" si="117"/>
        <v>0</v>
      </c>
      <c r="S343" s="8">
        <f>ROUND(IF(J343=3%,$I$358*Ranking!K344,0),0)</f>
        <v>0</v>
      </c>
      <c r="T343" s="8">
        <f t="shared" si="118"/>
        <v>0</v>
      </c>
      <c r="U343" s="8">
        <f t="shared" si="119"/>
        <v>0</v>
      </c>
      <c r="V343" s="8">
        <f t="shared" si="120"/>
        <v>0</v>
      </c>
      <c r="W343" s="37">
        <f t="shared" si="121"/>
        <v>0</v>
      </c>
      <c r="X343" s="8">
        <f>IF(J343=3%,ROUND($I$360*Ranking!K344,0),0)</f>
        <v>0</v>
      </c>
      <c r="Y343" s="12">
        <f t="shared" si="122"/>
        <v>0</v>
      </c>
      <c r="Z343" s="12">
        <f t="shared" si="123"/>
        <v>0</v>
      </c>
      <c r="AA343" s="8">
        <f t="shared" si="124"/>
        <v>0</v>
      </c>
      <c r="AB343" s="12">
        <f t="shared" si="125"/>
        <v>0</v>
      </c>
      <c r="AC343" s="37">
        <f t="shared" si="126"/>
        <v>0</v>
      </c>
      <c r="AD343" t="str">
        <f t="shared" si="127"/>
        <v/>
      </c>
      <c r="AE343" s="12">
        <v>0</v>
      </c>
      <c r="AF343" s="8">
        <f t="shared" si="130"/>
        <v>0</v>
      </c>
      <c r="AG343">
        <v>0</v>
      </c>
      <c r="AH343" s="12">
        <f t="shared" si="131"/>
        <v>0</v>
      </c>
      <c r="AI343">
        <v>0</v>
      </c>
    </row>
    <row r="344" spans="1:35">
      <c r="A344">
        <v>343</v>
      </c>
      <c r="B344" s="7" t="s">
        <v>693</v>
      </c>
      <c r="C344" s="7" t="s">
        <v>8</v>
      </c>
      <c r="D344" s="3" t="s">
        <v>694</v>
      </c>
      <c r="E344">
        <v>0</v>
      </c>
      <c r="F344" s="4">
        <v>0</v>
      </c>
      <c r="G344" s="4">
        <v>0</v>
      </c>
      <c r="H344" s="4">
        <f t="shared" si="128"/>
        <v>0</v>
      </c>
      <c r="I344" s="5">
        <f t="shared" si="110"/>
        <v>0</v>
      </c>
      <c r="J344" s="6">
        <v>0</v>
      </c>
      <c r="K344" s="37">
        <f t="shared" si="111"/>
        <v>0</v>
      </c>
      <c r="L344" s="37">
        <f t="shared" si="112"/>
        <v>0</v>
      </c>
      <c r="M344" s="11">
        <f t="shared" si="113"/>
        <v>0</v>
      </c>
      <c r="N344" s="11">
        <f t="shared" si="114"/>
        <v>0</v>
      </c>
      <c r="O344" s="11">
        <f t="shared" si="129"/>
        <v>0</v>
      </c>
      <c r="P344" s="8">
        <f t="shared" si="115"/>
        <v>0</v>
      </c>
      <c r="Q344" s="11">
        <f t="shared" si="116"/>
        <v>0</v>
      </c>
      <c r="R344">
        <f t="shared" si="117"/>
        <v>0</v>
      </c>
      <c r="S344" s="8">
        <f>ROUND(IF(J344=3%,$I$358*Ranking!K345,0),0)</f>
        <v>0</v>
      </c>
      <c r="T344" s="8">
        <f t="shared" si="118"/>
        <v>0</v>
      </c>
      <c r="U344" s="8">
        <f t="shared" si="119"/>
        <v>0</v>
      </c>
      <c r="V344" s="8">
        <f t="shared" si="120"/>
        <v>0</v>
      </c>
      <c r="W344" s="37">
        <f t="shared" si="121"/>
        <v>0</v>
      </c>
      <c r="X344" s="8">
        <f>IF(J344=3%,ROUND($I$360*Ranking!K345,0),0)</f>
        <v>0</v>
      </c>
      <c r="Y344" s="12">
        <f t="shared" si="122"/>
        <v>0</v>
      </c>
      <c r="Z344" s="12">
        <f t="shared" si="123"/>
        <v>0</v>
      </c>
      <c r="AA344" s="8">
        <f t="shared" si="124"/>
        <v>0</v>
      </c>
      <c r="AB344" s="12">
        <f t="shared" si="125"/>
        <v>0</v>
      </c>
      <c r="AC344" s="37">
        <f t="shared" si="126"/>
        <v>0</v>
      </c>
      <c r="AD344" t="str">
        <f t="shared" si="127"/>
        <v/>
      </c>
      <c r="AE344" s="12">
        <v>0</v>
      </c>
      <c r="AF344" s="8">
        <f t="shared" si="130"/>
        <v>0</v>
      </c>
      <c r="AG344">
        <v>0</v>
      </c>
      <c r="AH344" s="12">
        <f t="shared" si="131"/>
        <v>0</v>
      </c>
      <c r="AI344">
        <v>0</v>
      </c>
    </row>
    <row r="345" spans="1:35">
      <c r="A345">
        <v>344</v>
      </c>
      <c r="B345" s="7" t="s">
        <v>695</v>
      </c>
      <c r="C345" s="7" t="s">
        <v>8</v>
      </c>
      <c r="D345" s="3" t="s">
        <v>696</v>
      </c>
      <c r="E345">
        <v>0</v>
      </c>
      <c r="F345" s="4">
        <v>0</v>
      </c>
      <c r="G345" s="4">
        <v>0</v>
      </c>
      <c r="H345" s="4">
        <f t="shared" si="128"/>
        <v>0</v>
      </c>
      <c r="I345" s="5">
        <f t="shared" si="110"/>
        <v>0</v>
      </c>
      <c r="J345" s="6">
        <v>0</v>
      </c>
      <c r="K345" s="37">
        <f t="shared" si="111"/>
        <v>0</v>
      </c>
      <c r="L345" s="37">
        <f t="shared" si="112"/>
        <v>0</v>
      </c>
      <c r="M345" s="11">
        <f t="shared" si="113"/>
        <v>0</v>
      </c>
      <c r="N345" s="11">
        <f t="shared" si="114"/>
        <v>0</v>
      </c>
      <c r="O345" s="11">
        <f t="shared" si="129"/>
        <v>0</v>
      </c>
      <c r="P345" s="8">
        <f t="shared" si="115"/>
        <v>0</v>
      </c>
      <c r="Q345" s="11">
        <f t="shared" si="116"/>
        <v>0</v>
      </c>
      <c r="R345">
        <f t="shared" si="117"/>
        <v>0</v>
      </c>
      <c r="S345" s="8">
        <f>ROUND(IF(J345=3%,$I$358*Ranking!K346,0),0)</f>
        <v>0</v>
      </c>
      <c r="T345" s="8">
        <f t="shared" si="118"/>
        <v>0</v>
      </c>
      <c r="U345" s="8">
        <f t="shared" si="119"/>
        <v>0</v>
      </c>
      <c r="V345" s="8">
        <f t="shared" si="120"/>
        <v>0</v>
      </c>
      <c r="W345" s="37">
        <f t="shared" si="121"/>
        <v>0</v>
      </c>
      <c r="X345" s="8">
        <f>IF(J345=3%,ROUND($I$360*Ranking!K346,0),0)</f>
        <v>0</v>
      </c>
      <c r="Y345" s="12">
        <f t="shared" si="122"/>
        <v>0</v>
      </c>
      <c r="Z345" s="12">
        <f t="shared" si="123"/>
        <v>0</v>
      </c>
      <c r="AA345" s="8">
        <f t="shared" si="124"/>
        <v>0</v>
      </c>
      <c r="AB345" s="12">
        <f t="shared" si="125"/>
        <v>0</v>
      </c>
      <c r="AC345" s="37">
        <f t="shared" si="126"/>
        <v>0</v>
      </c>
      <c r="AD345" t="str">
        <f t="shared" si="127"/>
        <v/>
      </c>
      <c r="AE345" s="12">
        <v>0</v>
      </c>
      <c r="AF345" s="8">
        <f t="shared" si="130"/>
        <v>0</v>
      </c>
      <c r="AG345">
        <v>0</v>
      </c>
      <c r="AH345" s="12">
        <f t="shared" si="131"/>
        <v>0</v>
      </c>
      <c r="AI345">
        <v>0</v>
      </c>
    </row>
    <row r="346" spans="1:35">
      <c r="A346">
        <v>345</v>
      </c>
      <c r="B346" s="7" t="s">
        <v>697</v>
      </c>
      <c r="C346" s="7" t="s">
        <v>8</v>
      </c>
      <c r="D346" s="3" t="s">
        <v>698</v>
      </c>
      <c r="E346">
        <v>0</v>
      </c>
      <c r="F346" s="4">
        <v>0</v>
      </c>
      <c r="G346" s="4">
        <v>0</v>
      </c>
      <c r="H346" s="4">
        <f t="shared" si="128"/>
        <v>0</v>
      </c>
      <c r="I346" s="5">
        <f t="shared" si="110"/>
        <v>0</v>
      </c>
      <c r="J346" s="6">
        <v>0</v>
      </c>
      <c r="K346" s="37">
        <f t="shared" si="111"/>
        <v>0</v>
      </c>
      <c r="L346" s="37">
        <f t="shared" si="112"/>
        <v>0</v>
      </c>
      <c r="M346" s="11">
        <f t="shared" si="113"/>
        <v>0</v>
      </c>
      <c r="N346" s="11">
        <f t="shared" si="114"/>
        <v>0</v>
      </c>
      <c r="O346" s="11">
        <f t="shared" si="129"/>
        <v>0</v>
      </c>
      <c r="P346" s="8">
        <f t="shared" si="115"/>
        <v>0</v>
      </c>
      <c r="Q346" s="11">
        <f t="shared" si="116"/>
        <v>0</v>
      </c>
      <c r="R346">
        <f t="shared" si="117"/>
        <v>0</v>
      </c>
      <c r="S346" s="8">
        <f>ROUND(IF(J346=3%,$I$358*Ranking!K347,0),0)</f>
        <v>0</v>
      </c>
      <c r="T346" s="8">
        <f t="shared" si="118"/>
        <v>0</v>
      </c>
      <c r="U346" s="8">
        <f t="shared" si="119"/>
        <v>0</v>
      </c>
      <c r="V346" s="8">
        <f t="shared" si="120"/>
        <v>0</v>
      </c>
      <c r="W346" s="37">
        <f t="shared" si="121"/>
        <v>0</v>
      </c>
      <c r="X346" s="8">
        <f>IF(J346=3%,ROUND($I$360*Ranking!K347,0),0)</f>
        <v>0</v>
      </c>
      <c r="Y346" s="12">
        <f t="shared" si="122"/>
        <v>0</v>
      </c>
      <c r="Z346" s="12">
        <f t="shared" si="123"/>
        <v>0</v>
      </c>
      <c r="AA346" s="8">
        <f t="shared" si="124"/>
        <v>0</v>
      </c>
      <c r="AB346" s="12">
        <f t="shared" si="125"/>
        <v>0</v>
      </c>
      <c r="AC346" s="37">
        <f t="shared" si="126"/>
        <v>0</v>
      </c>
      <c r="AD346" t="str">
        <f t="shared" si="127"/>
        <v/>
      </c>
      <c r="AE346" s="12">
        <v>0</v>
      </c>
      <c r="AF346" s="8">
        <f t="shared" si="130"/>
        <v>0</v>
      </c>
      <c r="AG346">
        <v>0</v>
      </c>
      <c r="AH346" s="12">
        <f t="shared" si="131"/>
        <v>0</v>
      </c>
      <c r="AI346">
        <v>0</v>
      </c>
    </row>
    <row r="347" spans="1:35">
      <c r="A347">
        <v>346</v>
      </c>
      <c r="B347" s="7" t="s">
        <v>699</v>
      </c>
      <c r="C347" s="7" t="s">
        <v>8</v>
      </c>
      <c r="D347" s="3" t="s">
        <v>700</v>
      </c>
      <c r="E347">
        <v>0</v>
      </c>
      <c r="F347" s="4">
        <v>0</v>
      </c>
      <c r="G347" s="4">
        <v>0</v>
      </c>
      <c r="H347" s="4">
        <f t="shared" si="128"/>
        <v>0</v>
      </c>
      <c r="I347" s="5">
        <f t="shared" si="110"/>
        <v>0</v>
      </c>
      <c r="J347" s="6">
        <v>0</v>
      </c>
      <c r="K347" s="37">
        <f t="shared" si="111"/>
        <v>0</v>
      </c>
      <c r="L347" s="37">
        <f t="shared" si="112"/>
        <v>0</v>
      </c>
      <c r="M347" s="11">
        <f t="shared" si="113"/>
        <v>0</v>
      </c>
      <c r="N347" s="11">
        <f t="shared" si="114"/>
        <v>0</v>
      </c>
      <c r="O347" s="11">
        <f t="shared" si="129"/>
        <v>0</v>
      </c>
      <c r="P347" s="8">
        <f t="shared" si="115"/>
        <v>0</v>
      </c>
      <c r="Q347" s="11">
        <f t="shared" si="116"/>
        <v>0</v>
      </c>
      <c r="R347">
        <f t="shared" si="117"/>
        <v>0</v>
      </c>
      <c r="S347" s="8">
        <f>ROUND(IF(J347=3%,$I$358*Ranking!K348,0),0)</f>
        <v>0</v>
      </c>
      <c r="T347" s="8">
        <f t="shared" si="118"/>
        <v>0</v>
      </c>
      <c r="U347" s="8">
        <f t="shared" si="119"/>
        <v>0</v>
      </c>
      <c r="V347" s="8">
        <f t="shared" si="120"/>
        <v>0</v>
      </c>
      <c r="W347" s="37">
        <f t="shared" si="121"/>
        <v>0</v>
      </c>
      <c r="X347" s="8">
        <f>IF(J347=3%,ROUND($I$360*Ranking!K348,0),0)</f>
        <v>0</v>
      </c>
      <c r="Y347" s="12">
        <f t="shared" si="122"/>
        <v>0</v>
      </c>
      <c r="Z347" s="12">
        <f t="shared" si="123"/>
        <v>0</v>
      </c>
      <c r="AA347" s="8">
        <f t="shared" si="124"/>
        <v>0</v>
      </c>
      <c r="AB347" s="12">
        <f t="shared" si="125"/>
        <v>0</v>
      </c>
      <c r="AC347" s="37">
        <f t="shared" si="126"/>
        <v>0</v>
      </c>
      <c r="AD347" t="str">
        <f t="shared" si="127"/>
        <v/>
      </c>
      <c r="AE347" s="12">
        <v>0</v>
      </c>
      <c r="AF347" s="8">
        <f t="shared" si="130"/>
        <v>0</v>
      </c>
      <c r="AG347">
        <v>0</v>
      </c>
      <c r="AH347" s="12">
        <f t="shared" si="131"/>
        <v>0</v>
      </c>
      <c r="AI347">
        <v>0</v>
      </c>
    </row>
    <row r="348" spans="1:35">
      <c r="A348">
        <v>347</v>
      </c>
      <c r="B348" s="7" t="s">
        <v>701</v>
      </c>
      <c r="C348" s="7" t="s">
        <v>8</v>
      </c>
      <c r="D348" s="3" t="s">
        <v>702</v>
      </c>
      <c r="E348">
        <v>0</v>
      </c>
      <c r="F348" s="4">
        <v>0</v>
      </c>
      <c r="G348" s="4">
        <v>0</v>
      </c>
      <c r="H348" s="4">
        <f t="shared" si="128"/>
        <v>0</v>
      </c>
      <c r="I348" s="5">
        <f t="shared" si="110"/>
        <v>0</v>
      </c>
      <c r="J348" s="6">
        <v>0</v>
      </c>
      <c r="K348" s="37">
        <f t="shared" si="111"/>
        <v>0</v>
      </c>
      <c r="L348" s="37">
        <f t="shared" si="112"/>
        <v>0</v>
      </c>
      <c r="M348" s="11">
        <f t="shared" si="113"/>
        <v>0</v>
      </c>
      <c r="N348" s="11">
        <f t="shared" si="114"/>
        <v>0</v>
      </c>
      <c r="O348" s="11">
        <f t="shared" si="129"/>
        <v>0</v>
      </c>
      <c r="P348" s="8">
        <f t="shared" si="115"/>
        <v>0</v>
      </c>
      <c r="Q348" s="11">
        <f t="shared" si="116"/>
        <v>0</v>
      </c>
      <c r="R348">
        <f t="shared" si="117"/>
        <v>0</v>
      </c>
      <c r="S348" s="8">
        <f>ROUND(IF(J348=3%,$I$358*Ranking!K349,0),0)</f>
        <v>0</v>
      </c>
      <c r="T348" s="8">
        <f t="shared" si="118"/>
        <v>0</v>
      </c>
      <c r="U348" s="8">
        <f t="shared" si="119"/>
        <v>0</v>
      </c>
      <c r="V348" s="8">
        <f t="shared" si="120"/>
        <v>0</v>
      </c>
      <c r="W348" s="37">
        <f t="shared" si="121"/>
        <v>0</v>
      </c>
      <c r="X348" s="8">
        <f>IF(J348=3%,ROUND($I$360*Ranking!K349,0),0)</f>
        <v>0</v>
      </c>
      <c r="Y348" s="12">
        <f t="shared" si="122"/>
        <v>0</v>
      </c>
      <c r="Z348" s="12">
        <f t="shared" si="123"/>
        <v>0</v>
      </c>
      <c r="AA348" s="8">
        <f t="shared" si="124"/>
        <v>0</v>
      </c>
      <c r="AB348" s="12">
        <f t="shared" si="125"/>
        <v>0</v>
      </c>
      <c r="AC348" s="37">
        <f t="shared" si="126"/>
        <v>0</v>
      </c>
      <c r="AD348" t="str">
        <f t="shared" si="127"/>
        <v/>
      </c>
      <c r="AE348" s="12">
        <v>0</v>
      </c>
      <c r="AF348" s="8">
        <f t="shared" si="130"/>
        <v>0</v>
      </c>
      <c r="AG348">
        <v>0</v>
      </c>
      <c r="AH348" s="12">
        <f t="shared" si="131"/>
        <v>0</v>
      </c>
      <c r="AI348">
        <v>0</v>
      </c>
    </row>
    <row r="349" spans="1:35">
      <c r="A349">
        <v>348</v>
      </c>
      <c r="B349" s="7" t="s">
        <v>703</v>
      </c>
      <c r="C349" s="7" t="s">
        <v>8</v>
      </c>
      <c r="D349" s="3" t="s">
        <v>704</v>
      </c>
      <c r="E349">
        <v>0</v>
      </c>
      <c r="F349" s="4">
        <v>0</v>
      </c>
      <c r="G349" s="4">
        <v>0</v>
      </c>
      <c r="H349" s="4">
        <f t="shared" si="128"/>
        <v>0</v>
      </c>
      <c r="I349" s="5">
        <f t="shared" si="110"/>
        <v>0</v>
      </c>
      <c r="J349" s="6">
        <v>0</v>
      </c>
      <c r="K349" s="37">
        <f t="shared" si="111"/>
        <v>0</v>
      </c>
      <c r="L349" s="37">
        <f t="shared" si="112"/>
        <v>0</v>
      </c>
      <c r="M349" s="11">
        <f t="shared" si="113"/>
        <v>0</v>
      </c>
      <c r="N349" s="11">
        <f t="shared" si="114"/>
        <v>0</v>
      </c>
      <c r="O349" s="11">
        <f t="shared" si="129"/>
        <v>0</v>
      </c>
      <c r="P349" s="8">
        <f t="shared" si="115"/>
        <v>0</v>
      </c>
      <c r="Q349" s="11">
        <f t="shared" si="116"/>
        <v>0</v>
      </c>
      <c r="R349">
        <f t="shared" si="117"/>
        <v>0</v>
      </c>
      <c r="S349" s="8">
        <f>ROUND(IF(J349=3%,$I$358*Ranking!K350,0),0)</f>
        <v>0</v>
      </c>
      <c r="T349" s="8">
        <f t="shared" si="118"/>
        <v>0</v>
      </c>
      <c r="U349" s="8">
        <f t="shared" si="119"/>
        <v>0</v>
      </c>
      <c r="V349" s="8">
        <f t="shared" si="120"/>
        <v>0</v>
      </c>
      <c r="W349" s="37">
        <f t="shared" si="121"/>
        <v>0</v>
      </c>
      <c r="X349" s="8">
        <f>IF(J349=3%,ROUND($I$360*Ranking!K350,0),0)</f>
        <v>0</v>
      </c>
      <c r="Y349" s="12">
        <f t="shared" si="122"/>
        <v>0</v>
      </c>
      <c r="Z349" s="12">
        <f t="shared" si="123"/>
        <v>0</v>
      </c>
      <c r="AA349" s="8">
        <f t="shared" si="124"/>
        <v>0</v>
      </c>
      <c r="AB349" s="12">
        <f t="shared" si="125"/>
        <v>0</v>
      </c>
      <c r="AC349" s="37">
        <f t="shared" si="126"/>
        <v>0</v>
      </c>
      <c r="AD349" t="str">
        <f t="shared" si="127"/>
        <v/>
      </c>
      <c r="AE349" s="12">
        <v>0</v>
      </c>
      <c r="AF349" s="8">
        <f t="shared" si="130"/>
        <v>0</v>
      </c>
      <c r="AG349">
        <v>0</v>
      </c>
      <c r="AH349" s="12">
        <f t="shared" si="131"/>
        <v>0</v>
      </c>
      <c r="AI349">
        <v>0</v>
      </c>
    </row>
    <row r="350" spans="1:35">
      <c r="A350">
        <v>349</v>
      </c>
      <c r="B350" s="7" t="s">
        <v>705</v>
      </c>
      <c r="C350" s="7" t="s">
        <v>8</v>
      </c>
      <c r="D350" s="3" t="s">
        <v>706</v>
      </c>
      <c r="E350">
        <v>0</v>
      </c>
      <c r="F350" s="4">
        <v>0</v>
      </c>
      <c r="G350" s="4">
        <v>0</v>
      </c>
      <c r="H350" s="4">
        <f t="shared" si="128"/>
        <v>0</v>
      </c>
      <c r="I350" s="5">
        <f t="shared" si="110"/>
        <v>0</v>
      </c>
      <c r="J350" s="6">
        <v>0</v>
      </c>
      <c r="K350" s="37">
        <f t="shared" si="111"/>
        <v>0</v>
      </c>
      <c r="L350" s="37">
        <f t="shared" si="112"/>
        <v>0</v>
      </c>
      <c r="M350" s="11">
        <f t="shared" si="113"/>
        <v>0</v>
      </c>
      <c r="N350" s="11">
        <f t="shared" si="114"/>
        <v>0</v>
      </c>
      <c r="O350" s="11">
        <f t="shared" si="129"/>
        <v>0</v>
      </c>
      <c r="P350" s="8">
        <f t="shared" si="115"/>
        <v>0</v>
      </c>
      <c r="Q350" s="11">
        <f t="shared" si="116"/>
        <v>0</v>
      </c>
      <c r="R350">
        <f t="shared" si="117"/>
        <v>0</v>
      </c>
      <c r="S350" s="8">
        <f>ROUND(IF(J350=3%,$I$358*Ranking!K351,0),0)</f>
        <v>0</v>
      </c>
      <c r="T350" s="8">
        <f t="shared" si="118"/>
        <v>0</v>
      </c>
      <c r="U350" s="8">
        <f t="shared" si="119"/>
        <v>0</v>
      </c>
      <c r="V350" s="8">
        <f t="shared" si="120"/>
        <v>0</v>
      </c>
      <c r="W350" s="37">
        <f t="shared" si="121"/>
        <v>0</v>
      </c>
      <c r="X350" s="8">
        <f>IF(J350=3%,ROUND($I$360*Ranking!K351,0),0)</f>
        <v>0</v>
      </c>
      <c r="Y350" s="12">
        <f t="shared" si="122"/>
        <v>0</v>
      </c>
      <c r="Z350" s="12">
        <f t="shared" si="123"/>
        <v>0</v>
      </c>
      <c r="AA350" s="8">
        <f t="shared" si="124"/>
        <v>0</v>
      </c>
      <c r="AB350" s="12">
        <f t="shared" si="125"/>
        <v>0</v>
      </c>
      <c r="AC350" s="37">
        <f t="shared" si="126"/>
        <v>0</v>
      </c>
      <c r="AD350" t="str">
        <f t="shared" si="127"/>
        <v/>
      </c>
      <c r="AE350" s="12">
        <v>0</v>
      </c>
      <c r="AF350" s="8">
        <f t="shared" si="130"/>
        <v>0</v>
      </c>
      <c r="AG350">
        <v>0</v>
      </c>
      <c r="AH350" s="12">
        <f t="shared" si="131"/>
        <v>0</v>
      </c>
      <c r="AI350">
        <v>0</v>
      </c>
    </row>
    <row r="351" spans="1:35">
      <c r="A351">
        <v>350</v>
      </c>
      <c r="B351" s="7" t="s">
        <v>707</v>
      </c>
      <c r="C351" s="7" t="s">
        <v>8</v>
      </c>
      <c r="D351" s="3" t="s">
        <v>708</v>
      </c>
      <c r="E351">
        <v>2018</v>
      </c>
      <c r="F351" s="4">
        <v>292448.15999999997</v>
      </c>
      <c r="G351" s="4">
        <v>1185.54</v>
      </c>
      <c r="H351" s="4">
        <f t="shared" si="128"/>
        <v>291262.62</v>
      </c>
      <c r="I351" s="5">
        <f t="shared" si="110"/>
        <v>291263</v>
      </c>
      <c r="J351" s="6">
        <v>0.01</v>
      </c>
      <c r="K351" s="37">
        <f t="shared" si="111"/>
        <v>43.84</v>
      </c>
      <c r="L351" s="37">
        <f t="shared" si="112"/>
        <v>43.84</v>
      </c>
      <c r="M351" s="11">
        <f t="shared" si="113"/>
        <v>127688.65165</v>
      </c>
      <c r="N351" s="11">
        <f t="shared" si="114"/>
        <v>127688.65165</v>
      </c>
      <c r="O351" s="11">
        <f t="shared" si="129"/>
        <v>-0.34835000000020955</v>
      </c>
      <c r="P351" s="8">
        <f t="shared" si="115"/>
        <v>127689</v>
      </c>
      <c r="Q351" s="11">
        <f t="shared" si="116"/>
        <v>0.34835000000020955</v>
      </c>
      <c r="R351">
        <f t="shared" si="117"/>
        <v>43.84</v>
      </c>
      <c r="S351" s="8">
        <f>ROUND(IF(J351=3%,$I$358*Ranking!K352,0),0)</f>
        <v>0</v>
      </c>
      <c r="T351" s="8">
        <f t="shared" si="118"/>
        <v>127689</v>
      </c>
      <c r="U351" s="8">
        <f t="shared" si="119"/>
        <v>0</v>
      </c>
      <c r="V351" s="8">
        <f t="shared" si="120"/>
        <v>127689</v>
      </c>
      <c r="W351" s="37">
        <f t="shared" si="121"/>
        <v>43.84</v>
      </c>
      <c r="X351" s="8">
        <f>IF(J351=3%,ROUND($I$360*Ranking!K352,0),0)</f>
        <v>0</v>
      </c>
      <c r="Y351" s="12">
        <f t="shared" si="122"/>
        <v>127689</v>
      </c>
      <c r="Z351" s="12">
        <f t="shared" si="123"/>
        <v>0</v>
      </c>
      <c r="AA351" s="8">
        <f t="shared" si="124"/>
        <v>127689</v>
      </c>
      <c r="AB351" s="12">
        <f t="shared" si="125"/>
        <v>0</v>
      </c>
      <c r="AC351" s="37">
        <f t="shared" si="126"/>
        <v>43.84</v>
      </c>
      <c r="AD351" t="str">
        <f t="shared" si="127"/>
        <v/>
      </c>
      <c r="AE351" s="12">
        <v>0</v>
      </c>
      <c r="AF351" s="8">
        <f t="shared" si="130"/>
        <v>127689</v>
      </c>
      <c r="AG351">
        <v>114671</v>
      </c>
      <c r="AH351" s="12">
        <f t="shared" si="131"/>
        <v>13018</v>
      </c>
      <c r="AI351">
        <v>114671</v>
      </c>
    </row>
    <row r="352" spans="1:35">
      <c r="A352">
        <v>351</v>
      </c>
      <c r="B352" s="7" t="s">
        <v>709</v>
      </c>
      <c r="C352" s="7" t="s">
        <v>8</v>
      </c>
      <c r="D352" s="3" t="s">
        <v>710</v>
      </c>
      <c r="E352">
        <v>2006</v>
      </c>
      <c r="F352" s="4">
        <v>1927026</v>
      </c>
      <c r="G352" s="4">
        <v>11585</v>
      </c>
      <c r="H352" s="4">
        <f t="shared" si="128"/>
        <v>1915441</v>
      </c>
      <c r="I352" s="5">
        <f t="shared" si="110"/>
        <v>1915441</v>
      </c>
      <c r="J352" s="6">
        <v>0.03</v>
      </c>
      <c r="K352" s="37">
        <f t="shared" si="111"/>
        <v>43.84</v>
      </c>
      <c r="L352" s="37">
        <f t="shared" si="112"/>
        <v>48.66</v>
      </c>
      <c r="M352" s="11">
        <f t="shared" si="113"/>
        <v>839722.44539000001</v>
      </c>
      <c r="N352" s="11">
        <f t="shared" si="114"/>
        <v>839722.44539000001</v>
      </c>
      <c r="O352" s="11">
        <f t="shared" si="129"/>
        <v>0.44539000000804663</v>
      </c>
      <c r="P352" s="8">
        <f t="shared" si="115"/>
        <v>839722</v>
      </c>
      <c r="Q352" s="11">
        <f t="shared" si="116"/>
        <v>-0.44539000000804663</v>
      </c>
      <c r="R352">
        <f t="shared" si="117"/>
        <v>43.84</v>
      </c>
      <c r="S352" s="8">
        <f>ROUND(IF(J352=3%,$I$358*Ranking!K353,0),0)</f>
        <v>55417</v>
      </c>
      <c r="T352" s="8">
        <f t="shared" si="118"/>
        <v>895139</v>
      </c>
      <c r="U352" s="8">
        <f t="shared" si="119"/>
        <v>55417</v>
      </c>
      <c r="V352" s="8">
        <f t="shared" si="120"/>
        <v>895139</v>
      </c>
      <c r="W352" s="37">
        <f t="shared" si="121"/>
        <v>46.73</v>
      </c>
      <c r="X352" s="8">
        <f>IF(J352=3%,ROUND($I$360*Ranking!K353,0),0)</f>
        <v>36947</v>
      </c>
      <c r="Y352" s="12">
        <f t="shared" si="122"/>
        <v>932086</v>
      </c>
      <c r="Z352" s="12">
        <f t="shared" si="123"/>
        <v>36947</v>
      </c>
      <c r="AA352" s="8">
        <f t="shared" si="124"/>
        <v>932086</v>
      </c>
      <c r="AB352" s="12">
        <f t="shared" si="125"/>
        <v>0</v>
      </c>
      <c r="AC352" s="37">
        <f t="shared" si="126"/>
        <v>48.66</v>
      </c>
      <c r="AD352" t="str">
        <f t="shared" si="127"/>
        <v/>
      </c>
      <c r="AE352" s="12">
        <v>0</v>
      </c>
      <c r="AF352" s="8">
        <f t="shared" si="130"/>
        <v>932086</v>
      </c>
      <c r="AG352">
        <v>836700</v>
      </c>
      <c r="AH352" s="12">
        <f t="shared" si="131"/>
        <v>95386</v>
      </c>
      <c r="AI352">
        <v>836700</v>
      </c>
    </row>
    <row r="353" spans="4:34">
      <c r="H353" s="4"/>
      <c r="J353">
        <f>COUNTIF(J2:J352,"=3.0%")</f>
        <v>76</v>
      </c>
      <c r="M353" s="11"/>
      <c r="P353" s="11"/>
      <c r="Q353" s="11"/>
      <c r="AF353" s="8"/>
      <c r="AH353" s="12"/>
    </row>
    <row r="354" spans="4:34">
      <c r="D354" t="s">
        <v>711</v>
      </c>
      <c r="H354" s="4" t="s">
        <v>713</v>
      </c>
      <c r="I354" s="8">
        <f>SUM(I2:I352)</f>
        <v>178991952</v>
      </c>
      <c r="J354">
        <f>COUNTIF(J2:J352,"&gt;0")</f>
        <v>177</v>
      </c>
      <c r="M354" s="11">
        <f>ROUND(($I$356/$I$354)*I354,5)</f>
        <v>78469428</v>
      </c>
      <c r="N354" s="8">
        <f>SUM(N2:N352)</f>
        <v>78469427.999989957</v>
      </c>
      <c r="O354" s="8">
        <f>SUM(O2:O352)</f>
        <v>-2.0000100002698673</v>
      </c>
      <c r="P354" s="8">
        <f>SUM(P2:P352)</f>
        <v>78469430</v>
      </c>
      <c r="Q354" s="11">
        <f>P354-M354</f>
        <v>2</v>
      </c>
      <c r="R354">
        <f>IF(P354&gt;0,ROUND((P354/I354)*100,2),0)</f>
        <v>43.84</v>
      </c>
      <c r="S354" s="8">
        <f>SUM(S2:S352)</f>
        <v>7414730</v>
      </c>
      <c r="T354" s="8">
        <f>SUM(T2:T352)</f>
        <v>85884160</v>
      </c>
      <c r="U354" s="8">
        <f>SUM(U2:U352)</f>
        <v>6538311</v>
      </c>
      <c r="V354" s="8">
        <f>SUM(V2:V352)</f>
        <v>85007741</v>
      </c>
      <c r="W354" s="37">
        <f>IF(I354&gt;0,ROUND(V354/I354*100,2),0)</f>
        <v>47.49</v>
      </c>
      <c r="X354" s="8">
        <f>SUM(X2:X352)</f>
        <v>4943444</v>
      </c>
      <c r="Y354" s="8">
        <f>SUM(Y2:Y352)</f>
        <v>89951185</v>
      </c>
      <c r="Z354" s="8">
        <f>SUM(Z2:Z352)</f>
        <v>3469663</v>
      </c>
      <c r="AA354" s="8">
        <f>SUM(AA2:AA352)</f>
        <v>88477404</v>
      </c>
      <c r="AB354" s="8">
        <f>SUM(AB2:AB352)</f>
        <v>0</v>
      </c>
      <c r="AC354" s="37">
        <f>IF(AA354&gt;0,ROUND(AA354/I354*100,2),0)</f>
        <v>49.43</v>
      </c>
      <c r="AD354" s="8">
        <f>COUNTIF(AD2:AD352,"=1")</f>
        <v>21</v>
      </c>
      <c r="AE354" s="12">
        <f>SUM(AE2:AE352)</f>
        <v>0</v>
      </c>
      <c r="AF354" s="8">
        <f>SUM(AF2:AF353)</f>
        <v>88477404</v>
      </c>
      <c r="AG354" s="8">
        <f>SUM(AG2:AG353)</f>
        <v>79763181</v>
      </c>
      <c r="AH354" s="8">
        <f t="shared" ref="AH354:AH355" si="132">AF354-AG354</f>
        <v>8714223</v>
      </c>
    </row>
    <row r="355" spans="4:34">
      <c r="D355" s="9"/>
      <c r="E355" s="9"/>
      <c r="F355" s="9"/>
      <c r="G355" s="9" t="s">
        <v>1084</v>
      </c>
      <c r="I355" s="17">
        <f>10000000+88086785.2</f>
        <v>98086785.200000003</v>
      </c>
      <c r="J355" t="s">
        <v>1068</v>
      </c>
      <c r="L355" s="15">
        <f>COUNTIF(L2:L352,"=100.00")</f>
        <v>21</v>
      </c>
      <c r="M355" s="11"/>
      <c r="P355" s="11"/>
      <c r="Q355" s="11"/>
      <c r="S355">
        <f>COUNTIF(S2:S352,"&gt;0")</f>
        <v>76</v>
      </c>
      <c r="W355" s="15">
        <f>COUNTIF(W2:W352,"=100.00")</f>
        <v>12</v>
      </c>
      <c r="AC355" s="15">
        <f>COUNTIF(AC2:AC352,"=100.00")</f>
        <v>21</v>
      </c>
      <c r="AF355">
        <f>COUNTIF(AF2:AF352,"&gt;0")</f>
        <v>177</v>
      </c>
      <c r="AH355" s="8">
        <f t="shared" si="132"/>
        <v>177</v>
      </c>
    </row>
    <row r="356" spans="4:34">
      <c r="D356" s="9"/>
      <c r="E356" s="9"/>
      <c r="F356" s="9"/>
      <c r="G356" s="9" t="s">
        <v>1085</v>
      </c>
      <c r="H356" s="10">
        <v>0.8</v>
      </c>
      <c r="I356" s="8">
        <f>ROUND(I355*80%,0)</f>
        <v>78469428</v>
      </c>
      <c r="J356" t="s">
        <v>1086</v>
      </c>
      <c r="M356" s="11"/>
      <c r="P356" s="11"/>
      <c r="Q356" s="11"/>
      <c r="AF356" s="8"/>
      <c r="AH356" s="8"/>
    </row>
    <row r="357" spans="4:34">
      <c r="G357" t="s">
        <v>1087</v>
      </c>
      <c r="I357" s="8">
        <f>I355-P354</f>
        <v>19617355.200000003</v>
      </c>
      <c r="M357" s="11"/>
      <c r="Q357" s="11"/>
      <c r="AB357" s="10"/>
      <c r="AF357" s="8"/>
      <c r="AH357" s="8"/>
    </row>
    <row r="358" spans="4:34">
      <c r="G358" t="s">
        <v>1088</v>
      </c>
      <c r="I358" s="8">
        <f>ROUND(I357/J354,0)</f>
        <v>110833</v>
      </c>
      <c r="J358" t="s">
        <v>1089</v>
      </c>
      <c r="M358" s="11"/>
      <c r="Q358" s="11"/>
      <c r="AF358" s="8"/>
      <c r="AH358" s="8"/>
    </row>
    <row r="359" spans="4:34">
      <c r="G359" t="s">
        <v>1087</v>
      </c>
      <c r="H359" s="9"/>
      <c r="I359" s="8">
        <f>I355-V354</f>
        <v>13079044.200000003</v>
      </c>
      <c r="M359" s="11"/>
      <c r="Q359" s="11"/>
      <c r="AF359" s="8"/>
      <c r="AH359" s="8"/>
    </row>
    <row r="360" spans="4:34">
      <c r="G360" t="s">
        <v>1090</v>
      </c>
      <c r="H360" s="9"/>
      <c r="I360" s="8">
        <f>ROUND(I359/J354,0)</f>
        <v>73893</v>
      </c>
      <c r="J360" t="s">
        <v>1091</v>
      </c>
      <c r="M360" s="11"/>
      <c r="Q360" s="11"/>
      <c r="AD360" t="str">
        <f>IF(AC360=100,1,"")</f>
        <v/>
      </c>
      <c r="AF360" s="8"/>
      <c r="AH360" s="8"/>
    </row>
    <row r="361" spans="4:34">
      <c r="G361" s="36" t="s">
        <v>1094</v>
      </c>
      <c r="H361" s="9"/>
      <c r="I361" s="8">
        <f>I355-AA354</f>
        <v>9609381.200000003</v>
      </c>
      <c r="M361" s="11"/>
      <c r="Q361" s="11"/>
      <c r="AD361" t="str">
        <f>IF(AC361=100,1,"")</f>
        <v/>
      </c>
      <c r="AF361" s="8"/>
      <c r="AH361" s="8"/>
    </row>
    <row r="364" spans="4:34">
      <c r="I364" s="18"/>
    </row>
  </sheetData>
  <autoFilter ref="A1:AH361" xr:uid="{00000000-0001-0000-0000-000000000000}"/>
  <phoneticPr fontId="0" type="noConversion"/>
  <printOptions gridLines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0D64-CCEE-4E3B-A846-90BB86B86160}">
  <dimension ref="A1:L355"/>
  <sheetViews>
    <sheetView zoomScale="115" zoomScaleNormal="115" workbookViewId="0">
      <pane ySplit="2" topLeftCell="A3" activePane="bottomLeft" state="frozen"/>
      <selection pane="bottomLeft" activeCell="K10" sqref="K10"/>
    </sheetView>
  </sheetViews>
  <sheetFormatPr defaultColWidth="9.109375" defaultRowHeight="13.2"/>
  <cols>
    <col min="1" max="1" width="5.44140625" style="20" customWidth="1"/>
    <col min="2" max="2" width="23.33203125" style="20" bestFit="1" customWidth="1"/>
    <col min="3" max="3" width="16.44140625" style="20" bestFit="1" customWidth="1"/>
    <col min="4" max="4" width="10.88671875" style="20" bestFit="1" customWidth="1"/>
    <col min="5" max="5" width="9.109375" style="20"/>
    <col min="6" max="6" width="11.44140625" style="20" customWidth="1"/>
    <col min="7" max="7" width="9.88671875" style="20" customWidth="1"/>
    <col min="8" max="8" width="6.33203125" style="20" bestFit="1" customWidth="1"/>
    <col min="9" max="9" width="9.88671875" style="20" customWidth="1"/>
    <col min="10" max="10" width="6.6640625" style="20" bestFit="1" customWidth="1"/>
    <col min="11" max="11" width="12.109375" style="21" customWidth="1"/>
    <col min="12" max="16384" width="9.109375" style="20"/>
  </cols>
  <sheetData>
    <row r="1" spans="1:12">
      <c r="A1" s="19" t="s">
        <v>714</v>
      </c>
    </row>
    <row r="2" spans="1:12" s="22" customFormat="1" ht="39.6">
      <c r="A2" s="23" t="s">
        <v>0</v>
      </c>
      <c r="B2" s="23" t="s">
        <v>715</v>
      </c>
      <c r="C2" s="24" t="s">
        <v>1092</v>
      </c>
      <c r="D2" s="23" t="s">
        <v>1093</v>
      </c>
      <c r="E2" s="23" t="s">
        <v>716</v>
      </c>
      <c r="F2" s="23" t="s">
        <v>717</v>
      </c>
      <c r="G2" s="23" t="s">
        <v>718</v>
      </c>
      <c r="H2" s="23" t="s">
        <v>719</v>
      </c>
      <c r="I2" s="23" t="s">
        <v>720</v>
      </c>
      <c r="J2" s="25" t="s">
        <v>721</v>
      </c>
      <c r="K2" s="26" t="s">
        <v>722</v>
      </c>
    </row>
    <row r="3" spans="1:12">
      <c r="A3" s="27">
        <v>1</v>
      </c>
      <c r="B3" s="28" t="s">
        <v>131</v>
      </c>
      <c r="C3" s="29">
        <v>2379458500</v>
      </c>
      <c r="D3" s="30">
        <v>16668</v>
      </c>
      <c r="E3" s="31">
        <f t="shared" ref="E3:E66" si="0">C3/D3</f>
        <v>142756.08951283898</v>
      </c>
      <c r="F3" s="32">
        <v>222</v>
      </c>
      <c r="G3" s="33">
        <v>122.00000000000003</v>
      </c>
      <c r="H3" s="34">
        <f t="shared" ref="H3:H66" si="1">(F3+G3)/2</f>
        <v>172</v>
      </c>
      <c r="I3" s="33">
        <v>167</v>
      </c>
      <c r="J3" s="20">
        <v>6</v>
      </c>
      <c r="K3" s="21">
        <v>0.9</v>
      </c>
      <c r="L3" s="35"/>
    </row>
    <row r="4" spans="1:12">
      <c r="A4" s="27">
        <v>2</v>
      </c>
      <c r="B4" s="28" t="s">
        <v>723</v>
      </c>
      <c r="C4" s="29">
        <v>4940912200</v>
      </c>
      <c r="D4" s="30">
        <v>23662</v>
      </c>
      <c r="E4" s="31">
        <f t="shared" si="0"/>
        <v>208812.11224748541</v>
      </c>
      <c r="F4" s="32">
        <v>121</v>
      </c>
      <c r="G4" s="33">
        <v>83.000000000000014</v>
      </c>
      <c r="H4" s="34">
        <f t="shared" si="1"/>
        <v>102</v>
      </c>
      <c r="I4" s="33">
        <v>62</v>
      </c>
      <c r="J4" s="20">
        <v>9</v>
      </c>
      <c r="K4" s="21">
        <v>0.6</v>
      </c>
    </row>
    <row r="5" spans="1:12">
      <c r="A5" s="27">
        <v>3</v>
      </c>
      <c r="B5" s="28" t="s">
        <v>724</v>
      </c>
      <c r="C5" s="29">
        <v>1346443900</v>
      </c>
      <c r="D5" s="30">
        <v>10625</v>
      </c>
      <c r="E5" s="31">
        <f t="shared" si="0"/>
        <v>126724.13176470589</v>
      </c>
      <c r="F5" s="32">
        <v>263</v>
      </c>
      <c r="G5" s="33">
        <v>179.00000000000003</v>
      </c>
      <c r="H5" s="34">
        <f t="shared" si="1"/>
        <v>221</v>
      </c>
      <c r="I5" s="33">
        <v>259</v>
      </c>
      <c r="J5" s="20">
        <v>3</v>
      </c>
      <c r="K5" s="21">
        <v>1.2</v>
      </c>
    </row>
    <row r="6" spans="1:12">
      <c r="A6" s="27">
        <v>4</v>
      </c>
      <c r="B6" s="28" t="s">
        <v>725</v>
      </c>
      <c r="C6" s="29">
        <v>549332800</v>
      </c>
      <c r="D6" s="30">
        <v>8010</v>
      </c>
      <c r="E6" s="31">
        <f t="shared" si="0"/>
        <v>68580.873907615474</v>
      </c>
      <c r="F6" s="32">
        <v>346</v>
      </c>
      <c r="G6" s="33">
        <v>200.00000000000006</v>
      </c>
      <c r="H6" s="34">
        <f t="shared" si="1"/>
        <v>273</v>
      </c>
      <c r="I6" s="33">
        <v>311</v>
      </c>
      <c r="J6" s="20">
        <v>2</v>
      </c>
      <c r="K6" s="21">
        <v>1.3</v>
      </c>
    </row>
    <row r="7" spans="1:12">
      <c r="A7" s="27">
        <v>5</v>
      </c>
      <c r="B7" s="28" t="s">
        <v>726</v>
      </c>
      <c r="C7" s="29">
        <v>3286756800</v>
      </c>
      <c r="D7" s="30">
        <v>28613</v>
      </c>
      <c r="E7" s="31">
        <f t="shared" si="0"/>
        <v>114869.35309125223</v>
      </c>
      <c r="F7" s="32">
        <v>289</v>
      </c>
      <c r="G7" s="33">
        <v>62.000000000000014</v>
      </c>
      <c r="H7" s="34">
        <f t="shared" si="1"/>
        <v>175.5</v>
      </c>
      <c r="I7" s="33">
        <v>175</v>
      </c>
      <c r="J7" s="20">
        <v>6</v>
      </c>
      <c r="K7" s="21">
        <v>0.9</v>
      </c>
    </row>
    <row r="8" spans="1:12">
      <c r="A8" s="27">
        <v>6</v>
      </c>
      <c r="B8" s="28" t="s">
        <v>727</v>
      </c>
      <c r="C8" s="29">
        <v>279886100</v>
      </c>
      <c r="D8" s="30">
        <v>488</v>
      </c>
      <c r="E8" s="31">
        <f t="shared" si="0"/>
        <v>573537.09016393439</v>
      </c>
      <c r="F8" s="32">
        <v>20</v>
      </c>
      <c r="G8" s="33">
        <v>343.00000000000006</v>
      </c>
      <c r="H8" s="34">
        <f t="shared" si="1"/>
        <v>181.50000000000003</v>
      </c>
      <c r="I8" s="33">
        <v>195</v>
      </c>
      <c r="J8" s="20">
        <v>5</v>
      </c>
      <c r="K8" s="21">
        <v>1</v>
      </c>
    </row>
    <row r="9" spans="1:12">
      <c r="A9" s="27">
        <v>7</v>
      </c>
      <c r="B9" s="28" t="s">
        <v>728</v>
      </c>
      <c r="C9" s="29">
        <v>2652855600</v>
      </c>
      <c r="D9" s="30">
        <v>17532</v>
      </c>
      <c r="E9" s="31">
        <f t="shared" si="0"/>
        <v>151315.05817932924</v>
      </c>
      <c r="F9" s="32">
        <v>203</v>
      </c>
      <c r="G9" s="33">
        <v>114.00000000000003</v>
      </c>
      <c r="H9" s="34">
        <f t="shared" si="1"/>
        <v>158.5</v>
      </c>
      <c r="I9" s="33">
        <v>140</v>
      </c>
      <c r="J9" s="20">
        <v>7</v>
      </c>
      <c r="K9" s="21">
        <v>0.8</v>
      </c>
    </row>
    <row r="10" spans="1:12">
      <c r="A10" s="27">
        <v>8</v>
      </c>
      <c r="B10" s="28" t="s">
        <v>729</v>
      </c>
      <c r="C10" s="29">
        <v>2727618700</v>
      </c>
      <c r="D10" s="30">
        <v>39924</v>
      </c>
      <c r="E10" s="31">
        <f t="shared" si="0"/>
        <v>68320.276024446444</v>
      </c>
      <c r="F10" s="32">
        <v>347</v>
      </c>
      <c r="G10" s="33">
        <v>39.000000000000007</v>
      </c>
      <c r="H10" s="34">
        <f t="shared" si="1"/>
        <v>193</v>
      </c>
      <c r="I10" s="33">
        <v>219</v>
      </c>
      <c r="J10" s="20">
        <v>4</v>
      </c>
      <c r="K10" s="21">
        <v>1.1000000000000001</v>
      </c>
    </row>
    <row r="11" spans="1:12">
      <c r="A11" s="27">
        <v>9</v>
      </c>
      <c r="B11" s="28" t="s">
        <v>730</v>
      </c>
      <c r="C11" s="29">
        <v>9328654100</v>
      </c>
      <c r="D11" s="30">
        <v>36356</v>
      </c>
      <c r="E11" s="31">
        <f t="shared" si="0"/>
        <v>256591.87204312906</v>
      </c>
      <c r="F11" s="32">
        <v>77</v>
      </c>
      <c r="G11" s="33">
        <v>46.000000000000007</v>
      </c>
      <c r="H11" s="34">
        <f t="shared" si="1"/>
        <v>61.5</v>
      </c>
      <c r="I11" s="33">
        <v>16</v>
      </c>
      <c r="J11" s="20">
        <v>10</v>
      </c>
      <c r="K11" s="21">
        <v>0.5</v>
      </c>
    </row>
    <row r="12" spans="1:12">
      <c r="A12" s="27">
        <v>10</v>
      </c>
      <c r="B12" s="28" t="s">
        <v>731</v>
      </c>
      <c r="C12" s="29">
        <v>12795048700</v>
      </c>
      <c r="D12" s="30">
        <v>45531</v>
      </c>
      <c r="E12" s="31">
        <f t="shared" si="0"/>
        <v>281018.39845380071</v>
      </c>
      <c r="F12" s="32">
        <v>65</v>
      </c>
      <c r="G12" s="33">
        <v>28.000000000000007</v>
      </c>
      <c r="H12" s="34">
        <f t="shared" si="1"/>
        <v>46.5</v>
      </c>
      <c r="I12" s="33">
        <v>9</v>
      </c>
      <c r="J12" s="20">
        <v>10</v>
      </c>
      <c r="K12" s="21">
        <v>0.5</v>
      </c>
    </row>
    <row r="13" spans="1:12">
      <c r="A13" s="27">
        <v>11</v>
      </c>
      <c r="B13" s="28" t="s">
        <v>732</v>
      </c>
      <c r="C13" s="29">
        <v>795346900</v>
      </c>
      <c r="D13" s="30">
        <v>6348</v>
      </c>
      <c r="E13" s="31">
        <f t="shared" si="0"/>
        <v>125290.9420289855</v>
      </c>
      <c r="F13" s="32">
        <v>265</v>
      </c>
      <c r="G13" s="33">
        <v>230.00000000000006</v>
      </c>
      <c r="H13" s="34">
        <f t="shared" si="1"/>
        <v>247.50000000000003</v>
      </c>
      <c r="I13" s="33">
        <v>285</v>
      </c>
      <c r="J13" s="20">
        <v>2</v>
      </c>
      <c r="K13" s="21">
        <v>1.3</v>
      </c>
    </row>
    <row r="14" spans="1:12">
      <c r="A14" s="27">
        <v>12</v>
      </c>
      <c r="B14" s="28" t="s">
        <v>733</v>
      </c>
      <c r="C14" s="29">
        <v>366133300</v>
      </c>
      <c r="D14" s="30">
        <v>3219</v>
      </c>
      <c r="E14" s="31">
        <f t="shared" si="0"/>
        <v>113741.31717924822</v>
      </c>
      <c r="F14" s="32">
        <v>290</v>
      </c>
      <c r="G14" s="33">
        <v>272.00000000000006</v>
      </c>
      <c r="H14" s="34">
        <f t="shared" si="1"/>
        <v>281</v>
      </c>
      <c r="I14" s="33">
        <v>322</v>
      </c>
      <c r="J14" s="20">
        <v>1</v>
      </c>
      <c r="K14" s="21">
        <v>1.4</v>
      </c>
    </row>
    <row r="15" spans="1:12">
      <c r="A15" s="27">
        <v>13</v>
      </c>
      <c r="B15" s="28" t="s">
        <v>734</v>
      </c>
      <c r="C15" s="29">
        <v>271206700</v>
      </c>
      <c r="D15" s="30">
        <v>1717</v>
      </c>
      <c r="E15" s="31">
        <f t="shared" si="0"/>
        <v>157953.81479324403</v>
      </c>
      <c r="F15" s="32">
        <v>191</v>
      </c>
      <c r="G15" s="33">
        <v>302.00000000000006</v>
      </c>
      <c r="H15" s="34">
        <f t="shared" si="1"/>
        <v>246.50000000000003</v>
      </c>
      <c r="I15" s="33">
        <v>283</v>
      </c>
      <c r="J15" s="20">
        <v>2</v>
      </c>
      <c r="K15" s="21">
        <v>1.3</v>
      </c>
    </row>
    <row r="16" spans="1:12">
      <c r="A16" s="27">
        <v>14</v>
      </c>
      <c r="B16" s="28" t="s">
        <v>735</v>
      </c>
      <c r="C16" s="29">
        <v>3214888000</v>
      </c>
      <c r="D16" s="30">
        <v>17807</v>
      </c>
      <c r="E16" s="31">
        <f t="shared" si="0"/>
        <v>180540.68624698152</v>
      </c>
      <c r="F16" s="32">
        <v>153</v>
      </c>
      <c r="G16" s="33">
        <v>111.00000000000003</v>
      </c>
      <c r="H16" s="34">
        <f t="shared" si="1"/>
        <v>132</v>
      </c>
      <c r="I16" s="33">
        <v>100</v>
      </c>
      <c r="J16" s="20">
        <v>8</v>
      </c>
      <c r="K16" s="21">
        <v>0.7</v>
      </c>
    </row>
    <row r="17" spans="1:11">
      <c r="A17" s="27">
        <v>15</v>
      </c>
      <c r="B17" s="28" t="s">
        <v>736</v>
      </c>
      <c r="C17" s="29">
        <v>880913600</v>
      </c>
      <c r="D17" s="30">
        <v>11732</v>
      </c>
      <c r="E17" s="31">
        <f t="shared" si="0"/>
        <v>75086.396181384247</v>
      </c>
      <c r="F17" s="32">
        <v>340</v>
      </c>
      <c r="G17" s="33">
        <v>164.00000000000003</v>
      </c>
      <c r="H17" s="34">
        <f t="shared" si="1"/>
        <v>252</v>
      </c>
      <c r="I17" s="33">
        <v>290</v>
      </c>
      <c r="J17" s="20">
        <v>2</v>
      </c>
      <c r="K17" s="21">
        <v>1.3</v>
      </c>
    </row>
    <row r="18" spans="1:11">
      <c r="A18" s="27">
        <v>16</v>
      </c>
      <c r="B18" s="28" t="s">
        <v>737</v>
      </c>
      <c r="C18" s="29">
        <v>5286614900</v>
      </c>
      <c r="D18" s="30">
        <v>45237</v>
      </c>
      <c r="E18" s="31">
        <f t="shared" si="0"/>
        <v>116864.84293830271</v>
      </c>
      <c r="F18" s="32">
        <v>283</v>
      </c>
      <c r="G18" s="33">
        <v>30.000000000000007</v>
      </c>
      <c r="H18" s="34">
        <f t="shared" si="1"/>
        <v>156.5</v>
      </c>
      <c r="I18" s="33">
        <v>135</v>
      </c>
      <c r="J18" s="20">
        <v>7</v>
      </c>
      <c r="K18" s="21">
        <v>0.8</v>
      </c>
    </row>
    <row r="19" spans="1:11">
      <c r="A19" s="27">
        <v>17</v>
      </c>
      <c r="B19" s="28" t="s">
        <v>738</v>
      </c>
      <c r="C19" s="29">
        <v>2423368200</v>
      </c>
      <c r="D19" s="30">
        <v>16766</v>
      </c>
      <c r="E19" s="31">
        <f t="shared" si="0"/>
        <v>144540.62984611714</v>
      </c>
      <c r="F19" s="32">
        <v>217</v>
      </c>
      <c r="G19" s="33">
        <v>120.00000000000003</v>
      </c>
      <c r="H19" s="34">
        <f t="shared" si="1"/>
        <v>168.5</v>
      </c>
      <c r="I19" s="33">
        <v>158</v>
      </c>
      <c r="J19" s="20">
        <v>6</v>
      </c>
      <c r="K19" s="21">
        <v>0.9</v>
      </c>
    </row>
    <row r="20" spans="1:11">
      <c r="A20" s="27">
        <v>18</v>
      </c>
      <c r="B20" s="28" t="s">
        <v>739</v>
      </c>
      <c r="C20" s="29">
        <v>912879000</v>
      </c>
      <c r="D20" s="30">
        <v>4549</v>
      </c>
      <c r="E20" s="31">
        <f t="shared" si="0"/>
        <v>200676.8520553968</v>
      </c>
      <c r="F20" s="32">
        <v>127</v>
      </c>
      <c r="G20" s="33">
        <v>258.00000000000006</v>
      </c>
      <c r="H20" s="34">
        <f t="shared" si="1"/>
        <v>192.50000000000003</v>
      </c>
      <c r="I20" s="33">
        <v>218</v>
      </c>
      <c r="J20" s="20">
        <v>4</v>
      </c>
      <c r="K20" s="21">
        <v>1.1000000000000001</v>
      </c>
    </row>
    <row r="21" spans="1:11">
      <c r="A21" s="27">
        <v>19</v>
      </c>
      <c r="B21" s="28" t="s">
        <v>740</v>
      </c>
      <c r="C21" s="29">
        <v>1414841800</v>
      </c>
      <c r="D21" s="30">
        <v>8196</v>
      </c>
      <c r="E21" s="31">
        <f t="shared" si="0"/>
        <v>172625.89067837968</v>
      </c>
      <c r="F21" s="32">
        <v>168</v>
      </c>
      <c r="G21" s="33">
        <v>205.00000000000006</v>
      </c>
      <c r="H21" s="34">
        <f t="shared" si="1"/>
        <v>186.50000000000003</v>
      </c>
      <c r="I21" s="33">
        <v>208</v>
      </c>
      <c r="J21" s="20">
        <v>5</v>
      </c>
      <c r="K21" s="21">
        <v>1</v>
      </c>
    </row>
    <row r="22" spans="1:11">
      <c r="A22" s="27">
        <v>20</v>
      </c>
      <c r="B22" s="28" t="s">
        <v>741</v>
      </c>
      <c r="C22" s="29">
        <v>16031008100</v>
      </c>
      <c r="D22" s="30">
        <v>44477</v>
      </c>
      <c r="E22" s="31">
        <f t="shared" si="0"/>
        <v>360433.66459068732</v>
      </c>
      <c r="F22" s="32">
        <v>46</v>
      </c>
      <c r="G22" s="33">
        <v>29.000000000000007</v>
      </c>
      <c r="H22" s="34">
        <f t="shared" si="1"/>
        <v>37.5</v>
      </c>
      <c r="I22" s="33">
        <v>5</v>
      </c>
      <c r="J22" s="20">
        <v>10</v>
      </c>
      <c r="K22" s="21">
        <v>0.5</v>
      </c>
    </row>
    <row r="23" spans="1:11">
      <c r="A23" s="27">
        <v>21</v>
      </c>
      <c r="B23" s="28" t="s">
        <v>742</v>
      </c>
      <c r="C23" s="29">
        <v>507030500</v>
      </c>
      <c r="D23" s="30">
        <v>5578</v>
      </c>
      <c r="E23" s="31">
        <f t="shared" si="0"/>
        <v>90898.261025457148</v>
      </c>
      <c r="F23" s="32">
        <v>324</v>
      </c>
      <c r="G23" s="33">
        <v>238.00000000000006</v>
      </c>
      <c r="H23" s="34">
        <f t="shared" si="1"/>
        <v>281</v>
      </c>
      <c r="I23" s="33">
        <v>321</v>
      </c>
      <c r="J23" s="20">
        <v>1</v>
      </c>
      <c r="K23" s="21">
        <v>1.4</v>
      </c>
    </row>
    <row r="24" spans="1:11">
      <c r="A24" s="27">
        <v>22</v>
      </c>
      <c r="B24" s="28" t="s">
        <v>743</v>
      </c>
      <c r="C24" s="29">
        <v>558339300</v>
      </c>
      <c r="D24" s="30">
        <v>1716</v>
      </c>
      <c r="E24" s="31">
        <f t="shared" si="0"/>
        <v>325372.55244755244</v>
      </c>
      <c r="F24" s="32">
        <v>51</v>
      </c>
      <c r="G24" s="33">
        <v>300.00000000000006</v>
      </c>
      <c r="H24" s="34">
        <f t="shared" si="1"/>
        <v>175.50000000000003</v>
      </c>
      <c r="I24" s="33">
        <v>176</v>
      </c>
      <c r="J24" s="20">
        <v>5</v>
      </c>
      <c r="K24" s="21">
        <v>1</v>
      </c>
    </row>
    <row r="25" spans="1:11">
      <c r="A25" s="27">
        <v>23</v>
      </c>
      <c r="B25" s="28" t="s">
        <v>744</v>
      </c>
      <c r="C25" s="29">
        <v>4399434500</v>
      </c>
      <c r="D25" s="30">
        <v>14123</v>
      </c>
      <c r="E25" s="31">
        <f t="shared" si="0"/>
        <v>311508.49677830492</v>
      </c>
      <c r="F25" s="32">
        <v>57</v>
      </c>
      <c r="G25" s="33">
        <v>140.00000000000003</v>
      </c>
      <c r="H25" s="34">
        <f t="shared" si="1"/>
        <v>98.500000000000014</v>
      </c>
      <c r="I25" s="33">
        <v>56</v>
      </c>
      <c r="J25" s="20">
        <v>9</v>
      </c>
      <c r="K25" s="21">
        <v>0.6</v>
      </c>
    </row>
    <row r="26" spans="1:11">
      <c r="A26" s="27">
        <v>24</v>
      </c>
      <c r="B26" s="28" t="s">
        <v>745</v>
      </c>
      <c r="C26" s="29">
        <v>1706796100</v>
      </c>
      <c r="D26" s="30">
        <v>15098</v>
      </c>
      <c r="E26" s="31">
        <f t="shared" si="0"/>
        <v>113047.82752682474</v>
      </c>
      <c r="F26" s="32">
        <v>292</v>
      </c>
      <c r="G26" s="33">
        <v>133.00000000000003</v>
      </c>
      <c r="H26" s="34">
        <f t="shared" si="1"/>
        <v>212.5</v>
      </c>
      <c r="I26" s="33">
        <v>245</v>
      </c>
      <c r="J26" s="20">
        <v>4</v>
      </c>
      <c r="K26" s="21">
        <v>1.1000000000000001</v>
      </c>
    </row>
    <row r="27" spans="1:11">
      <c r="A27" s="27">
        <v>25</v>
      </c>
      <c r="B27" s="28" t="s">
        <v>746</v>
      </c>
      <c r="C27" s="29">
        <v>2853759500</v>
      </c>
      <c r="D27" s="30">
        <v>17270</v>
      </c>
      <c r="E27" s="31">
        <f t="shared" si="0"/>
        <v>165243.74638100751</v>
      </c>
      <c r="F27" s="32">
        <v>178</v>
      </c>
      <c r="G27" s="33">
        <v>116.00000000000003</v>
      </c>
      <c r="H27" s="34">
        <f t="shared" si="1"/>
        <v>147</v>
      </c>
      <c r="I27" s="33">
        <v>119</v>
      </c>
      <c r="J27" s="20">
        <v>7</v>
      </c>
      <c r="K27" s="21">
        <v>0.8</v>
      </c>
    </row>
    <row r="28" spans="1:11">
      <c r="A28" s="27">
        <v>26</v>
      </c>
      <c r="B28" s="28" t="s">
        <v>747</v>
      </c>
      <c r="C28" s="29">
        <v>9840875900</v>
      </c>
      <c r="D28" s="30">
        <v>26116</v>
      </c>
      <c r="E28" s="31">
        <f t="shared" si="0"/>
        <v>376814.05651707767</v>
      </c>
      <c r="F28" s="32">
        <v>43</v>
      </c>
      <c r="G28" s="33">
        <v>76.000000000000014</v>
      </c>
      <c r="H28" s="34">
        <f t="shared" si="1"/>
        <v>59.500000000000007</v>
      </c>
      <c r="I28" s="33">
        <v>15</v>
      </c>
      <c r="J28" s="20">
        <v>10</v>
      </c>
      <c r="K28" s="21">
        <v>0.5</v>
      </c>
    </row>
    <row r="29" spans="1:11">
      <c r="A29" s="27">
        <v>27</v>
      </c>
      <c r="B29" s="28" t="s">
        <v>748</v>
      </c>
      <c r="C29" s="29">
        <v>971888500</v>
      </c>
      <c r="D29" s="30">
        <v>6851</v>
      </c>
      <c r="E29" s="31">
        <f t="shared" si="0"/>
        <v>141860.82323748359</v>
      </c>
      <c r="F29" s="32">
        <v>227</v>
      </c>
      <c r="G29" s="33">
        <v>224.00000000000006</v>
      </c>
      <c r="H29" s="34">
        <f t="shared" si="1"/>
        <v>225.50000000000003</v>
      </c>
      <c r="I29" s="33">
        <v>264</v>
      </c>
      <c r="J29" s="20">
        <v>3</v>
      </c>
      <c r="K29" s="21">
        <v>1.2</v>
      </c>
    </row>
    <row r="30" spans="1:11">
      <c r="A30" s="27">
        <v>28</v>
      </c>
      <c r="B30" s="28" t="s">
        <v>749</v>
      </c>
      <c r="C30" s="29">
        <v>710453400</v>
      </c>
      <c r="D30" s="30">
        <v>3240</v>
      </c>
      <c r="E30" s="31">
        <f t="shared" si="0"/>
        <v>219275.74074074073</v>
      </c>
      <c r="F30" s="32">
        <v>108</v>
      </c>
      <c r="G30" s="33">
        <v>275.00000000000006</v>
      </c>
      <c r="H30" s="34">
        <f t="shared" si="1"/>
        <v>191.50000000000003</v>
      </c>
      <c r="I30" s="33">
        <v>215</v>
      </c>
      <c r="J30" s="20">
        <v>4</v>
      </c>
      <c r="K30" s="21">
        <v>1.1000000000000001</v>
      </c>
    </row>
    <row r="31" spans="1:11">
      <c r="A31" s="27">
        <v>29</v>
      </c>
      <c r="B31" s="28" t="s">
        <v>750</v>
      </c>
      <c r="C31" s="29">
        <v>248325200</v>
      </c>
      <c r="D31" s="30">
        <v>2090</v>
      </c>
      <c r="E31" s="31">
        <f t="shared" si="0"/>
        <v>118815.88516746412</v>
      </c>
      <c r="F31" s="32">
        <v>278</v>
      </c>
      <c r="G31" s="33">
        <v>287.00000000000006</v>
      </c>
      <c r="H31" s="34">
        <f t="shared" si="1"/>
        <v>282.5</v>
      </c>
      <c r="I31" s="33">
        <v>324</v>
      </c>
      <c r="J31" s="20">
        <v>1</v>
      </c>
      <c r="K31" s="21">
        <v>1.4</v>
      </c>
    </row>
    <row r="32" spans="1:11">
      <c r="A32" s="27">
        <v>30</v>
      </c>
      <c r="B32" s="28" t="s">
        <v>751</v>
      </c>
      <c r="C32" s="29">
        <v>7994706700</v>
      </c>
      <c r="D32" s="30">
        <v>42174</v>
      </c>
      <c r="E32" s="31">
        <f t="shared" si="0"/>
        <v>189564.81955707309</v>
      </c>
      <c r="F32" s="32">
        <v>139</v>
      </c>
      <c r="G32" s="33">
        <v>36.000000000000007</v>
      </c>
      <c r="H32" s="34">
        <f t="shared" si="1"/>
        <v>87.5</v>
      </c>
      <c r="I32" s="33">
        <v>35</v>
      </c>
      <c r="J32" s="20">
        <v>10</v>
      </c>
      <c r="K32" s="21">
        <v>0.5</v>
      </c>
    </row>
    <row r="33" spans="1:11">
      <c r="A33" s="27">
        <v>31</v>
      </c>
      <c r="B33" s="28" t="s">
        <v>752</v>
      </c>
      <c r="C33" s="29">
        <v>7998669600</v>
      </c>
      <c r="D33" s="30">
        <v>43367</v>
      </c>
      <c r="E33" s="31">
        <f t="shared" si="0"/>
        <v>184441.38630756104</v>
      </c>
      <c r="F33" s="32">
        <v>146</v>
      </c>
      <c r="G33" s="33">
        <v>33.000000000000007</v>
      </c>
      <c r="H33" s="34">
        <f t="shared" si="1"/>
        <v>89.5</v>
      </c>
      <c r="I33" s="33">
        <v>42</v>
      </c>
      <c r="J33" s="20">
        <v>9</v>
      </c>
      <c r="K33" s="21">
        <v>0.6</v>
      </c>
    </row>
    <row r="34" spans="1:11">
      <c r="A34" s="27">
        <v>32</v>
      </c>
      <c r="B34" s="28" t="s">
        <v>753</v>
      </c>
      <c r="C34" s="29">
        <v>1075325500</v>
      </c>
      <c r="D34" s="30">
        <v>9288</v>
      </c>
      <c r="E34" s="31">
        <f t="shared" si="0"/>
        <v>115775.78596037898</v>
      </c>
      <c r="F34" s="32">
        <v>288</v>
      </c>
      <c r="G34" s="33">
        <v>191.00000000000003</v>
      </c>
      <c r="H34" s="34">
        <f t="shared" si="1"/>
        <v>239.5</v>
      </c>
      <c r="I34" s="33">
        <v>274</v>
      </c>
      <c r="J34" s="20">
        <v>3</v>
      </c>
      <c r="K34" s="21">
        <v>1.2</v>
      </c>
    </row>
    <row r="35" spans="1:11">
      <c r="A35" s="27">
        <v>33</v>
      </c>
      <c r="B35" s="28" t="s">
        <v>754</v>
      </c>
      <c r="C35" s="29">
        <v>180760100</v>
      </c>
      <c r="D35" s="30">
        <v>1252</v>
      </c>
      <c r="E35" s="31">
        <f t="shared" si="0"/>
        <v>144377.0766773163</v>
      </c>
      <c r="F35" s="32">
        <v>220</v>
      </c>
      <c r="G35" s="33">
        <v>316.00000000000006</v>
      </c>
      <c r="H35" s="34">
        <f t="shared" si="1"/>
        <v>268</v>
      </c>
      <c r="I35" s="33">
        <v>308</v>
      </c>
      <c r="J35" s="20">
        <v>2</v>
      </c>
      <c r="K35" s="21">
        <v>1.3</v>
      </c>
    </row>
    <row r="36" spans="1:11">
      <c r="A36" s="27">
        <v>34</v>
      </c>
      <c r="B36" s="28" t="s">
        <v>755</v>
      </c>
      <c r="C36" s="29">
        <v>1191544800</v>
      </c>
      <c r="D36" s="30">
        <v>5426</v>
      </c>
      <c r="E36" s="31">
        <f t="shared" si="0"/>
        <v>219599.11537043864</v>
      </c>
      <c r="F36" s="32">
        <v>107</v>
      </c>
      <c r="G36" s="33">
        <v>246.00000000000006</v>
      </c>
      <c r="H36" s="34">
        <f t="shared" si="1"/>
        <v>176.50000000000003</v>
      </c>
      <c r="I36" s="33">
        <v>181</v>
      </c>
      <c r="J36" s="20">
        <v>5</v>
      </c>
      <c r="K36" s="21">
        <v>1</v>
      </c>
    </row>
    <row r="37" spans="1:11">
      <c r="A37" s="27">
        <v>35</v>
      </c>
      <c r="B37" s="28" t="s">
        <v>756</v>
      </c>
      <c r="C37" s="29">
        <v>203894526100</v>
      </c>
      <c r="D37" s="30">
        <v>692600</v>
      </c>
      <c r="E37" s="31">
        <f t="shared" si="0"/>
        <v>294390.01747040136</v>
      </c>
      <c r="F37" s="32">
        <v>62</v>
      </c>
      <c r="G37" s="33">
        <v>0.99999999999999933</v>
      </c>
      <c r="H37" s="34">
        <f t="shared" si="1"/>
        <v>31.5</v>
      </c>
      <c r="I37" s="33">
        <v>4</v>
      </c>
      <c r="J37" s="20">
        <v>10</v>
      </c>
      <c r="K37" s="21">
        <v>0.5</v>
      </c>
    </row>
    <row r="38" spans="1:11">
      <c r="A38" s="27">
        <v>36</v>
      </c>
      <c r="B38" s="28" t="s">
        <v>757</v>
      </c>
      <c r="C38" s="29">
        <v>5178654100</v>
      </c>
      <c r="D38" s="30">
        <v>19762</v>
      </c>
      <c r="E38" s="31">
        <f t="shared" si="0"/>
        <v>262051.11324764701</v>
      </c>
      <c r="F38" s="32">
        <v>75</v>
      </c>
      <c r="G38" s="33">
        <v>97.000000000000028</v>
      </c>
      <c r="H38" s="34">
        <f t="shared" si="1"/>
        <v>86.000000000000014</v>
      </c>
      <c r="I38" s="33">
        <v>34</v>
      </c>
      <c r="J38" s="20">
        <v>10</v>
      </c>
      <c r="K38" s="21">
        <v>0.5</v>
      </c>
    </row>
    <row r="39" spans="1:11">
      <c r="A39" s="27">
        <v>37</v>
      </c>
      <c r="B39" s="28" t="s">
        <v>758</v>
      </c>
      <c r="C39" s="29">
        <v>1245735100</v>
      </c>
      <c r="D39" s="30">
        <v>5793</v>
      </c>
      <c r="E39" s="31">
        <f t="shared" si="0"/>
        <v>215041.44657345072</v>
      </c>
      <c r="F39" s="32">
        <v>114</v>
      </c>
      <c r="G39" s="33">
        <v>244.00000000000006</v>
      </c>
      <c r="H39" s="34">
        <f t="shared" si="1"/>
        <v>179.00000000000003</v>
      </c>
      <c r="I39" s="33">
        <v>188</v>
      </c>
      <c r="J39" s="20">
        <v>5</v>
      </c>
      <c r="K39" s="21">
        <v>1</v>
      </c>
    </row>
    <row r="40" spans="1:11">
      <c r="A40" s="27">
        <v>38</v>
      </c>
      <c r="B40" s="28" t="s">
        <v>759</v>
      </c>
      <c r="C40" s="29">
        <v>2027205500</v>
      </c>
      <c r="D40" s="30">
        <v>8332</v>
      </c>
      <c r="E40" s="31">
        <f t="shared" si="0"/>
        <v>243303.58857417188</v>
      </c>
      <c r="F40" s="32">
        <v>87</v>
      </c>
      <c r="G40" s="33">
        <v>199.00000000000006</v>
      </c>
      <c r="H40" s="34">
        <f t="shared" si="1"/>
        <v>143.00000000000003</v>
      </c>
      <c r="I40" s="33">
        <v>112</v>
      </c>
      <c r="J40" s="20">
        <v>7</v>
      </c>
      <c r="K40" s="21">
        <v>0.8</v>
      </c>
    </row>
    <row r="41" spans="1:11">
      <c r="A41" s="27">
        <v>39</v>
      </c>
      <c r="B41" s="28" t="s">
        <v>760</v>
      </c>
      <c r="C41" s="29">
        <v>894665100</v>
      </c>
      <c r="D41" s="30">
        <v>4712</v>
      </c>
      <c r="E41" s="31">
        <f t="shared" si="0"/>
        <v>189869.50339558575</v>
      </c>
      <c r="F41" s="32">
        <v>138</v>
      </c>
      <c r="G41" s="33">
        <v>257.00000000000006</v>
      </c>
      <c r="H41" s="34">
        <f t="shared" si="1"/>
        <v>197.50000000000003</v>
      </c>
      <c r="I41" s="33">
        <v>226</v>
      </c>
      <c r="J41" s="20">
        <v>4</v>
      </c>
      <c r="K41" s="21">
        <v>1.1000000000000001</v>
      </c>
    </row>
    <row r="42" spans="1:11">
      <c r="A42" s="27">
        <v>40</v>
      </c>
      <c r="B42" s="28" t="s">
        <v>761</v>
      </c>
      <c r="C42" s="29">
        <v>8213296300</v>
      </c>
      <c r="D42" s="30">
        <v>37190</v>
      </c>
      <c r="E42" s="31">
        <f t="shared" si="0"/>
        <v>220846.90239311644</v>
      </c>
      <c r="F42" s="32">
        <v>106</v>
      </c>
      <c r="G42" s="33">
        <v>43.000000000000007</v>
      </c>
      <c r="H42" s="34">
        <f t="shared" si="1"/>
        <v>74.5</v>
      </c>
      <c r="I42" s="33">
        <v>27</v>
      </c>
      <c r="J42" s="20">
        <v>10</v>
      </c>
      <c r="K42" s="21">
        <v>0.5</v>
      </c>
    </row>
    <row r="43" spans="1:11">
      <c r="A43" s="27">
        <v>41</v>
      </c>
      <c r="B43" s="28" t="s">
        <v>762</v>
      </c>
      <c r="C43" s="29">
        <v>4380442300</v>
      </c>
      <c r="D43" s="30">
        <v>9775</v>
      </c>
      <c r="E43" s="31">
        <f t="shared" si="0"/>
        <v>448127.08951406652</v>
      </c>
      <c r="F43" s="32">
        <v>31</v>
      </c>
      <c r="G43" s="33">
        <v>181.00000000000003</v>
      </c>
      <c r="H43" s="34">
        <f t="shared" si="1"/>
        <v>106.00000000000001</v>
      </c>
      <c r="I43" s="33">
        <v>70</v>
      </c>
      <c r="J43" s="20">
        <v>9</v>
      </c>
      <c r="K43" s="21">
        <v>0.6</v>
      </c>
    </row>
    <row r="44" spans="1:11">
      <c r="A44" s="27">
        <v>42</v>
      </c>
      <c r="B44" s="28" t="s">
        <v>763</v>
      </c>
      <c r="C44" s="29">
        <v>3400108700</v>
      </c>
      <c r="D44" s="30">
        <v>27619</v>
      </c>
      <c r="E44" s="31">
        <f t="shared" si="0"/>
        <v>123107.59621999349</v>
      </c>
      <c r="F44" s="32">
        <v>269</v>
      </c>
      <c r="G44" s="33">
        <v>70.000000000000014</v>
      </c>
      <c r="H44" s="34">
        <f t="shared" si="1"/>
        <v>169.5</v>
      </c>
      <c r="I44" s="33">
        <v>160</v>
      </c>
      <c r="J44" s="20">
        <v>6</v>
      </c>
      <c r="K44" s="21">
        <v>0.9</v>
      </c>
    </row>
    <row r="45" spans="1:11">
      <c r="A45" s="27">
        <v>43</v>
      </c>
      <c r="B45" s="28" t="s">
        <v>764</v>
      </c>
      <c r="C45" s="29">
        <v>466597600</v>
      </c>
      <c r="D45" s="30">
        <v>3680</v>
      </c>
      <c r="E45" s="31">
        <f t="shared" si="0"/>
        <v>126792.82608695653</v>
      </c>
      <c r="F45" s="32">
        <v>262</v>
      </c>
      <c r="G45" s="33">
        <v>263.00000000000006</v>
      </c>
      <c r="H45" s="34">
        <f t="shared" si="1"/>
        <v>262.5</v>
      </c>
      <c r="I45" s="33">
        <v>300</v>
      </c>
      <c r="J45" s="20">
        <v>2</v>
      </c>
      <c r="K45" s="21">
        <v>1.3</v>
      </c>
    </row>
    <row r="46" spans="1:11">
      <c r="A46" s="27">
        <v>44</v>
      </c>
      <c r="B46" s="28" t="s">
        <v>765</v>
      </c>
      <c r="C46" s="29">
        <v>8886561300</v>
      </c>
      <c r="D46" s="30">
        <v>95708</v>
      </c>
      <c r="E46" s="31">
        <f t="shared" si="0"/>
        <v>92850.767960881014</v>
      </c>
      <c r="F46" s="32">
        <v>323</v>
      </c>
      <c r="G46" s="33">
        <v>6.0000000000000009</v>
      </c>
      <c r="H46" s="34">
        <f t="shared" si="1"/>
        <v>164.5</v>
      </c>
      <c r="I46" s="33">
        <v>153</v>
      </c>
      <c r="J46" s="20">
        <v>6</v>
      </c>
      <c r="K46" s="21">
        <v>0.9</v>
      </c>
    </row>
    <row r="47" spans="1:11">
      <c r="A47" s="27">
        <v>45</v>
      </c>
      <c r="B47" s="28" t="s">
        <v>766</v>
      </c>
      <c r="C47" s="29">
        <v>312533400</v>
      </c>
      <c r="D47" s="30">
        <v>3452</v>
      </c>
      <c r="E47" s="31">
        <f t="shared" si="0"/>
        <v>90536.906141367319</v>
      </c>
      <c r="F47" s="32">
        <v>326</v>
      </c>
      <c r="G47" s="33">
        <v>269.00000000000006</v>
      </c>
      <c r="H47" s="34">
        <f t="shared" si="1"/>
        <v>297.5</v>
      </c>
      <c r="I47" s="33">
        <v>337</v>
      </c>
      <c r="J47" s="20">
        <v>1</v>
      </c>
      <c r="K47" s="21">
        <v>1.4</v>
      </c>
    </row>
    <row r="48" spans="1:11">
      <c r="A48" s="27">
        <v>46</v>
      </c>
      <c r="B48" s="28" t="s">
        <v>767</v>
      </c>
      <c r="C48" s="29">
        <v>28147948700</v>
      </c>
      <c r="D48" s="30">
        <v>59121</v>
      </c>
      <c r="E48" s="31">
        <f t="shared" si="0"/>
        <v>476107.45251264353</v>
      </c>
      <c r="F48" s="32">
        <v>27</v>
      </c>
      <c r="G48" s="33">
        <v>18.000000000000004</v>
      </c>
      <c r="H48" s="34">
        <f t="shared" si="1"/>
        <v>22.5</v>
      </c>
      <c r="I48" s="33">
        <v>2</v>
      </c>
      <c r="J48" s="20">
        <v>10</v>
      </c>
      <c r="K48" s="21">
        <v>0.5</v>
      </c>
    </row>
    <row r="49" spans="1:11">
      <c r="A49" s="27">
        <v>47</v>
      </c>
      <c r="B49" s="28" t="s">
        <v>768</v>
      </c>
      <c r="C49" s="29">
        <v>236099700</v>
      </c>
      <c r="D49" s="30">
        <v>1850</v>
      </c>
      <c r="E49" s="31">
        <f t="shared" si="0"/>
        <v>127621.45945945945</v>
      </c>
      <c r="F49" s="32">
        <v>261</v>
      </c>
      <c r="G49" s="33">
        <v>294.00000000000006</v>
      </c>
      <c r="H49" s="34">
        <f t="shared" si="1"/>
        <v>277.5</v>
      </c>
      <c r="I49" s="33">
        <v>317</v>
      </c>
      <c r="J49" s="20">
        <v>1</v>
      </c>
      <c r="K49" s="21">
        <v>1.4</v>
      </c>
    </row>
    <row r="50" spans="1:11">
      <c r="A50" s="27">
        <v>48</v>
      </c>
      <c r="B50" s="28" t="s">
        <v>769</v>
      </c>
      <c r="C50" s="29">
        <v>8100649200</v>
      </c>
      <c r="D50" s="30">
        <v>28627</v>
      </c>
      <c r="E50" s="31">
        <f t="shared" si="0"/>
        <v>282972.34079714952</v>
      </c>
      <c r="F50" s="32">
        <v>64</v>
      </c>
      <c r="G50" s="33">
        <v>73.000000000000014</v>
      </c>
      <c r="H50" s="34">
        <f t="shared" si="1"/>
        <v>68.5</v>
      </c>
      <c r="I50" s="33">
        <v>20</v>
      </c>
      <c r="J50" s="20">
        <v>10</v>
      </c>
      <c r="K50" s="21">
        <v>0.5</v>
      </c>
    </row>
    <row r="51" spans="1:11">
      <c r="A51" s="27">
        <v>49</v>
      </c>
      <c r="B51" s="28" t="s">
        <v>770</v>
      </c>
      <c r="C51" s="29">
        <v>63505735500</v>
      </c>
      <c r="D51" s="30">
        <v>118927</v>
      </c>
      <c r="E51" s="31">
        <f t="shared" si="0"/>
        <v>533989.21607372595</v>
      </c>
      <c r="F51" s="32">
        <v>23</v>
      </c>
      <c r="G51" s="33">
        <v>5</v>
      </c>
      <c r="H51" s="34">
        <f t="shared" si="1"/>
        <v>14</v>
      </c>
      <c r="I51" s="33">
        <v>1</v>
      </c>
      <c r="J51" s="20">
        <v>10</v>
      </c>
      <c r="K51" s="21">
        <v>0.5</v>
      </c>
    </row>
    <row r="52" spans="1:11">
      <c r="A52" s="27">
        <v>50</v>
      </c>
      <c r="B52" s="28" t="s">
        <v>771</v>
      </c>
      <c r="C52" s="29">
        <v>5664784600</v>
      </c>
      <c r="D52" s="30">
        <v>23805</v>
      </c>
      <c r="E52" s="31">
        <f t="shared" si="0"/>
        <v>237966.16677168661</v>
      </c>
      <c r="F52" s="32">
        <v>91</v>
      </c>
      <c r="G52" s="33">
        <v>87.000000000000014</v>
      </c>
      <c r="H52" s="34">
        <f t="shared" si="1"/>
        <v>89</v>
      </c>
      <c r="I52" s="33">
        <v>40</v>
      </c>
      <c r="J52" s="20">
        <v>9</v>
      </c>
      <c r="K52" s="21">
        <v>0.6</v>
      </c>
    </row>
    <row r="53" spans="1:11">
      <c r="A53" s="27">
        <v>51</v>
      </c>
      <c r="B53" s="28" t="s">
        <v>772</v>
      </c>
      <c r="C53" s="29">
        <v>1657167300</v>
      </c>
      <c r="D53" s="30">
        <v>5252</v>
      </c>
      <c r="E53" s="31">
        <f t="shared" si="0"/>
        <v>315530.71210967249</v>
      </c>
      <c r="F53" s="32">
        <v>55</v>
      </c>
      <c r="G53" s="33">
        <v>242.00000000000006</v>
      </c>
      <c r="H53" s="34">
        <f t="shared" si="1"/>
        <v>148.50000000000003</v>
      </c>
      <c r="I53" s="33">
        <v>124</v>
      </c>
      <c r="J53" s="20">
        <v>7</v>
      </c>
      <c r="K53" s="21">
        <v>0.8</v>
      </c>
    </row>
    <row r="54" spans="1:11">
      <c r="A54" s="27">
        <v>52</v>
      </c>
      <c r="B54" s="28" t="s">
        <v>773</v>
      </c>
      <c r="C54" s="29">
        <v>1542843600</v>
      </c>
      <c r="D54" s="30">
        <v>11767</v>
      </c>
      <c r="E54" s="31">
        <f t="shared" si="0"/>
        <v>131116.13835302118</v>
      </c>
      <c r="F54" s="32">
        <v>253</v>
      </c>
      <c r="G54" s="33">
        <v>165.00000000000003</v>
      </c>
      <c r="H54" s="34">
        <f t="shared" si="1"/>
        <v>209</v>
      </c>
      <c r="I54" s="33">
        <v>241</v>
      </c>
      <c r="J54" s="20">
        <v>4</v>
      </c>
      <c r="K54" s="21">
        <v>1.1000000000000001</v>
      </c>
    </row>
    <row r="55" spans="1:11">
      <c r="A55" s="27">
        <v>53</v>
      </c>
      <c r="B55" s="28" t="s">
        <v>774</v>
      </c>
      <c r="C55" s="29">
        <v>147289000</v>
      </c>
      <c r="D55" s="30">
        <v>1233</v>
      </c>
      <c r="E55" s="31">
        <f t="shared" si="0"/>
        <v>119455.79886455799</v>
      </c>
      <c r="F55" s="32">
        <v>277</v>
      </c>
      <c r="G55" s="33">
        <v>319.00000000000006</v>
      </c>
      <c r="H55" s="34">
        <f t="shared" si="1"/>
        <v>298</v>
      </c>
      <c r="I55" s="33">
        <v>338</v>
      </c>
      <c r="J55" s="20">
        <v>1</v>
      </c>
      <c r="K55" s="21">
        <v>1.4</v>
      </c>
    </row>
    <row r="56" spans="1:11">
      <c r="A56" s="27">
        <v>54</v>
      </c>
      <c r="B56" s="28" t="s">
        <v>775</v>
      </c>
      <c r="C56" s="29">
        <v>1794497600</v>
      </c>
      <c r="D56" s="30">
        <v>13713</v>
      </c>
      <c r="E56" s="31">
        <f t="shared" si="0"/>
        <v>130861.05155691679</v>
      </c>
      <c r="F56" s="32">
        <v>254</v>
      </c>
      <c r="G56" s="33">
        <v>150.00000000000003</v>
      </c>
      <c r="H56" s="34">
        <f t="shared" si="1"/>
        <v>202</v>
      </c>
      <c r="I56" s="33">
        <v>233</v>
      </c>
      <c r="J56" s="20">
        <v>4</v>
      </c>
      <c r="K56" s="21">
        <v>1.1000000000000001</v>
      </c>
    </row>
    <row r="57" spans="1:11">
      <c r="A57" s="27">
        <v>55</v>
      </c>
      <c r="B57" s="28" t="s">
        <v>776</v>
      </c>
      <c r="C57" s="29">
        <v>7904158600</v>
      </c>
      <c r="D57" s="30">
        <v>5982</v>
      </c>
      <c r="E57" s="31">
        <f t="shared" si="0"/>
        <v>1321323.7378803075</v>
      </c>
      <c r="F57" s="32">
        <v>7</v>
      </c>
      <c r="G57" s="33">
        <v>232.00000000000006</v>
      </c>
      <c r="H57" s="34">
        <f t="shared" si="1"/>
        <v>119.50000000000003</v>
      </c>
      <c r="I57" s="33">
        <v>83</v>
      </c>
      <c r="J57" s="20">
        <v>8</v>
      </c>
      <c r="K57" s="21">
        <v>0.7</v>
      </c>
    </row>
    <row r="58" spans="1:11">
      <c r="A58" s="27">
        <v>56</v>
      </c>
      <c r="B58" s="28" t="s">
        <v>777</v>
      </c>
      <c r="C58" s="29">
        <v>6551073600</v>
      </c>
      <c r="D58" s="30">
        <v>35391</v>
      </c>
      <c r="E58" s="31">
        <f t="shared" si="0"/>
        <v>185105.63702636264</v>
      </c>
      <c r="F58" s="32">
        <v>143</v>
      </c>
      <c r="G58" s="33">
        <v>47.000000000000007</v>
      </c>
      <c r="H58" s="34">
        <f t="shared" si="1"/>
        <v>95</v>
      </c>
      <c r="I58" s="33">
        <v>51</v>
      </c>
      <c r="J58" s="20">
        <v>9</v>
      </c>
      <c r="K58" s="21">
        <v>0.6</v>
      </c>
    </row>
    <row r="59" spans="1:11">
      <c r="A59" s="27">
        <v>57</v>
      </c>
      <c r="B59" s="28" t="s">
        <v>778</v>
      </c>
      <c r="C59" s="29">
        <v>4225152600</v>
      </c>
      <c r="D59" s="30">
        <v>39690</v>
      </c>
      <c r="E59" s="31">
        <f t="shared" si="0"/>
        <v>106453.83219954648</v>
      </c>
      <c r="F59" s="32">
        <v>305</v>
      </c>
      <c r="G59" s="33">
        <v>42.000000000000007</v>
      </c>
      <c r="H59" s="34">
        <f t="shared" si="1"/>
        <v>173.5</v>
      </c>
      <c r="I59" s="33">
        <v>171</v>
      </c>
      <c r="J59" s="20">
        <v>6</v>
      </c>
      <c r="K59" s="21">
        <v>0.9</v>
      </c>
    </row>
    <row r="60" spans="1:11">
      <c r="A60" s="27">
        <v>58</v>
      </c>
      <c r="B60" s="28" t="s">
        <v>779</v>
      </c>
      <c r="C60" s="29">
        <v>327182900</v>
      </c>
      <c r="D60" s="30">
        <v>3129</v>
      </c>
      <c r="E60" s="31">
        <f t="shared" si="0"/>
        <v>104564.68520294024</v>
      </c>
      <c r="F60" s="32">
        <v>307</v>
      </c>
      <c r="G60" s="33">
        <v>274.00000000000006</v>
      </c>
      <c r="H60" s="34">
        <f t="shared" si="1"/>
        <v>290.5</v>
      </c>
      <c r="I60" s="33">
        <v>333</v>
      </c>
      <c r="J60" s="20">
        <v>1</v>
      </c>
      <c r="K60" s="21">
        <v>1.4</v>
      </c>
    </row>
    <row r="61" spans="1:11">
      <c r="A61" s="27">
        <v>59</v>
      </c>
      <c r="B61" s="28" t="s">
        <v>780</v>
      </c>
      <c r="C61" s="29">
        <v>129904800</v>
      </c>
      <c r="D61" s="30">
        <v>1369</v>
      </c>
      <c r="E61" s="31">
        <f t="shared" si="0"/>
        <v>94890.284879474071</v>
      </c>
      <c r="F61" s="32">
        <v>320</v>
      </c>
      <c r="G61" s="33">
        <v>312.00000000000006</v>
      </c>
      <c r="H61" s="34">
        <f t="shared" si="1"/>
        <v>316</v>
      </c>
      <c r="I61" s="33">
        <v>349</v>
      </c>
      <c r="J61" s="20">
        <v>1</v>
      </c>
      <c r="K61" s="21">
        <v>1.4</v>
      </c>
    </row>
    <row r="62" spans="1:11">
      <c r="A62" s="27">
        <v>60</v>
      </c>
      <c r="B62" s="28" t="s">
        <v>781</v>
      </c>
      <c r="C62" s="29">
        <v>165075500</v>
      </c>
      <c r="D62" s="30">
        <v>1249</v>
      </c>
      <c r="E62" s="31">
        <f t="shared" si="0"/>
        <v>132166.13290632507</v>
      </c>
      <c r="F62" s="32">
        <v>248</v>
      </c>
      <c r="G62" s="33">
        <v>317.00000000000006</v>
      </c>
      <c r="H62" s="34">
        <f t="shared" si="1"/>
        <v>282.5</v>
      </c>
      <c r="I62" s="33">
        <v>325</v>
      </c>
      <c r="J62" s="20">
        <v>1</v>
      </c>
      <c r="K62" s="21">
        <v>1.4</v>
      </c>
    </row>
    <row r="63" spans="1:11">
      <c r="A63" s="27">
        <v>61</v>
      </c>
      <c r="B63" s="28" t="s">
        <v>782</v>
      </c>
      <c r="C63" s="29">
        <v>4282298400</v>
      </c>
      <c r="D63" s="30">
        <v>55126</v>
      </c>
      <c r="E63" s="31">
        <f t="shared" si="0"/>
        <v>77682.008489641914</v>
      </c>
      <c r="F63" s="32">
        <v>338</v>
      </c>
      <c r="G63" s="33">
        <v>22.000000000000004</v>
      </c>
      <c r="H63" s="34">
        <f t="shared" si="1"/>
        <v>180</v>
      </c>
      <c r="I63" s="33">
        <v>190</v>
      </c>
      <c r="J63" s="20">
        <v>5</v>
      </c>
      <c r="K63" s="21">
        <v>1</v>
      </c>
    </row>
    <row r="64" spans="1:11">
      <c r="A64" s="27">
        <v>62</v>
      </c>
      <c r="B64" s="28" t="s">
        <v>783</v>
      </c>
      <c r="C64" s="29">
        <v>3657005200</v>
      </c>
      <c r="D64" s="30">
        <v>922</v>
      </c>
      <c r="E64" s="31">
        <f t="shared" si="0"/>
        <v>3966383.0802603038</v>
      </c>
      <c r="F64" s="32">
        <v>1</v>
      </c>
      <c r="G64" s="33">
        <v>326.00000000000006</v>
      </c>
      <c r="H64" s="34">
        <f t="shared" si="1"/>
        <v>163.50000000000003</v>
      </c>
      <c r="I64" s="33">
        <v>150</v>
      </c>
      <c r="J64" s="20">
        <v>6</v>
      </c>
      <c r="K64" s="21">
        <v>0.9</v>
      </c>
    </row>
    <row r="65" spans="1:11">
      <c r="A65" s="27">
        <v>63</v>
      </c>
      <c r="B65" s="28" t="s">
        <v>784</v>
      </c>
      <c r="C65" s="29">
        <v>133566700</v>
      </c>
      <c r="D65" s="30">
        <v>1638</v>
      </c>
      <c r="E65" s="31">
        <f t="shared" si="0"/>
        <v>81542.551892551899</v>
      </c>
      <c r="F65" s="32">
        <v>337</v>
      </c>
      <c r="G65" s="33">
        <v>303.00000000000006</v>
      </c>
      <c r="H65" s="34">
        <f t="shared" si="1"/>
        <v>320</v>
      </c>
      <c r="I65" s="33">
        <v>351</v>
      </c>
      <c r="J65" s="20">
        <v>1</v>
      </c>
      <c r="K65" s="21">
        <v>1.4</v>
      </c>
    </row>
    <row r="66" spans="1:11">
      <c r="A66" s="27">
        <v>64</v>
      </c>
      <c r="B66" s="28" t="s">
        <v>785</v>
      </c>
      <c r="C66" s="29">
        <v>1653168200</v>
      </c>
      <c r="D66" s="30">
        <v>14000</v>
      </c>
      <c r="E66" s="31">
        <f t="shared" si="0"/>
        <v>118083.44285714286</v>
      </c>
      <c r="F66" s="32">
        <v>282</v>
      </c>
      <c r="G66" s="33">
        <v>145.00000000000003</v>
      </c>
      <c r="H66" s="34">
        <f t="shared" si="1"/>
        <v>213.5</v>
      </c>
      <c r="I66" s="33">
        <v>247</v>
      </c>
      <c r="J66" s="20">
        <v>3</v>
      </c>
      <c r="K66" s="21">
        <v>1.2</v>
      </c>
    </row>
    <row r="67" spans="1:11">
      <c r="A67" s="27">
        <v>65</v>
      </c>
      <c r="B67" s="28" t="s">
        <v>786</v>
      </c>
      <c r="C67" s="29">
        <v>3240448100</v>
      </c>
      <c r="D67" s="30">
        <v>8548</v>
      </c>
      <c r="E67" s="31">
        <f t="shared" ref="E67:E130" si="2">C67/D67</f>
        <v>379088.45343940106</v>
      </c>
      <c r="F67" s="32">
        <v>41</v>
      </c>
      <c r="G67" s="33">
        <v>197.00000000000006</v>
      </c>
      <c r="H67" s="34">
        <f t="shared" ref="H67:H130" si="3">(F67+G67)/2</f>
        <v>119.00000000000003</v>
      </c>
      <c r="I67" s="33">
        <v>81</v>
      </c>
      <c r="J67" s="20">
        <v>8</v>
      </c>
      <c r="K67" s="21">
        <v>0.7</v>
      </c>
    </row>
    <row r="68" spans="1:11">
      <c r="A68" s="27">
        <v>66</v>
      </c>
      <c r="B68" s="28" t="s">
        <v>787</v>
      </c>
      <c r="C68" s="29">
        <v>182644300</v>
      </c>
      <c r="D68" s="30">
        <v>1661</v>
      </c>
      <c r="E68" s="31">
        <f t="shared" si="2"/>
        <v>109960.44551475016</v>
      </c>
      <c r="F68" s="32">
        <v>297</v>
      </c>
      <c r="G68" s="33">
        <v>304.00000000000006</v>
      </c>
      <c r="H68" s="34">
        <f t="shared" si="3"/>
        <v>300.5</v>
      </c>
      <c r="I68" s="33">
        <v>340</v>
      </c>
      <c r="J68" s="20">
        <v>1</v>
      </c>
      <c r="K68" s="21">
        <v>1.4</v>
      </c>
    </row>
    <row r="69" spans="1:11">
      <c r="A69" s="27">
        <v>67</v>
      </c>
      <c r="B69" s="28" t="s">
        <v>788</v>
      </c>
      <c r="C69" s="29">
        <v>7134203400</v>
      </c>
      <c r="D69" s="30">
        <v>18918</v>
      </c>
      <c r="E69" s="31">
        <f t="shared" si="2"/>
        <v>377111.92515065015</v>
      </c>
      <c r="F69" s="32">
        <v>42</v>
      </c>
      <c r="G69" s="33">
        <v>96.000000000000028</v>
      </c>
      <c r="H69" s="34">
        <f t="shared" si="3"/>
        <v>69.000000000000014</v>
      </c>
      <c r="I69" s="33">
        <v>22</v>
      </c>
      <c r="J69" s="20">
        <v>10</v>
      </c>
      <c r="K69" s="21">
        <v>0.5</v>
      </c>
    </row>
    <row r="70" spans="1:11">
      <c r="A70" s="27">
        <v>68</v>
      </c>
      <c r="B70" s="28" t="s">
        <v>789</v>
      </c>
      <c r="C70" s="29">
        <v>272849200</v>
      </c>
      <c r="D70" s="30">
        <v>1873</v>
      </c>
      <c r="E70" s="31">
        <f t="shared" si="2"/>
        <v>145674.95995728776</v>
      </c>
      <c r="F70" s="32">
        <v>214</v>
      </c>
      <c r="G70" s="33">
        <v>293.00000000000006</v>
      </c>
      <c r="H70" s="34">
        <f t="shared" si="3"/>
        <v>253.50000000000003</v>
      </c>
      <c r="I70" s="33">
        <v>292</v>
      </c>
      <c r="J70" s="20">
        <v>2</v>
      </c>
      <c r="K70" s="21">
        <v>1.3</v>
      </c>
    </row>
    <row r="71" spans="1:11">
      <c r="A71" s="27">
        <v>69</v>
      </c>
      <c r="B71" s="28" t="s">
        <v>790</v>
      </c>
      <c r="C71" s="29">
        <v>136764000</v>
      </c>
      <c r="D71" s="30">
        <v>874</v>
      </c>
      <c r="E71" s="31">
        <f t="shared" si="2"/>
        <v>156480.54919908466</v>
      </c>
      <c r="F71" s="32">
        <v>192</v>
      </c>
      <c r="G71" s="33">
        <v>329.00000000000006</v>
      </c>
      <c r="H71" s="34">
        <f t="shared" si="3"/>
        <v>260.5</v>
      </c>
      <c r="I71" s="33">
        <v>297</v>
      </c>
      <c r="J71" s="20">
        <v>2</v>
      </c>
      <c r="K71" s="21">
        <v>1.3</v>
      </c>
    </row>
    <row r="72" spans="1:11">
      <c r="A72" s="27">
        <v>70</v>
      </c>
      <c r="B72" s="28" t="s">
        <v>791</v>
      </c>
      <c r="C72" s="29">
        <v>659304000</v>
      </c>
      <c r="D72" s="30">
        <v>6525</v>
      </c>
      <c r="E72" s="31">
        <f t="shared" si="2"/>
        <v>101042.75862068965</v>
      </c>
      <c r="F72" s="32">
        <v>313</v>
      </c>
      <c r="G72" s="33">
        <v>223.00000000000006</v>
      </c>
      <c r="H72" s="34">
        <f t="shared" si="3"/>
        <v>268</v>
      </c>
      <c r="I72" s="33">
        <v>307</v>
      </c>
      <c r="J72" s="20">
        <v>2</v>
      </c>
      <c r="K72" s="21">
        <v>1.3</v>
      </c>
    </row>
    <row r="73" spans="1:11">
      <c r="A73" s="27">
        <v>71</v>
      </c>
      <c r="B73" s="28" t="s">
        <v>792</v>
      </c>
      <c r="C73" s="29">
        <v>5748464900</v>
      </c>
      <c r="D73" s="30">
        <v>27549</v>
      </c>
      <c r="E73" s="31">
        <f t="shared" si="2"/>
        <v>208663.28723365639</v>
      </c>
      <c r="F73" s="32">
        <v>122</v>
      </c>
      <c r="G73" s="33">
        <v>69.000000000000014</v>
      </c>
      <c r="H73" s="34">
        <f t="shared" si="3"/>
        <v>95.5</v>
      </c>
      <c r="I73" s="33">
        <v>53</v>
      </c>
      <c r="J73" s="20">
        <v>9</v>
      </c>
      <c r="K73" s="21">
        <v>0.6</v>
      </c>
    </row>
    <row r="74" spans="1:11">
      <c r="A74" s="27">
        <v>72</v>
      </c>
      <c r="B74" s="28" t="s">
        <v>793</v>
      </c>
      <c r="C74" s="29">
        <v>6198070600</v>
      </c>
      <c r="D74" s="30">
        <v>34188</v>
      </c>
      <c r="E74" s="31">
        <f t="shared" si="2"/>
        <v>181293.74634374634</v>
      </c>
      <c r="F74" s="32">
        <v>151</v>
      </c>
      <c r="G74" s="33">
        <v>48.000000000000014</v>
      </c>
      <c r="H74" s="34">
        <f t="shared" si="3"/>
        <v>99.5</v>
      </c>
      <c r="I74" s="33">
        <v>58</v>
      </c>
      <c r="J74" s="20">
        <v>9</v>
      </c>
      <c r="K74" s="21">
        <v>0.6</v>
      </c>
    </row>
    <row r="75" spans="1:11">
      <c r="A75" s="27">
        <v>73</v>
      </c>
      <c r="B75" s="28" t="s">
        <v>794</v>
      </c>
      <c r="C75" s="29">
        <v>5863555800</v>
      </c>
      <c r="D75" s="30">
        <v>25219</v>
      </c>
      <c r="E75" s="31">
        <f t="shared" si="2"/>
        <v>232505.48396050595</v>
      </c>
      <c r="F75" s="32">
        <v>94</v>
      </c>
      <c r="G75" s="33">
        <v>77.000000000000014</v>
      </c>
      <c r="H75" s="34">
        <f t="shared" si="3"/>
        <v>85.5</v>
      </c>
      <c r="I75" s="33">
        <v>32</v>
      </c>
      <c r="J75" s="20">
        <v>10</v>
      </c>
      <c r="K75" s="21">
        <v>0.5</v>
      </c>
    </row>
    <row r="76" spans="1:11">
      <c r="A76" s="27">
        <v>74</v>
      </c>
      <c r="B76" s="28" t="s">
        <v>795</v>
      </c>
      <c r="C76" s="29">
        <v>808941100</v>
      </c>
      <c r="D76" s="30">
        <v>4991</v>
      </c>
      <c r="E76" s="31">
        <f t="shared" si="2"/>
        <v>162079.96393508316</v>
      </c>
      <c r="F76" s="32">
        <v>185</v>
      </c>
      <c r="G76" s="33">
        <v>249.00000000000006</v>
      </c>
      <c r="H76" s="34">
        <f t="shared" si="3"/>
        <v>217.00000000000003</v>
      </c>
      <c r="I76" s="33">
        <v>251</v>
      </c>
      <c r="J76" s="20">
        <v>3</v>
      </c>
      <c r="K76" s="21">
        <v>1.2</v>
      </c>
    </row>
    <row r="77" spans="1:11">
      <c r="A77" s="27">
        <v>75</v>
      </c>
      <c r="B77" s="28" t="s">
        <v>796</v>
      </c>
      <c r="C77" s="29">
        <v>7955584100</v>
      </c>
      <c r="D77" s="30">
        <v>13871</v>
      </c>
      <c r="E77" s="31">
        <f t="shared" si="2"/>
        <v>573540.77571912622</v>
      </c>
      <c r="F77" s="32">
        <v>19</v>
      </c>
      <c r="G77" s="33">
        <v>142.00000000000003</v>
      </c>
      <c r="H77" s="34">
        <f t="shared" si="3"/>
        <v>80.500000000000014</v>
      </c>
      <c r="I77" s="33">
        <v>30</v>
      </c>
      <c r="J77" s="20">
        <v>10</v>
      </c>
      <c r="K77" s="21">
        <v>0.5</v>
      </c>
    </row>
    <row r="78" spans="1:11">
      <c r="A78" s="27">
        <v>76</v>
      </c>
      <c r="B78" s="28" t="s">
        <v>797</v>
      </c>
      <c r="C78" s="29">
        <v>1162938400</v>
      </c>
      <c r="D78" s="30">
        <v>7967</v>
      </c>
      <c r="E78" s="31">
        <f t="shared" si="2"/>
        <v>145969.42387347811</v>
      </c>
      <c r="F78" s="32">
        <v>212</v>
      </c>
      <c r="G78" s="33">
        <v>215.00000000000006</v>
      </c>
      <c r="H78" s="34">
        <f t="shared" si="3"/>
        <v>213.50000000000003</v>
      </c>
      <c r="I78" s="33">
        <v>248</v>
      </c>
      <c r="J78" s="20">
        <v>3</v>
      </c>
      <c r="K78" s="21">
        <v>1.2</v>
      </c>
    </row>
    <row r="79" spans="1:11">
      <c r="A79" s="27">
        <v>77</v>
      </c>
      <c r="B79" s="28" t="s">
        <v>798</v>
      </c>
      <c r="C79" s="29">
        <v>1154562000</v>
      </c>
      <c r="D79" s="30">
        <v>9038</v>
      </c>
      <c r="E79" s="31">
        <f t="shared" si="2"/>
        <v>127745.29763221952</v>
      </c>
      <c r="F79" s="32">
        <v>259</v>
      </c>
      <c r="G79" s="33">
        <v>194.00000000000006</v>
      </c>
      <c r="H79" s="34">
        <f t="shared" si="3"/>
        <v>226.50000000000003</v>
      </c>
      <c r="I79" s="33">
        <v>266</v>
      </c>
      <c r="J79" s="20">
        <v>3</v>
      </c>
      <c r="K79" s="21">
        <v>1.2</v>
      </c>
    </row>
    <row r="80" spans="1:11">
      <c r="A80" s="27">
        <v>78</v>
      </c>
      <c r="B80" s="28" t="s">
        <v>799</v>
      </c>
      <c r="C80" s="29">
        <v>2831290600</v>
      </c>
      <c r="D80" s="30">
        <v>6127</v>
      </c>
      <c r="E80" s="31">
        <f t="shared" si="2"/>
        <v>462100.63652684836</v>
      </c>
      <c r="F80" s="32">
        <v>30</v>
      </c>
      <c r="G80" s="33">
        <v>234.00000000000006</v>
      </c>
      <c r="H80" s="34">
        <f t="shared" si="3"/>
        <v>132.00000000000003</v>
      </c>
      <c r="I80" s="33">
        <v>101</v>
      </c>
      <c r="J80" s="20">
        <v>8</v>
      </c>
      <c r="K80" s="21">
        <v>0.7</v>
      </c>
    </row>
    <row r="81" spans="1:11">
      <c r="A81" s="27">
        <v>79</v>
      </c>
      <c r="B81" s="28" t="s">
        <v>800</v>
      </c>
      <c r="C81" s="29">
        <v>4153988500</v>
      </c>
      <c r="D81" s="30">
        <v>31634</v>
      </c>
      <c r="E81" s="31">
        <f t="shared" si="2"/>
        <v>131314.04501485743</v>
      </c>
      <c r="F81" s="32">
        <v>252</v>
      </c>
      <c r="G81" s="33">
        <v>54.000000000000014</v>
      </c>
      <c r="H81" s="34">
        <f t="shared" si="3"/>
        <v>153</v>
      </c>
      <c r="I81" s="33">
        <v>129</v>
      </c>
      <c r="J81" s="20">
        <v>7</v>
      </c>
      <c r="K81" s="21">
        <v>0.8</v>
      </c>
    </row>
    <row r="82" spans="1:11">
      <c r="A82" s="27">
        <v>80</v>
      </c>
      <c r="B82" s="28" t="s">
        <v>801</v>
      </c>
      <c r="C82" s="29">
        <v>1146095200</v>
      </c>
      <c r="D82" s="30">
        <v>11773</v>
      </c>
      <c r="E82" s="31">
        <f t="shared" si="2"/>
        <v>97349.460630255664</v>
      </c>
      <c r="F82" s="32">
        <v>318</v>
      </c>
      <c r="G82" s="33">
        <v>166.00000000000003</v>
      </c>
      <c r="H82" s="34">
        <f t="shared" si="3"/>
        <v>242</v>
      </c>
      <c r="I82" s="33">
        <v>277</v>
      </c>
      <c r="J82" s="20">
        <v>3</v>
      </c>
      <c r="K82" s="21">
        <v>1.2</v>
      </c>
    </row>
    <row r="83" spans="1:11">
      <c r="A83" s="27">
        <v>81</v>
      </c>
      <c r="B83" s="28" t="s">
        <v>802</v>
      </c>
      <c r="C83" s="29">
        <v>606991900</v>
      </c>
      <c r="D83" s="30">
        <v>3403</v>
      </c>
      <c r="E83" s="31">
        <f t="shared" si="2"/>
        <v>178369.64443138408</v>
      </c>
      <c r="F83" s="32">
        <v>157</v>
      </c>
      <c r="G83" s="33">
        <v>268.00000000000006</v>
      </c>
      <c r="H83" s="34">
        <f t="shared" si="3"/>
        <v>212.50000000000003</v>
      </c>
      <c r="I83" s="33">
        <v>246</v>
      </c>
      <c r="J83" s="20">
        <v>3</v>
      </c>
      <c r="K83" s="21">
        <v>1.2</v>
      </c>
    </row>
    <row r="84" spans="1:11">
      <c r="A84" s="27">
        <v>82</v>
      </c>
      <c r="B84" s="28" t="s">
        <v>803</v>
      </c>
      <c r="C84" s="29">
        <v>4654728300</v>
      </c>
      <c r="D84" s="30">
        <v>15921</v>
      </c>
      <c r="E84" s="31">
        <f t="shared" si="2"/>
        <v>292364.06632749201</v>
      </c>
      <c r="F84" s="32">
        <v>63</v>
      </c>
      <c r="G84" s="33">
        <v>130.00000000000003</v>
      </c>
      <c r="H84" s="34">
        <f t="shared" si="3"/>
        <v>96.500000000000014</v>
      </c>
      <c r="I84" s="33">
        <v>54</v>
      </c>
      <c r="J84" s="20">
        <v>9</v>
      </c>
      <c r="K84" s="21">
        <v>0.6</v>
      </c>
    </row>
    <row r="85" spans="1:11">
      <c r="A85" s="27">
        <v>83</v>
      </c>
      <c r="B85" s="28" t="s">
        <v>260</v>
      </c>
      <c r="C85" s="29">
        <v>1926835300</v>
      </c>
      <c r="D85" s="30">
        <v>14526</v>
      </c>
      <c r="E85" s="31">
        <f t="shared" si="2"/>
        <v>132647.34269585571</v>
      </c>
      <c r="F85" s="32">
        <v>246</v>
      </c>
      <c r="G85" s="33">
        <v>139.00000000000003</v>
      </c>
      <c r="H85" s="34">
        <f t="shared" si="3"/>
        <v>192.5</v>
      </c>
      <c r="I85" s="33">
        <v>216</v>
      </c>
      <c r="J85" s="20">
        <v>4</v>
      </c>
      <c r="K85" s="21">
        <v>1.1000000000000001</v>
      </c>
    </row>
    <row r="86" spans="1:11">
      <c r="A86" s="27">
        <v>84</v>
      </c>
      <c r="B86" s="28" t="s">
        <v>262</v>
      </c>
      <c r="C86" s="29">
        <v>278867500</v>
      </c>
      <c r="D86" s="30">
        <v>2210</v>
      </c>
      <c r="E86" s="31">
        <f t="shared" si="2"/>
        <v>126184.38914027149</v>
      </c>
      <c r="F86" s="32">
        <v>264</v>
      </c>
      <c r="G86" s="33">
        <v>285.00000000000006</v>
      </c>
      <c r="H86" s="34">
        <f t="shared" si="3"/>
        <v>274.5</v>
      </c>
      <c r="I86" s="33">
        <v>314</v>
      </c>
      <c r="J86" s="20">
        <v>2</v>
      </c>
      <c r="K86" s="21">
        <v>1.3</v>
      </c>
    </row>
    <row r="87" spans="1:11">
      <c r="A87" s="27">
        <v>85</v>
      </c>
      <c r="B87" s="28" t="s">
        <v>264</v>
      </c>
      <c r="C87" s="29">
        <v>2143969100</v>
      </c>
      <c r="D87" s="30">
        <v>16192</v>
      </c>
      <c r="E87" s="31">
        <f t="shared" si="2"/>
        <v>132409.15884387351</v>
      </c>
      <c r="F87" s="32">
        <v>247</v>
      </c>
      <c r="G87" s="33">
        <v>123.00000000000003</v>
      </c>
      <c r="H87" s="34">
        <f t="shared" si="3"/>
        <v>185</v>
      </c>
      <c r="I87" s="33">
        <v>204</v>
      </c>
      <c r="J87" s="20">
        <v>5</v>
      </c>
      <c r="K87" s="21">
        <v>1</v>
      </c>
    </row>
    <row r="88" spans="1:11">
      <c r="A88" s="27">
        <v>86</v>
      </c>
      <c r="B88" s="28" t="s">
        <v>804</v>
      </c>
      <c r="C88" s="29">
        <v>3250149400</v>
      </c>
      <c r="D88" s="30">
        <v>4906</v>
      </c>
      <c r="E88" s="31">
        <f t="shared" si="2"/>
        <v>662484.59029759478</v>
      </c>
      <c r="F88" s="32">
        <v>16</v>
      </c>
      <c r="G88" s="33">
        <v>251.00000000000006</v>
      </c>
      <c r="H88" s="34">
        <f t="shared" si="3"/>
        <v>133.50000000000003</v>
      </c>
      <c r="I88" s="33">
        <v>104</v>
      </c>
      <c r="J88" s="20">
        <v>8</v>
      </c>
      <c r="K88" s="21">
        <v>0.7</v>
      </c>
    </row>
    <row r="89" spans="1:11">
      <c r="A89" s="27">
        <v>87</v>
      </c>
      <c r="B89" s="28" t="s">
        <v>805</v>
      </c>
      <c r="C89" s="29">
        <v>1773024900</v>
      </c>
      <c r="D89" s="30">
        <v>15829</v>
      </c>
      <c r="E89" s="31">
        <f t="shared" si="2"/>
        <v>112011.17569018889</v>
      </c>
      <c r="F89" s="32">
        <v>295</v>
      </c>
      <c r="G89" s="33">
        <v>126.00000000000003</v>
      </c>
      <c r="H89" s="34">
        <f t="shared" si="3"/>
        <v>210.5</v>
      </c>
      <c r="I89" s="33">
        <v>242</v>
      </c>
      <c r="J89" s="20">
        <v>4</v>
      </c>
      <c r="K89" s="21">
        <v>1.1000000000000001</v>
      </c>
    </row>
    <row r="90" spans="1:11">
      <c r="A90" s="27">
        <v>88</v>
      </c>
      <c r="B90" s="28" t="s">
        <v>806</v>
      </c>
      <c r="C90" s="29">
        <v>4091504700</v>
      </c>
      <c r="D90" s="30">
        <v>25105</v>
      </c>
      <c r="E90" s="31">
        <f t="shared" si="2"/>
        <v>162975.69010157339</v>
      </c>
      <c r="F90" s="32">
        <v>183</v>
      </c>
      <c r="G90" s="33">
        <v>80.000000000000014</v>
      </c>
      <c r="H90" s="34">
        <f t="shared" si="3"/>
        <v>131.5</v>
      </c>
      <c r="I90" s="33">
        <v>96</v>
      </c>
      <c r="J90" s="20">
        <v>8</v>
      </c>
      <c r="K90" s="21">
        <v>0.7</v>
      </c>
    </row>
    <row r="91" spans="1:11">
      <c r="A91" s="27">
        <v>89</v>
      </c>
      <c r="B91" s="28" t="s">
        <v>807</v>
      </c>
      <c r="C91" s="29">
        <v>10127877000</v>
      </c>
      <c r="D91" s="30">
        <v>4348</v>
      </c>
      <c r="E91" s="31">
        <f t="shared" si="2"/>
        <v>2329318.5372585095</v>
      </c>
      <c r="F91" s="32">
        <v>4</v>
      </c>
      <c r="G91" s="33">
        <v>259.00000000000006</v>
      </c>
      <c r="H91" s="34">
        <f t="shared" si="3"/>
        <v>131.50000000000003</v>
      </c>
      <c r="I91" s="33">
        <v>99</v>
      </c>
      <c r="J91" s="20">
        <v>8</v>
      </c>
      <c r="K91" s="21">
        <v>0.7</v>
      </c>
    </row>
    <row r="92" spans="1:11">
      <c r="A92" s="27">
        <v>90</v>
      </c>
      <c r="B92" s="28" t="s">
        <v>808</v>
      </c>
      <c r="C92" s="29">
        <v>461457900</v>
      </c>
      <c r="D92" s="30">
        <v>1205</v>
      </c>
      <c r="E92" s="31">
        <f t="shared" si="2"/>
        <v>382952.61410788383</v>
      </c>
      <c r="F92" s="32">
        <v>39</v>
      </c>
      <c r="G92" s="33">
        <v>320.00000000000006</v>
      </c>
      <c r="H92" s="34">
        <f t="shared" si="3"/>
        <v>179.50000000000003</v>
      </c>
      <c r="I92" s="33">
        <v>189</v>
      </c>
      <c r="J92" s="20">
        <v>5</v>
      </c>
      <c r="K92" s="21">
        <v>1</v>
      </c>
    </row>
    <row r="93" spans="1:11">
      <c r="A93" s="27">
        <v>91</v>
      </c>
      <c r="B93" s="28" t="s">
        <v>809</v>
      </c>
      <c r="C93" s="29">
        <v>956478200</v>
      </c>
      <c r="D93" s="30">
        <v>1750</v>
      </c>
      <c r="E93" s="31">
        <f t="shared" si="2"/>
        <v>546558.97142857139</v>
      </c>
      <c r="F93" s="32">
        <v>22</v>
      </c>
      <c r="G93" s="33">
        <v>298.00000000000006</v>
      </c>
      <c r="H93" s="34">
        <f t="shared" si="3"/>
        <v>160.00000000000003</v>
      </c>
      <c r="I93" s="33">
        <v>145</v>
      </c>
      <c r="J93" s="20">
        <v>6</v>
      </c>
      <c r="K93" s="21">
        <v>0.9</v>
      </c>
    </row>
    <row r="94" spans="1:11">
      <c r="A94" s="27">
        <v>92</v>
      </c>
      <c r="B94" s="28" t="s">
        <v>810</v>
      </c>
      <c r="C94" s="29">
        <v>944642600</v>
      </c>
      <c r="D94" s="30">
        <v>3799</v>
      </c>
      <c r="E94" s="31">
        <f t="shared" si="2"/>
        <v>248655.59357725718</v>
      </c>
      <c r="F94" s="32">
        <v>80</v>
      </c>
      <c r="G94" s="33">
        <v>264.00000000000006</v>
      </c>
      <c r="H94" s="34">
        <f t="shared" si="3"/>
        <v>172.00000000000003</v>
      </c>
      <c r="I94" s="33">
        <v>168</v>
      </c>
      <c r="J94" s="20">
        <v>6</v>
      </c>
      <c r="K94" s="21">
        <v>0.9</v>
      </c>
    </row>
    <row r="95" spans="1:11">
      <c r="A95" s="27">
        <v>93</v>
      </c>
      <c r="B95" s="28" t="s">
        <v>811</v>
      </c>
      <c r="C95" s="29">
        <v>7029819300</v>
      </c>
      <c r="D95" s="30">
        <v>46451</v>
      </c>
      <c r="E95" s="31">
        <f t="shared" si="2"/>
        <v>151338.38453424038</v>
      </c>
      <c r="F95" s="32">
        <v>202</v>
      </c>
      <c r="G95" s="33">
        <v>27.000000000000007</v>
      </c>
      <c r="H95" s="34">
        <f t="shared" si="3"/>
        <v>114.5</v>
      </c>
      <c r="I95" s="33">
        <v>77</v>
      </c>
      <c r="J95" s="20">
        <v>8</v>
      </c>
      <c r="K95" s="21">
        <v>0.7</v>
      </c>
    </row>
    <row r="96" spans="1:11">
      <c r="A96" s="27">
        <v>94</v>
      </c>
      <c r="B96" s="28" t="s">
        <v>812</v>
      </c>
      <c r="C96" s="29">
        <v>2482405500</v>
      </c>
      <c r="D96" s="30">
        <v>16078</v>
      </c>
      <c r="E96" s="31">
        <f t="shared" si="2"/>
        <v>154397.65518099268</v>
      </c>
      <c r="F96" s="32">
        <v>196</v>
      </c>
      <c r="G96" s="33">
        <v>124.00000000000003</v>
      </c>
      <c r="H96" s="34">
        <f t="shared" si="3"/>
        <v>160</v>
      </c>
      <c r="I96" s="33">
        <v>144</v>
      </c>
      <c r="J96" s="20">
        <v>6</v>
      </c>
      <c r="K96" s="21">
        <v>0.9</v>
      </c>
    </row>
    <row r="97" spans="1:11">
      <c r="A97" s="27">
        <v>95</v>
      </c>
      <c r="B97" s="28" t="s">
        <v>813</v>
      </c>
      <c r="C97" s="29">
        <v>6253556700</v>
      </c>
      <c r="D97" s="30">
        <v>89541</v>
      </c>
      <c r="E97" s="31">
        <f t="shared" si="2"/>
        <v>69840.14808858512</v>
      </c>
      <c r="F97" s="32">
        <v>345</v>
      </c>
      <c r="G97" s="33">
        <v>11</v>
      </c>
      <c r="H97" s="34">
        <f t="shared" si="3"/>
        <v>178</v>
      </c>
      <c r="I97" s="33">
        <v>185</v>
      </c>
      <c r="J97" s="20">
        <v>5</v>
      </c>
      <c r="K97" s="21">
        <v>1</v>
      </c>
    </row>
    <row r="98" spans="1:11">
      <c r="A98" s="27">
        <v>96</v>
      </c>
      <c r="B98" s="28" t="s">
        <v>814</v>
      </c>
      <c r="C98" s="29">
        <v>13186717700</v>
      </c>
      <c r="D98" s="30">
        <v>30993</v>
      </c>
      <c r="E98" s="31">
        <f t="shared" si="2"/>
        <v>425474.06511147681</v>
      </c>
      <c r="F98" s="32">
        <v>33</v>
      </c>
      <c r="G98" s="33">
        <v>53.000000000000014</v>
      </c>
      <c r="H98" s="34">
        <f t="shared" si="3"/>
        <v>43.000000000000007</v>
      </c>
      <c r="I98" s="33">
        <v>7</v>
      </c>
      <c r="J98" s="20">
        <v>10</v>
      </c>
      <c r="K98" s="21">
        <v>0.5</v>
      </c>
    </row>
    <row r="99" spans="1:11">
      <c r="A99" s="27">
        <v>97</v>
      </c>
      <c r="B99" s="28" t="s">
        <v>815</v>
      </c>
      <c r="C99" s="29">
        <v>3008407300</v>
      </c>
      <c r="D99" s="30">
        <v>40638</v>
      </c>
      <c r="E99" s="31">
        <f t="shared" si="2"/>
        <v>74029.413356956546</v>
      </c>
      <c r="F99" s="32">
        <v>341</v>
      </c>
      <c r="G99" s="33">
        <v>38.000000000000007</v>
      </c>
      <c r="H99" s="34">
        <f t="shared" si="3"/>
        <v>189.5</v>
      </c>
      <c r="I99" s="33">
        <v>211</v>
      </c>
      <c r="J99" s="20">
        <v>4</v>
      </c>
      <c r="K99" s="21">
        <v>1.1000000000000001</v>
      </c>
    </row>
    <row r="100" spans="1:11">
      <c r="A100" s="27">
        <v>98</v>
      </c>
      <c r="B100" s="28" t="s">
        <v>816</v>
      </c>
      <c r="C100" s="29">
        <v>182043400</v>
      </c>
      <c r="D100" s="30">
        <v>715</v>
      </c>
      <c r="E100" s="31">
        <f t="shared" si="2"/>
        <v>254606.15384615384</v>
      </c>
      <c r="F100" s="32">
        <v>78</v>
      </c>
      <c r="G100" s="33">
        <v>334.00000000000006</v>
      </c>
      <c r="H100" s="34">
        <f t="shared" si="3"/>
        <v>206.00000000000003</v>
      </c>
      <c r="I100" s="33">
        <v>239</v>
      </c>
      <c r="J100" s="20">
        <v>4</v>
      </c>
      <c r="K100" s="21">
        <v>1.1000000000000001</v>
      </c>
    </row>
    <row r="101" spans="1:11">
      <c r="A101" s="27">
        <v>99</v>
      </c>
      <c r="B101" s="28" t="s">
        <v>817</v>
      </c>
      <c r="C101" s="29">
        <v>3632254300</v>
      </c>
      <c r="D101" s="30">
        <v>18399</v>
      </c>
      <c r="E101" s="31">
        <f t="shared" si="2"/>
        <v>197415.85412250666</v>
      </c>
      <c r="F101" s="32">
        <v>132</v>
      </c>
      <c r="G101" s="33">
        <v>112.00000000000003</v>
      </c>
      <c r="H101" s="34">
        <f t="shared" si="3"/>
        <v>122.00000000000001</v>
      </c>
      <c r="I101" s="33">
        <v>88</v>
      </c>
      <c r="J101" s="20">
        <v>8</v>
      </c>
      <c r="K101" s="21">
        <v>0.7</v>
      </c>
    </row>
    <row r="102" spans="1:11">
      <c r="A102" s="27">
        <v>100</v>
      </c>
      <c r="B102" s="28" t="s">
        <v>818</v>
      </c>
      <c r="C102" s="29">
        <v>11101738800</v>
      </c>
      <c r="D102" s="30">
        <v>74416</v>
      </c>
      <c r="E102" s="31">
        <f t="shared" si="2"/>
        <v>149184.83659428079</v>
      </c>
      <c r="F102" s="32">
        <v>207</v>
      </c>
      <c r="G102" s="33">
        <v>14.000000000000004</v>
      </c>
      <c r="H102" s="34">
        <f t="shared" si="3"/>
        <v>110.5</v>
      </c>
      <c r="I102" s="33">
        <v>72</v>
      </c>
      <c r="J102" s="20">
        <v>8</v>
      </c>
      <c r="K102" s="21">
        <v>0.7</v>
      </c>
    </row>
    <row r="103" spans="1:11">
      <c r="A103" s="27">
        <v>101</v>
      </c>
      <c r="B103" s="28" t="s">
        <v>819</v>
      </c>
      <c r="C103" s="29">
        <v>6057291000</v>
      </c>
      <c r="D103" s="30">
        <v>34087</v>
      </c>
      <c r="E103" s="31">
        <f t="shared" si="2"/>
        <v>177700.91237128523</v>
      </c>
      <c r="F103" s="32">
        <v>158</v>
      </c>
      <c r="G103" s="33">
        <v>52.000000000000014</v>
      </c>
      <c r="H103" s="34">
        <f t="shared" si="3"/>
        <v>105</v>
      </c>
      <c r="I103" s="33">
        <v>69</v>
      </c>
      <c r="J103" s="20">
        <v>9</v>
      </c>
      <c r="K103" s="21">
        <v>0.6</v>
      </c>
    </row>
    <row r="104" spans="1:11">
      <c r="A104" s="27">
        <v>102</v>
      </c>
      <c r="B104" s="28" t="s">
        <v>820</v>
      </c>
      <c r="C104" s="29">
        <v>1612258700</v>
      </c>
      <c r="D104" s="30">
        <v>9394</v>
      </c>
      <c r="E104" s="31">
        <f t="shared" si="2"/>
        <v>171626.43176495636</v>
      </c>
      <c r="F104" s="32">
        <v>170</v>
      </c>
      <c r="G104" s="33">
        <v>190.00000000000003</v>
      </c>
      <c r="H104" s="34">
        <f t="shared" si="3"/>
        <v>180</v>
      </c>
      <c r="I104" s="33">
        <v>191</v>
      </c>
      <c r="J104" s="20">
        <v>5</v>
      </c>
      <c r="K104" s="21">
        <v>1</v>
      </c>
    </row>
    <row r="105" spans="1:11">
      <c r="A105" s="27">
        <v>103</v>
      </c>
      <c r="B105" s="28" t="s">
        <v>821</v>
      </c>
      <c r="C105" s="29">
        <v>1481985500</v>
      </c>
      <c r="D105" s="30">
        <v>20683</v>
      </c>
      <c r="E105" s="31">
        <f t="shared" si="2"/>
        <v>71652.347338393854</v>
      </c>
      <c r="F105" s="32">
        <v>343</v>
      </c>
      <c r="G105" s="33">
        <v>94.000000000000014</v>
      </c>
      <c r="H105" s="34">
        <f t="shared" si="3"/>
        <v>218.5</v>
      </c>
      <c r="I105" s="33">
        <v>253</v>
      </c>
      <c r="J105" s="20">
        <v>3</v>
      </c>
      <c r="K105" s="21">
        <v>1.2</v>
      </c>
    </row>
    <row r="106" spans="1:11">
      <c r="A106" s="27">
        <v>104</v>
      </c>
      <c r="B106" s="28" t="s">
        <v>1075</v>
      </c>
      <c r="C106" s="29">
        <v>810687000</v>
      </c>
      <c r="D106" s="30">
        <v>320</v>
      </c>
      <c r="E106" s="31">
        <f t="shared" si="2"/>
        <v>2533396.875</v>
      </c>
      <c r="F106" s="32">
        <v>3</v>
      </c>
      <c r="G106" s="33">
        <v>346.00000000000006</v>
      </c>
      <c r="H106" s="34">
        <f t="shared" si="3"/>
        <v>174.50000000000003</v>
      </c>
      <c r="I106" s="33">
        <v>173</v>
      </c>
      <c r="J106" s="20">
        <v>6</v>
      </c>
      <c r="K106" s="21">
        <v>0.9</v>
      </c>
    </row>
    <row r="107" spans="1:11">
      <c r="A107" s="27">
        <v>105</v>
      </c>
      <c r="B107" s="28" t="s">
        <v>822</v>
      </c>
      <c r="C107" s="29">
        <v>1425622900</v>
      </c>
      <c r="D107" s="30">
        <v>8768</v>
      </c>
      <c r="E107" s="31">
        <f t="shared" si="2"/>
        <v>162593.8526459854</v>
      </c>
      <c r="F107" s="32">
        <v>184</v>
      </c>
      <c r="G107" s="33">
        <v>195.00000000000006</v>
      </c>
      <c r="H107" s="34">
        <f t="shared" si="3"/>
        <v>189.50000000000003</v>
      </c>
      <c r="I107" s="33">
        <v>213</v>
      </c>
      <c r="J107" s="20">
        <v>4</v>
      </c>
      <c r="K107" s="21">
        <v>1.1000000000000001</v>
      </c>
    </row>
    <row r="108" spans="1:11">
      <c r="A108" s="27">
        <v>106</v>
      </c>
      <c r="B108" s="28" t="s">
        <v>823</v>
      </c>
      <c r="C108" s="29">
        <v>173933200</v>
      </c>
      <c r="D108" s="30">
        <v>1465</v>
      </c>
      <c r="E108" s="31">
        <f t="shared" si="2"/>
        <v>118725.73378839591</v>
      </c>
      <c r="F108" s="32">
        <v>279</v>
      </c>
      <c r="G108" s="33">
        <v>309.00000000000006</v>
      </c>
      <c r="H108" s="34">
        <f t="shared" si="3"/>
        <v>294</v>
      </c>
      <c r="I108" s="33">
        <v>335</v>
      </c>
      <c r="J108" s="20">
        <v>1</v>
      </c>
      <c r="K108" s="21">
        <v>1.4</v>
      </c>
    </row>
    <row r="109" spans="1:11">
      <c r="A109" s="27">
        <v>107</v>
      </c>
      <c r="B109" s="28" t="s">
        <v>824</v>
      </c>
      <c r="C109" s="29">
        <v>7571872500</v>
      </c>
      <c r="D109" s="30">
        <v>30430</v>
      </c>
      <c r="E109" s="31">
        <f t="shared" si="2"/>
        <v>248829.19815971082</v>
      </c>
      <c r="F109" s="32">
        <v>79</v>
      </c>
      <c r="G109" s="33">
        <v>57.000000000000014</v>
      </c>
      <c r="H109" s="34">
        <f t="shared" si="3"/>
        <v>68</v>
      </c>
      <c r="I109" s="33">
        <v>19</v>
      </c>
      <c r="J109" s="20">
        <v>10</v>
      </c>
      <c r="K109" s="21">
        <v>0.5</v>
      </c>
    </row>
    <row r="110" spans="1:11">
      <c r="A110" s="27">
        <v>108</v>
      </c>
      <c r="B110" s="28" t="s">
        <v>825</v>
      </c>
      <c r="C110" s="29">
        <v>173818900</v>
      </c>
      <c r="D110" s="30">
        <v>1059</v>
      </c>
      <c r="E110" s="31">
        <f t="shared" si="2"/>
        <v>164134.9386213409</v>
      </c>
      <c r="F110" s="32">
        <v>180</v>
      </c>
      <c r="G110" s="33">
        <v>322.00000000000006</v>
      </c>
      <c r="H110" s="34">
        <f t="shared" si="3"/>
        <v>251.00000000000003</v>
      </c>
      <c r="I110" s="33">
        <v>288</v>
      </c>
      <c r="J110" s="20">
        <v>2</v>
      </c>
      <c r="K110" s="21">
        <v>1.3</v>
      </c>
    </row>
    <row r="111" spans="1:11">
      <c r="A111" s="27">
        <v>109</v>
      </c>
      <c r="B111" s="28" t="s">
        <v>826</v>
      </c>
      <c r="C111" s="29">
        <v>229578500</v>
      </c>
      <c r="D111" s="30">
        <v>75</v>
      </c>
      <c r="E111" s="31">
        <f t="shared" si="2"/>
        <v>3061046.6666666665</v>
      </c>
      <c r="F111" s="32">
        <v>2</v>
      </c>
      <c r="G111" s="33">
        <v>351.00000000000006</v>
      </c>
      <c r="H111" s="34">
        <f t="shared" si="3"/>
        <v>176.50000000000003</v>
      </c>
      <c r="I111" s="33">
        <v>182</v>
      </c>
      <c r="J111" s="20">
        <v>5</v>
      </c>
      <c r="K111" s="21">
        <v>1</v>
      </c>
    </row>
    <row r="112" spans="1:11">
      <c r="A112" s="27">
        <v>110</v>
      </c>
      <c r="B112" s="28" t="s">
        <v>827</v>
      </c>
      <c r="C112" s="29">
        <v>2853771800</v>
      </c>
      <c r="D112" s="30">
        <v>18883</v>
      </c>
      <c r="E112" s="31">
        <f t="shared" si="2"/>
        <v>151129.15320658794</v>
      </c>
      <c r="F112" s="32">
        <v>204</v>
      </c>
      <c r="G112" s="33">
        <v>102.00000000000003</v>
      </c>
      <c r="H112" s="34">
        <f t="shared" si="3"/>
        <v>153</v>
      </c>
      <c r="I112" s="33">
        <v>130</v>
      </c>
      <c r="J112" s="20">
        <v>7</v>
      </c>
      <c r="K112" s="21">
        <v>0.8</v>
      </c>
    </row>
    <row r="113" spans="1:11">
      <c r="A113" s="27">
        <v>111</v>
      </c>
      <c r="B113" s="28" t="s">
        <v>828</v>
      </c>
      <c r="C113" s="29">
        <v>698314800</v>
      </c>
      <c r="D113" s="30">
        <v>6291</v>
      </c>
      <c r="E113" s="31">
        <f t="shared" si="2"/>
        <v>111002.19360991893</v>
      </c>
      <c r="F113" s="32">
        <v>296</v>
      </c>
      <c r="G113" s="33">
        <v>227.00000000000006</v>
      </c>
      <c r="H113" s="34">
        <f t="shared" si="3"/>
        <v>261.5</v>
      </c>
      <c r="I113" s="33">
        <v>298</v>
      </c>
      <c r="J113" s="20">
        <v>2</v>
      </c>
      <c r="K113" s="21">
        <v>1.3</v>
      </c>
    </row>
    <row r="114" spans="1:11">
      <c r="A114" s="27">
        <v>112</v>
      </c>
      <c r="B114" s="28" t="s">
        <v>829</v>
      </c>
      <c r="C114" s="29">
        <v>210428400</v>
      </c>
      <c r="D114" s="30">
        <v>1611</v>
      </c>
      <c r="E114" s="31">
        <f t="shared" si="2"/>
        <v>130619.73929236499</v>
      </c>
      <c r="F114" s="32">
        <v>255</v>
      </c>
      <c r="G114" s="33">
        <v>306.00000000000006</v>
      </c>
      <c r="H114" s="34">
        <f t="shared" si="3"/>
        <v>280.5</v>
      </c>
      <c r="I114" s="33">
        <v>320</v>
      </c>
      <c r="J114" s="20">
        <v>1</v>
      </c>
      <c r="K114" s="21">
        <v>1.4</v>
      </c>
    </row>
    <row r="115" spans="1:11">
      <c r="A115" s="27">
        <v>113</v>
      </c>
      <c r="B115" s="28" t="s">
        <v>310</v>
      </c>
      <c r="C115" s="29">
        <v>1600428300</v>
      </c>
      <c r="D115" s="30">
        <v>6945</v>
      </c>
      <c r="E115" s="31">
        <f t="shared" si="2"/>
        <v>230443.23974082075</v>
      </c>
      <c r="F115" s="32">
        <v>97</v>
      </c>
      <c r="G115" s="33">
        <v>220.00000000000006</v>
      </c>
      <c r="H115" s="34">
        <f t="shared" si="3"/>
        <v>158.50000000000003</v>
      </c>
      <c r="I115" s="33">
        <v>141</v>
      </c>
      <c r="J115" s="20">
        <v>6</v>
      </c>
      <c r="K115" s="21">
        <v>0.9</v>
      </c>
    </row>
    <row r="116" spans="1:11">
      <c r="A116" s="27">
        <v>114</v>
      </c>
      <c r="B116" s="28" t="s">
        <v>830</v>
      </c>
      <c r="C116" s="29">
        <v>1635101600</v>
      </c>
      <c r="D116" s="30">
        <v>17258</v>
      </c>
      <c r="E116" s="31">
        <f t="shared" si="2"/>
        <v>94744.559045080547</v>
      </c>
      <c r="F116" s="32">
        <v>321</v>
      </c>
      <c r="G116" s="33">
        <v>113.00000000000003</v>
      </c>
      <c r="H116" s="34">
        <f t="shared" si="3"/>
        <v>217</v>
      </c>
      <c r="I116" s="33">
        <v>250</v>
      </c>
      <c r="J116" s="20">
        <v>3</v>
      </c>
      <c r="K116" s="21">
        <v>1.2</v>
      </c>
    </row>
    <row r="117" spans="1:11">
      <c r="A117" s="27">
        <v>115</v>
      </c>
      <c r="B117" s="28" t="s">
        <v>831</v>
      </c>
      <c r="C117" s="29">
        <v>2033204400</v>
      </c>
      <c r="D117" s="30">
        <v>11325</v>
      </c>
      <c r="E117" s="31">
        <f t="shared" si="2"/>
        <v>179532.39735099339</v>
      </c>
      <c r="F117" s="32">
        <v>155</v>
      </c>
      <c r="G117" s="33">
        <v>170.00000000000003</v>
      </c>
      <c r="H117" s="34">
        <f t="shared" si="3"/>
        <v>162.5</v>
      </c>
      <c r="I117" s="33">
        <v>147</v>
      </c>
      <c r="J117" s="20">
        <v>6</v>
      </c>
      <c r="K117" s="21">
        <v>0.9</v>
      </c>
    </row>
    <row r="118" spans="1:11">
      <c r="A118" s="27">
        <v>116</v>
      </c>
      <c r="B118" s="28" t="s">
        <v>832</v>
      </c>
      <c r="C118" s="29">
        <v>1116385500</v>
      </c>
      <c r="D118" s="30">
        <v>6849</v>
      </c>
      <c r="E118" s="31">
        <f t="shared" si="2"/>
        <v>162999.78098992552</v>
      </c>
      <c r="F118" s="32">
        <v>182</v>
      </c>
      <c r="G118" s="33">
        <v>222.00000000000006</v>
      </c>
      <c r="H118" s="34">
        <f t="shared" si="3"/>
        <v>202.00000000000003</v>
      </c>
      <c r="I118" s="33">
        <v>234</v>
      </c>
      <c r="J118" s="20">
        <v>4</v>
      </c>
      <c r="K118" s="21">
        <v>1.1000000000000001</v>
      </c>
    </row>
    <row r="119" spans="1:11">
      <c r="A119" s="27">
        <v>117</v>
      </c>
      <c r="B119" s="28" t="s">
        <v>833</v>
      </c>
      <c r="C119" s="29">
        <v>1106994300</v>
      </c>
      <c r="D119" s="30">
        <v>5342</v>
      </c>
      <c r="E119" s="31">
        <f t="shared" si="2"/>
        <v>207224.69112691877</v>
      </c>
      <c r="F119" s="32">
        <v>125</v>
      </c>
      <c r="G119" s="33">
        <v>241.00000000000006</v>
      </c>
      <c r="H119" s="34">
        <f t="shared" si="3"/>
        <v>183.00000000000003</v>
      </c>
      <c r="I119" s="33">
        <v>199</v>
      </c>
      <c r="J119" s="20">
        <v>5</v>
      </c>
      <c r="K119" s="21">
        <v>1</v>
      </c>
    </row>
    <row r="120" spans="1:11">
      <c r="A120" s="27">
        <v>118</v>
      </c>
      <c r="B120" s="28" t="s">
        <v>834</v>
      </c>
      <c r="C120" s="29">
        <v>1059770900</v>
      </c>
      <c r="D120" s="30">
        <v>7896</v>
      </c>
      <c r="E120" s="31">
        <f t="shared" si="2"/>
        <v>134216.17274569403</v>
      </c>
      <c r="F120" s="32">
        <v>241</v>
      </c>
      <c r="G120" s="33">
        <v>208.00000000000006</v>
      </c>
      <c r="H120" s="34">
        <f t="shared" si="3"/>
        <v>224.50000000000003</v>
      </c>
      <c r="I120" s="33">
        <v>262</v>
      </c>
      <c r="J120" s="20">
        <v>3</v>
      </c>
      <c r="K120" s="21">
        <v>1.2</v>
      </c>
    </row>
    <row r="121" spans="1:11">
      <c r="A121" s="27">
        <v>119</v>
      </c>
      <c r="B121" s="28" t="s">
        <v>835</v>
      </c>
      <c r="C121" s="29">
        <v>1756199200</v>
      </c>
      <c r="D121" s="30">
        <v>8051</v>
      </c>
      <c r="E121" s="31">
        <f t="shared" si="2"/>
        <v>218134.29387653706</v>
      </c>
      <c r="F121" s="32">
        <v>110</v>
      </c>
      <c r="G121" s="33">
        <v>201.00000000000006</v>
      </c>
      <c r="H121" s="34">
        <f t="shared" si="3"/>
        <v>155.50000000000003</v>
      </c>
      <c r="I121" s="33">
        <v>134</v>
      </c>
      <c r="J121" s="20">
        <v>7</v>
      </c>
      <c r="K121" s="21">
        <v>0.8</v>
      </c>
    </row>
    <row r="122" spans="1:11">
      <c r="A122" s="27">
        <v>120</v>
      </c>
      <c r="B122" s="28" t="s">
        <v>836</v>
      </c>
      <c r="C122" s="29">
        <v>662234900</v>
      </c>
      <c r="D122" s="30">
        <v>5177</v>
      </c>
      <c r="E122" s="31">
        <f t="shared" si="2"/>
        <v>127918.65945528298</v>
      </c>
      <c r="F122" s="32">
        <v>258</v>
      </c>
      <c r="G122" s="33">
        <v>243.00000000000006</v>
      </c>
      <c r="H122" s="34">
        <f t="shared" si="3"/>
        <v>250.50000000000003</v>
      </c>
      <c r="I122" s="33">
        <v>287</v>
      </c>
      <c r="J122" s="20">
        <v>2</v>
      </c>
      <c r="K122" s="21">
        <v>1.3</v>
      </c>
    </row>
    <row r="123" spans="1:11">
      <c r="A123" s="27">
        <v>121</v>
      </c>
      <c r="B123" s="28" t="s">
        <v>837</v>
      </c>
      <c r="C123" s="29">
        <v>322918000</v>
      </c>
      <c r="D123" s="30">
        <v>696</v>
      </c>
      <c r="E123" s="31">
        <f t="shared" si="2"/>
        <v>463962.64367816091</v>
      </c>
      <c r="F123" s="32">
        <v>29</v>
      </c>
      <c r="G123" s="33">
        <v>336.00000000000006</v>
      </c>
      <c r="H123" s="34">
        <f t="shared" si="3"/>
        <v>182.50000000000003</v>
      </c>
      <c r="I123" s="33">
        <v>198</v>
      </c>
      <c r="J123" s="20">
        <v>5</v>
      </c>
      <c r="K123" s="21">
        <v>1</v>
      </c>
    </row>
    <row r="124" spans="1:11">
      <c r="A124" s="27">
        <v>122</v>
      </c>
      <c r="B124" s="28" t="s">
        <v>838</v>
      </c>
      <c r="C124" s="29">
        <v>3073778500</v>
      </c>
      <c r="D124" s="30">
        <v>14570</v>
      </c>
      <c r="E124" s="31">
        <f t="shared" si="2"/>
        <v>210966.26630061772</v>
      </c>
      <c r="F124" s="32">
        <v>117</v>
      </c>
      <c r="G124" s="33">
        <v>138.00000000000003</v>
      </c>
      <c r="H124" s="34">
        <f t="shared" si="3"/>
        <v>127.50000000000001</v>
      </c>
      <c r="I124" s="33">
        <v>94</v>
      </c>
      <c r="J124" s="20">
        <v>8</v>
      </c>
      <c r="K124" s="21">
        <v>0.7</v>
      </c>
    </row>
    <row r="125" spans="1:11">
      <c r="A125" s="27">
        <v>123</v>
      </c>
      <c r="B125" s="28" t="s">
        <v>839</v>
      </c>
      <c r="C125" s="29">
        <v>1526710200</v>
      </c>
      <c r="D125" s="30">
        <v>10914</v>
      </c>
      <c r="E125" s="31">
        <f t="shared" si="2"/>
        <v>139885.48653106103</v>
      </c>
      <c r="F125" s="32">
        <v>228</v>
      </c>
      <c r="G125" s="33">
        <v>177.00000000000003</v>
      </c>
      <c r="H125" s="34">
        <f t="shared" si="3"/>
        <v>202.5</v>
      </c>
      <c r="I125" s="33">
        <v>235</v>
      </c>
      <c r="J125" s="20">
        <v>4</v>
      </c>
      <c r="K125" s="21">
        <v>1.1000000000000001</v>
      </c>
    </row>
    <row r="126" spans="1:11">
      <c r="A126" s="27">
        <v>124</v>
      </c>
      <c r="B126" s="28" t="s">
        <v>840</v>
      </c>
      <c r="C126" s="29">
        <v>270761600</v>
      </c>
      <c r="D126" s="30">
        <v>3057</v>
      </c>
      <c r="E126" s="31">
        <f t="shared" si="2"/>
        <v>88571.017337258745</v>
      </c>
      <c r="F126" s="32">
        <v>330</v>
      </c>
      <c r="G126" s="33">
        <v>276.00000000000006</v>
      </c>
      <c r="H126" s="34">
        <f t="shared" si="3"/>
        <v>303</v>
      </c>
      <c r="I126" s="33">
        <v>342</v>
      </c>
      <c r="J126" s="20">
        <v>1</v>
      </c>
      <c r="K126" s="21">
        <v>1.4</v>
      </c>
    </row>
    <row r="127" spans="1:11">
      <c r="A127" s="27">
        <v>125</v>
      </c>
      <c r="B127" s="28" t="s">
        <v>841</v>
      </c>
      <c r="C127" s="29">
        <v>1320082000</v>
      </c>
      <c r="D127" s="30">
        <v>6620</v>
      </c>
      <c r="E127" s="31">
        <f t="shared" si="2"/>
        <v>199408.15709969788</v>
      </c>
      <c r="F127" s="32">
        <v>129</v>
      </c>
      <c r="G127" s="33">
        <v>225.00000000000006</v>
      </c>
      <c r="H127" s="34">
        <f t="shared" si="3"/>
        <v>177.00000000000003</v>
      </c>
      <c r="I127" s="33">
        <v>184</v>
      </c>
      <c r="J127" s="20">
        <v>5</v>
      </c>
      <c r="K127" s="21">
        <v>1</v>
      </c>
    </row>
    <row r="128" spans="1:11">
      <c r="A128" s="27">
        <v>126</v>
      </c>
      <c r="B128" s="28" t="s">
        <v>842</v>
      </c>
      <c r="C128" s="29">
        <v>6396397000</v>
      </c>
      <c r="D128" s="30">
        <v>12142</v>
      </c>
      <c r="E128" s="31">
        <f t="shared" si="2"/>
        <v>526799.29171470925</v>
      </c>
      <c r="F128" s="32">
        <v>24</v>
      </c>
      <c r="G128" s="33">
        <v>158.00000000000003</v>
      </c>
      <c r="H128" s="34">
        <f t="shared" si="3"/>
        <v>91.000000000000014</v>
      </c>
      <c r="I128" s="33">
        <v>47</v>
      </c>
      <c r="J128" s="20">
        <v>9</v>
      </c>
      <c r="K128" s="21">
        <v>0.6</v>
      </c>
    </row>
    <row r="129" spans="1:11">
      <c r="A129" s="27">
        <v>127</v>
      </c>
      <c r="B129" s="28" t="s">
        <v>843</v>
      </c>
      <c r="C129" s="29">
        <v>610123900</v>
      </c>
      <c r="D129" s="30">
        <v>3251</v>
      </c>
      <c r="E129" s="31">
        <f t="shared" si="2"/>
        <v>187672.68532759152</v>
      </c>
      <c r="F129" s="32">
        <v>141</v>
      </c>
      <c r="G129" s="33">
        <v>270.00000000000006</v>
      </c>
      <c r="H129" s="34">
        <f t="shared" si="3"/>
        <v>205.50000000000003</v>
      </c>
      <c r="I129" s="33">
        <v>238</v>
      </c>
      <c r="J129" s="20">
        <v>4</v>
      </c>
      <c r="K129" s="21">
        <v>1.1000000000000001</v>
      </c>
    </row>
    <row r="130" spans="1:11">
      <c r="A130" s="27">
        <v>128</v>
      </c>
      <c r="B130" s="28" t="s">
        <v>844</v>
      </c>
      <c r="C130" s="29">
        <v>7590825800</v>
      </c>
      <c r="D130" s="30">
        <v>64014</v>
      </c>
      <c r="E130" s="31">
        <f t="shared" si="2"/>
        <v>118580.71359390134</v>
      </c>
      <c r="F130" s="32">
        <v>280</v>
      </c>
      <c r="G130" s="33">
        <v>16.000000000000004</v>
      </c>
      <c r="H130" s="34">
        <f t="shared" si="3"/>
        <v>148</v>
      </c>
      <c r="I130" s="33">
        <v>121</v>
      </c>
      <c r="J130" s="20">
        <v>7</v>
      </c>
      <c r="K130" s="21">
        <v>0.8</v>
      </c>
    </row>
    <row r="131" spans="1:11">
      <c r="A131" s="27">
        <v>129</v>
      </c>
      <c r="B131" s="28" t="s">
        <v>845</v>
      </c>
      <c r="C131" s="29">
        <v>51879800</v>
      </c>
      <c r="D131" s="30">
        <v>334</v>
      </c>
      <c r="E131" s="31">
        <f t="shared" ref="E131:E194" si="4">C131/D131</f>
        <v>155328.74251497007</v>
      </c>
      <c r="F131" s="32">
        <v>194</v>
      </c>
      <c r="G131" s="33">
        <v>345.00000000000006</v>
      </c>
      <c r="H131" s="34">
        <f t="shared" ref="H131:H194" si="5">(F131+G131)/2</f>
        <v>269.5</v>
      </c>
      <c r="I131" s="33">
        <v>309</v>
      </c>
      <c r="J131" s="20">
        <v>2</v>
      </c>
      <c r="K131" s="21">
        <v>1.3</v>
      </c>
    </row>
    <row r="132" spans="1:11">
      <c r="A132" s="27">
        <v>130</v>
      </c>
      <c r="B132" s="28" t="s">
        <v>846</v>
      </c>
      <c r="C132" s="29">
        <v>96423600</v>
      </c>
      <c r="D132" s="30">
        <v>695</v>
      </c>
      <c r="E132" s="31">
        <f t="shared" si="4"/>
        <v>138738.99280575541</v>
      </c>
      <c r="F132" s="32">
        <v>233</v>
      </c>
      <c r="G132" s="33">
        <v>337.00000000000006</v>
      </c>
      <c r="H132" s="34">
        <f t="shared" si="5"/>
        <v>285</v>
      </c>
      <c r="I132" s="33">
        <v>328</v>
      </c>
      <c r="J132" s="20">
        <v>1</v>
      </c>
      <c r="K132" s="21">
        <v>1.4</v>
      </c>
    </row>
    <row r="133" spans="1:11">
      <c r="A133" s="27">
        <v>131</v>
      </c>
      <c r="B133" s="28" t="s">
        <v>847</v>
      </c>
      <c r="C133" s="29">
        <v>7942260800</v>
      </c>
      <c r="D133" s="30">
        <v>24679</v>
      </c>
      <c r="E133" s="31">
        <f t="shared" si="4"/>
        <v>321822.63462863164</v>
      </c>
      <c r="F133" s="32">
        <v>52</v>
      </c>
      <c r="G133" s="33">
        <v>86.000000000000014</v>
      </c>
      <c r="H133" s="34">
        <f t="shared" si="5"/>
        <v>69</v>
      </c>
      <c r="I133" s="33">
        <v>21</v>
      </c>
      <c r="J133" s="20">
        <v>10</v>
      </c>
      <c r="K133" s="21">
        <v>0.5</v>
      </c>
    </row>
    <row r="134" spans="1:11">
      <c r="A134" s="27">
        <v>132</v>
      </c>
      <c r="B134" s="28" t="s">
        <v>848</v>
      </c>
      <c r="C134" s="29">
        <v>323523800</v>
      </c>
      <c r="D134" s="30">
        <v>1911</v>
      </c>
      <c r="E134" s="31">
        <f t="shared" si="4"/>
        <v>169295.55206698063</v>
      </c>
      <c r="F134" s="32">
        <v>174</v>
      </c>
      <c r="G134" s="33">
        <v>289.00000000000006</v>
      </c>
      <c r="H134" s="34">
        <f t="shared" si="5"/>
        <v>231.50000000000003</v>
      </c>
      <c r="I134" s="33">
        <v>270</v>
      </c>
      <c r="J134" s="20">
        <v>3</v>
      </c>
      <c r="K134" s="21">
        <v>1.2</v>
      </c>
    </row>
    <row r="135" spans="1:11">
      <c r="A135" s="27">
        <v>133</v>
      </c>
      <c r="B135" s="28" t="s">
        <v>849</v>
      </c>
      <c r="C135" s="29">
        <v>1455967400</v>
      </c>
      <c r="D135" s="30">
        <v>11033</v>
      </c>
      <c r="E135" s="31">
        <f t="shared" si="4"/>
        <v>131964.77839209643</v>
      </c>
      <c r="F135" s="32">
        <v>250</v>
      </c>
      <c r="G135" s="33">
        <v>172.00000000000003</v>
      </c>
      <c r="H135" s="34">
        <f t="shared" si="5"/>
        <v>211</v>
      </c>
      <c r="I135" s="33">
        <v>243</v>
      </c>
      <c r="J135" s="20">
        <v>4</v>
      </c>
      <c r="K135" s="21">
        <v>1.1000000000000001</v>
      </c>
    </row>
    <row r="136" spans="1:11">
      <c r="A136" s="27">
        <v>134</v>
      </c>
      <c r="B136" s="28" t="s">
        <v>850</v>
      </c>
      <c r="C136" s="29">
        <v>2669892800</v>
      </c>
      <c r="D136" s="30">
        <v>19303</v>
      </c>
      <c r="E136" s="31">
        <f t="shared" si="4"/>
        <v>138314.91478008599</v>
      </c>
      <c r="F136" s="32">
        <v>234</v>
      </c>
      <c r="G136" s="33">
        <v>101.00000000000003</v>
      </c>
      <c r="H136" s="34">
        <f t="shared" si="5"/>
        <v>167.5</v>
      </c>
      <c r="I136" s="33">
        <v>157</v>
      </c>
      <c r="J136" s="20">
        <v>6</v>
      </c>
      <c r="K136" s="21">
        <v>0.9</v>
      </c>
    </row>
    <row r="137" spans="1:11">
      <c r="A137" s="27">
        <v>135</v>
      </c>
      <c r="B137" s="28" t="s">
        <v>851</v>
      </c>
      <c r="C137" s="29">
        <v>368404300</v>
      </c>
      <c r="D137" s="30">
        <v>2482</v>
      </c>
      <c r="E137" s="31">
        <f t="shared" si="4"/>
        <v>148430.41901692183</v>
      </c>
      <c r="F137" s="32">
        <v>209</v>
      </c>
      <c r="G137" s="33">
        <v>283.00000000000006</v>
      </c>
      <c r="H137" s="34">
        <f t="shared" si="5"/>
        <v>246.00000000000003</v>
      </c>
      <c r="I137" s="33">
        <v>282</v>
      </c>
      <c r="J137" s="20">
        <v>2</v>
      </c>
      <c r="K137" s="21">
        <v>1.3</v>
      </c>
    </row>
    <row r="138" spans="1:11">
      <c r="A138" s="27">
        <v>136</v>
      </c>
      <c r="B138" s="28" t="s">
        <v>852</v>
      </c>
      <c r="C138" s="29">
        <v>2882048100</v>
      </c>
      <c r="D138" s="30">
        <v>14912</v>
      </c>
      <c r="E138" s="31">
        <f t="shared" si="4"/>
        <v>193270.392972103</v>
      </c>
      <c r="F138" s="32">
        <v>137</v>
      </c>
      <c r="G138" s="33">
        <v>136.00000000000003</v>
      </c>
      <c r="H138" s="34">
        <f t="shared" si="5"/>
        <v>136.5</v>
      </c>
      <c r="I138" s="33">
        <v>106</v>
      </c>
      <c r="J138" s="20">
        <v>7</v>
      </c>
      <c r="K138" s="21">
        <v>0.8</v>
      </c>
    </row>
    <row r="139" spans="1:11">
      <c r="A139" s="27">
        <v>137</v>
      </c>
      <c r="B139" s="28" t="s">
        <v>853</v>
      </c>
      <c r="C139" s="29">
        <v>2379718800</v>
      </c>
      <c r="D139" s="30">
        <v>40117</v>
      </c>
      <c r="E139" s="31">
        <f t="shared" si="4"/>
        <v>59319.460577809907</v>
      </c>
      <c r="F139" s="32">
        <v>351</v>
      </c>
      <c r="G139" s="33">
        <v>37.000000000000007</v>
      </c>
      <c r="H139" s="34">
        <f t="shared" si="5"/>
        <v>194</v>
      </c>
      <c r="I139" s="33">
        <v>220</v>
      </c>
      <c r="J139" s="20">
        <v>4</v>
      </c>
      <c r="K139" s="21">
        <v>1.1000000000000001</v>
      </c>
    </row>
    <row r="140" spans="1:11">
      <c r="A140" s="27">
        <v>138</v>
      </c>
      <c r="B140" s="28" t="s">
        <v>854</v>
      </c>
      <c r="C140" s="29">
        <v>867520800</v>
      </c>
      <c r="D140" s="30">
        <v>5951</v>
      </c>
      <c r="E140" s="31">
        <f t="shared" si="4"/>
        <v>145777.31473701898</v>
      </c>
      <c r="F140" s="32">
        <v>213</v>
      </c>
      <c r="G140" s="33">
        <v>235.00000000000006</v>
      </c>
      <c r="H140" s="34">
        <f t="shared" si="5"/>
        <v>224.00000000000003</v>
      </c>
      <c r="I140" s="33">
        <v>261</v>
      </c>
      <c r="J140" s="20">
        <v>3</v>
      </c>
      <c r="K140" s="21">
        <v>1.2</v>
      </c>
    </row>
    <row r="141" spans="1:11">
      <c r="A141" s="27">
        <v>139</v>
      </c>
      <c r="B141" s="28" t="s">
        <v>855</v>
      </c>
      <c r="C141" s="29">
        <v>4454778900</v>
      </c>
      <c r="D141" s="30">
        <v>18470</v>
      </c>
      <c r="E141" s="31">
        <f t="shared" si="4"/>
        <v>241189.97834325934</v>
      </c>
      <c r="F141" s="32">
        <v>89</v>
      </c>
      <c r="G141" s="33">
        <v>118.00000000000003</v>
      </c>
      <c r="H141" s="34">
        <f t="shared" si="5"/>
        <v>103.50000000000001</v>
      </c>
      <c r="I141" s="33">
        <v>67</v>
      </c>
      <c r="J141" s="20">
        <v>9</v>
      </c>
      <c r="K141" s="21">
        <v>0.6</v>
      </c>
    </row>
    <row r="142" spans="1:11">
      <c r="A142" s="27">
        <v>140</v>
      </c>
      <c r="B142" s="28" t="s">
        <v>856</v>
      </c>
      <c r="C142" s="29">
        <v>527028100</v>
      </c>
      <c r="D142" s="30">
        <v>4829</v>
      </c>
      <c r="E142" s="31">
        <f t="shared" si="4"/>
        <v>109138.14454338372</v>
      </c>
      <c r="F142" s="32">
        <v>298</v>
      </c>
      <c r="G142" s="33">
        <v>255.00000000000006</v>
      </c>
      <c r="H142" s="34">
        <f t="shared" si="5"/>
        <v>276.5</v>
      </c>
      <c r="I142" s="33">
        <v>316</v>
      </c>
      <c r="J142" s="20">
        <v>1</v>
      </c>
      <c r="K142" s="21">
        <v>1.4</v>
      </c>
    </row>
    <row r="143" spans="1:11">
      <c r="A143" s="27">
        <v>141</v>
      </c>
      <c r="B143" s="28" t="s">
        <v>857</v>
      </c>
      <c r="C143" s="29">
        <v>3166995200</v>
      </c>
      <c r="D143" s="30">
        <v>19864</v>
      </c>
      <c r="E143" s="31">
        <f t="shared" si="4"/>
        <v>159433.91059202579</v>
      </c>
      <c r="F143" s="32">
        <v>188</v>
      </c>
      <c r="G143" s="33">
        <v>95.000000000000014</v>
      </c>
      <c r="H143" s="34">
        <f t="shared" si="5"/>
        <v>141.5</v>
      </c>
      <c r="I143" s="33">
        <v>111</v>
      </c>
      <c r="J143" s="20">
        <v>7</v>
      </c>
      <c r="K143" s="21">
        <v>0.8</v>
      </c>
    </row>
    <row r="144" spans="1:11">
      <c r="A144" s="27">
        <v>142</v>
      </c>
      <c r="B144" s="28" t="s">
        <v>858</v>
      </c>
      <c r="C144" s="29">
        <v>2567554800</v>
      </c>
      <c r="D144" s="30">
        <v>10475</v>
      </c>
      <c r="E144" s="31">
        <f t="shared" si="4"/>
        <v>245112.63007159904</v>
      </c>
      <c r="F144" s="32">
        <v>85</v>
      </c>
      <c r="G144" s="33">
        <v>178.00000000000003</v>
      </c>
      <c r="H144" s="34">
        <f t="shared" si="5"/>
        <v>131.5</v>
      </c>
      <c r="I144" s="33">
        <v>97</v>
      </c>
      <c r="J144" s="20">
        <v>8</v>
      </c>
      <c r="K144" s="21">
        <v>0.7</v>
      </c>
    </row>
    <row r="145" spans="1:11">
      <c r="A145" s="27">
        <v>143</v>
      </c>
      <c r="B145" s="28" t="s">
        <v>859</v>
      </c>
      <c r="C145" s="29">
        <v>203312000</v>
      </c>
      <c r="D145" s="30">
        <v>2169</v>
      </c>
      <c r="E145" s="31">
        <f t="shared" si="4"/>
        <v>93735.361917934526</v>
      </c>
      <c r="F145" s="32">
        <v>322</v>
      </c>
      <c r="G145" s="33">
        <v>286.00000000000006</v>
      </c>
      <c r="H145" s="34">
        <f t="shared" si="5"/>
        <v>304</v>
      </c>
      <c r="I145" s="33">
        <v>343</v>
      </c>
      <c r="J145" s="20">
        <v>1</v>
      </c>
      <c r="K145" s="21">
        <v>1.4</v>
      </c>
    </row>
    <row r="146" spans="1:11">
      <c r="A146" s="27">
        <v>144</v>
      </c>
      <c r="B146" s="28" t="s">
        <v>860</v>
      </c>
      <c r="C146" s="29">
        <v>3246602500</v>
      </c>
      <c r="D146" s="30">
        <v>14074</v>
      </c>
      <c r="E146" s="31">
        <f t="shared" si="4"/>
        <v>230680.86542560751</v>
      </c>
      <c r="F146" s="32">
        <v>95</v>
      </c>
      <c r="G146" s="33">
        <v>146.00000000000003</v>
      </c>
      <c r="H146" s="34">
        <f t="shared" si="5"/>
        <v>120.50000000000001</v>
      </c>
      <c r="I146" s="33">
        <v>86</v>
      </c>
      <c r="J146" s="20">
        <v>8</v>
      </c>
      <c r="K146" s="21">
        <v>0.7</v>
      </c>
    </row>
    <row r="147" spans="1:11">
      <c r="A147" s="27">
        <v>145</v>
      </c>
      <c r="B147" s="28" t="s">
        <v>861</v>
      </c>
      <c r="C147" s="29">
        <v>2303085100</v>
      </c>
      <c r="D147" s="30">
        <v>13863</v>
      </c>
      <c r="E147" s="31">
        <f t="shared" si="4"/>
        <v>166131.79686936451</v>
      </c>
      <c r="F147" s="32">
        <v>177</v>
      </c>
      <c r="G147" s="33">
        <v>151.00000000000003</v>
      </c>
      <c r="H147" s="34">
        <f t="shared" si="5"/>
        <v>164</v>
      </c>
      <c r="I147" s="33">
        <v>151</v>
      </c>
      <c r="J147" s="20">
        <v>6</v>
      </c>
      <c r="K147" s="21">
        <v>0.9</v>
      </c>
    </row>
    <row r="148" spans="1:11">
      <c r="A148" s="27">
        <v>146</v>
      </c>
      <c r="B148" s="28" t="s">
        <v>862</v>
      </c>
      <c r="C148" s="29">
        <v>2033953800</v>
      </c>
      <c r="D148" s="30">
        <v>11561</v>
      </c>
      <c r="E148" s="31">
        <f t="shared" si="4"/>
        <v>175932.34149295045</v>
      </c>
      <c r="F148" s="32">
        <v>160</v>
      </c>
      <c r="G148" s="33">
        <v>168.00000000000003</v>
      </c>
      <c r="H148" s="34">
        <f t="shared" si="5"/>
        <v>164</v>
      </c>
      <c r="I148" s="33">
        <v>152</v>
      </c>
      <c r="J148" s="20">
        <v>6</v>
      </c>
      <c r="K148" s="21">
        <v>0.9</v>
      </c>
    </row>
    <row r="149" spans="1:11">
      <c r="A149" s="27">
        <v>147</v>
      </c>
      <c r="B149" s="28" t="s">
        <v>863</v>
      </c>
      <c r="C149" s="29">
        <v>1088038600</v>
      </c>
      <c r="D149" s="30">
        <v>8082</v>
      </c>
      <c r="E149" s="31">
        <f t="shared" si="4"/>
        <v>134624.91957436278</v>
      </c>
      <c r="F149" s="32">
        <v>239</v>
      </c>
      <c r="G149" s="33">
        <v>204.00000000000006</v>
      </c>
      <c r="H149" s="34">
        <f t="shared" si="5"/>
        <v>221.50000000000003</v>
      </c>
      <c r="I149" s="33">
        <v>260</v>
      </c>
      <c r="J149" s="20">
        <v>3</v>
      </c>
      <c r="K149" s="21">
        <v>1.2</v>
      </c>
    </row>
    <row r="150" spans="1:11">
      <c r="A150" s="27">
        <v>148</v>
      </c>
      <c r="B150" s="28" t="s">
        <v>864</v>
      </c>
      <c r="C150" s="29">
        <v>426435400</v>
      </c>
      <c r="D150" s="30">
        <v>2940</v>
      </c>
      <c r="E150" s="31">
        <f t="shared" si="4"/>
        <v>145046.0544217687</v>
      </c>
      <c r="F150" s="32">
        <v>216</v>
      </c>
      <c r="G150" s="33">
        <v>278.00000000000006</v>
      </c>
      <c r="H150" s="34">
        <f t="shared" si="5"/>
        <v>247.00000000000003</v>
      </c>
      <c r="I150" s="33">
        <v>284</v>
      </c>
      <c r="J150" s="20">
        <v>2</v>
      </c>
      <c r="K150" s="21">
        <v>1.3</v>
      </c>
    </row>
    <row r="151" spans="1:11">
      <c r="A151" s="27">
        <v>149</v>
      </c>
      <c r="B151" s="28" t="s">
        <v>865</v>
      </c>
      <c r="C151" s="29">
        <v>5310863600</v>
      </c>
      <c r="D151" s="30">
        <v>80028</v>
      </c>
      <c r="E151" s="31">
        <f t="shared" si="4"/>
        <v>66362.568101164594</v>
      </c>
      <c r="F151" s="32">
        <v>348</v>
      </c>
      <c r="G151" s="33">
        <v>13.000000000000004</v>
      </c>
      <c r="H151" s="34">
        <f t="shared" si="5"/>
        <v>180.5</v>
      </c>
      <c r="I151" s="33">
        <v>192</v>
      </c>
      <c r="J151" s="20">
        <v>5</v>
      </c>
      <c r="K151" s="21">
        <v>1</v>
      </c>
    </row>
    <row r="152" spans="1:11">
      <c r="A152" s="27">
        <v>150</v>
      </c>
      <c r="B152" s="28" t="s">
        <v>866</v>
      </c>
      <c r="C152" s="29">
        <v>1039758100</v>
      </c>
      <c r="D152" s="30">
        <v>5664</v>
      </c>
      <c r="E152" s="31">
        <f t="shared" si="4"/>
        <v>183573.11087570622</v>
      </c>
      <c r="F152" s="32">
        <v>148</v>
      </c>
      <c r="G152" s="33">
        <v>237.00000000000006</v>
      </c>
      <c r="H152" s="34">
        <f t="shared" si="5"/>
        <v>192.50000000000003</v>
      </c>
      <c r="I152" s="33">
        <v>217</v>
      </c>
      <c r="J152" s="20">
        <v>4</v>
      </c>
      <c r="K152" s="21">
        <v>1.1000000000000001</v>
      </c>
    </row>
    <row r="153" spans="1:11">
      <c r="A153" s="27">
        <v>151</v>
      </c>
      <c r="B153" s="28" t="s">
        <v>867</v>
      </c>
      <c r="C153" s="29">
        <v>1145368600</v>
      </c>
      <c r="D153" s="30">
        <v>11341</v>
      </c>
      <c r="E153" s="31">
        <f t="shared" si="4"/>
        <v>100993.61608323781</v>
      </c>
      <c r="F153" s="32">
        <v>314</v>
      </c>
      <c r="G153" s="33">
        <v>169.00000000000003</v>
      </c>
      <c r="H153" s="34">
        <f t="shared" si="5"/>
        <v>241.5</v>
      </c>
      <c r="I153" s="33">
        <v>276</v>
      </c>
      <c r="J153" s="20">
        <v>3</v>
      </c>
      <c r="K153" s="21">
        <v>1.2</v>
      </c>
    </row>
    <row r="154" spans="1:11">
      <c r="A154" s="27">
        <v>152</v>
      </c>
      <c r="B154" s="28" t="s">
        <v>868</v>
      </c>
      <c r="C154" s="29">
        <v>1351518200</v>
      </c>
      <c r="D154" s="30">
        <v>4944</v>
      </c>
      <c r="E154" s="31">
        <f t="shared" si="4"/>
        <v>273365.33171521034</v>
      </c>
      <c r="F154" s="32">
        <v>68</v>
      </c>
      <c r="G154" s="33">
        <v>250.00000000000006</v>
      </c>
      <c r="H154" s="34">
        <f t="shared" si="5"/>
        <v>159.00000000000003</v>
      </c>
      <c r="I154" s="33">
        <v>143</v>
      </c>
      <c r="J154" s="20">
        <v>6</v>
      </c>
      <c r="K154" s="21">
        <v>0.9</v>
      </c>
    </row>
    <row r="155" spans="1:11">
      <c r="A155" s="27">
        <v>153</v>
      </c>
      <c r="B155" s="28" t="s">
        <v>869</v>
      </c>
      <c r="C155" s="29">
        <v>4405389500</v>
      </c>
      <c r="D155" s="30">
        <v>41716</v>
      </c>
      <c r="E155" s="31">
        <f t="shared" si="4"/>
        <v>105604.3124940071</v>
      </c>
      <c r="F155" s="32">
        <v>306</v>
      </c>
      <c r="G155" s="33">
        <v>35.000000000000007</v>
      </c>
      <c r="H155" s="34">
        <f t="shared" si="5"/>
        <v>170.5</v>
      </c>
      <c r="I155" s="33">
        <v>163</v>
      </c>
      <c r="J155" s="20">
        <v>6</v>
      </c>
      <c r="K155" s="21">
        <v>0.9</v>
      </c>
    </row>
    <row r="156" spans="1:11">
      <c r="A156" s="27">
        <v>154</v>
      </c>
      <c r="B156" s="28" t="s">
        <v>870</v>
      </c>
      <c r="C156" s="29">
        <v>291826100</v>
      </c>
      <c r="D156" s="30">
        <v>1837</v>
      </c>
      <c r="E156" s="31">
        <f t="shared" si="4"/>
        <v>158860.15242242787</v>
      </c>
      <c r="F156" s="32">
        <v>189</v>
      </c>
      <c r="G156" s="33">
        <v>296.00000000000006</v>
      </c>
      <c r="H156" s="34">
        <f t="shared" si="5"/>
        <v>242.50000000000003</v>
      </c>
      <c r="I156" s="33">
        <v>279</v>
      </c>
      <c r="J156" s="20">
        <v>3</v>
      </c>
      <c r="K156" s="21">
        <v>1.2</v>
      </c>
    </row>
    <row r="157" spans="1:11">
      <c r="A157" s="27">
        <v>155</v>
      </c>
      <c r="B157" s="28" t="s">
        <v>871</v>
      </c>
      <c r="C157" s="29">
        <v>13471181900</v>
      </c>
      <c r="D157" s="30">
        <v>33132</v>
      </c>
      <c r="E157" s="31">
        <f t="shared" si="4"/>
        <v>406591.26826029219</v>
      </c>
      <c r="F157" s="32">
        <v>35</v>
      </c>
      <c r="G157" s="33">
        <v>51.000000000000014</v>
      </c>
      <c r="H157" s="34">
        <f t="shared" si="5"/>
        <v>43.000000000000007</v>
      </c>
      <c r="I157" s="33">
        <v>6</v>
      </c>
      <c r="J157" s="20">
        <v>10</v>
      </c>
      <c r="K157" s="21">
        <v>0.5</v>
      </c>
    </row>
    <row r="158" spans="1:11">
      <c r="A158" s="27">
        <v>156</v>
      </c>
      <c r="B158" s="28" t="s">
        <v>872</v>
      </c>
      <c r="C158" s="29">
        <v>95052200</v>
      </c>
      <c r="D158" s="30">
        <v>715</v>
      </c>
      <c r="E158" s="31">
        <f t="shared" si="4"/>
        <v>132940.13986013987</v>
      </c>
      <c r="F158" s="32">
        <v>245</v>
      </c>
      <c r="G158" s="33">
        <v>335.00000000000006</v>
      </c>
      <c r="H158" s="34">
        <f t="shared" si="5"/>
        <v>290</v>
      </c>
      <c r="I158" s="33">
        <v>331</v>
      </c>
      <c r="J158" s="20">
        <v>1</v>
      </c>
      <c r="K158" s="21">
        <v>1.4</v>
      </c>
    </row>
    <row r="159" spans="1:11">
      <c r="A159" s="27">
        <v>157</v>
      </c>
      <c r="B159" s="28" t="s">
        <v>873</v>
      </c>
      <c r="C159" s="29">
        <v>2323751900</v>
      </c>
      <c r="D159" s="30">
        <v>7052</v>
      </c>
      <c r="E159" s="31">
        <f t="shared" si="4"/>
        <v>329516.71866137267</v>
      </c>
      <c r="F159" s="32">
        <v>49</v>
      </c>
      <c r="G159" s="33">
        <v>213.00000000000006</v>
      </c>
      <c r="H159" s="34">
        <f t="shared" si="5"/>
        <v>131.00000000000003</v>
      </c>
      <c r="I159" s="33">
        <v>95</v>
      </c>
      <c r="J159" s="20">
        <v>8</v>
      </c>
      <c r="K159" s="21">
        <v>0.7</v>
      </c>
    </row>
    <row r="160" spans="1:11">
      <c r="A160" s="27">
        <v>158</v>
      </c>
      <c r="B160" s="28" t="s">
        <v>874</v>
      </c>
      <c r="C160" s="29">
        <v>2226110600</v>
      </c>
      <c r="D160" s="30">
        <v>10227</v>
      </c>
      <c r="E160" s="31">
        <f t="shared" si="4"/>
        <v>217669.95208761122</v>
      </c>
      <c r="F160" s="32">
        <v>113</v>
      </c>
      <c r="G160" s="33">
        <v>182.00000000000003</v>
      </c>
      <c r="H160" s="34">
        <f t="shared" si="5"/>
        <v>147.5</v>
      </c>
      <c r="I160" s="33">
        <v>120</v>
      </c>
      <c r="J160" s="20">
        <v>7</v>
      </c>
      <c r="K160" s="21">
        <v>0.8</v>
      </c>
    </row>
    <row r="161" spans="1:11">
      <c r="A161" s="27">
        <v>159</v>
      </c>
      <c r="B161" s="28" t="s">
        <v>875</v>
      </c>
      <c r="C161" s="29">
        <v>2309114600</v>
      </c>
      <c r="D161" s="30">
        <v>15705</v>
      </c>
      <c r="E161" s="31">
        <f t="shared" si="4"/>
        <v>147030.53804520852</v>
      </c>
      <c r="F161" s="32">
        <v>210</v>
      </c>
      <c r="G161" s="33">
        <v>127.00000000000003</v>
      </c>
      <c r="H161" s="34">
        <f t="shared" si="5"/>
        <v>168.5</v>
      </c>
      <c r="I161" s="33">
        <v>159</v>
      </c>
      <c r="J161" s="20">
        <v>6</v>
      </c>
      <c r="K161" s="21">
        <v>0.9</v>
      </c>
    </row>
    <row r="162" spans="1:11">
      <c r="A162" s="27">
        <v>160</v>
      </c>
      <c r="B162" s="28" t="s">
        <v>876</v>
      </c>
      <c r="C162" s="29">
        <v>9848176600</v>
      </c>
      <c r="D162" s="30">
        <v>110997</v>
      </c>
      <c r="E162" s="31">
        <f t="shared" si="4"/>
        <v>88724.709676838116</v>
      </c>
      <c r="F162" s="32">
        <v>329</v>
      </c>
      <c r="G162" s="33">
        <v>4</v>
      </c>
      <c r="H162" s="34">
        <f t="shared" si="5"/>
        <v>166.5</v>
      </c>
      <c r="I162" s="33">
        <v>155</v>
      </c>
      <c r="J162" s="20">
        <v>6</v>
      </c>
      <c r="K162" s="21">
        <v>0.9</v>
      </c>
    </row>
    <row r="163" spans="1:11">
      <c r="A163" s="27">
        <v>161</v>
      </c>
      <c r="B163" s="28" t="s">
        <v>877</v>
      </c>
      <c r="C163" s="29">
        <v>2262713800</v>
      </c>
      <c r="D163" s="30">
        <v>21233</v>
      </c>
      <c r="E163" s="31">
        <f t="shared" si="4"/>
        <v>106565.90213347148</v>
      </c>
      <c r="F163" s="32">
        <v>304</v>
      </c>
      <c r="G163" s="33">
        <v>91.000000000000014</v>
      </c>
      <c r="H163" s="34">
        <f t="shared" si="5"/>
        <v>197.5</v>
      </c>
      <c r="I163" s="33">
        <v>224</v>
      </c>
      <c r="J163" s="20">
        <v>4</v>
      </c>
      <c r="K163" s="21">
        <v>1.1000000000000001</v>
      </c>
    </row>
    <row r="164" spans="1:11">
      <c r="A164" s="27">
        <v>162</v>
      </c>
      <c r="B164" s="28" t="s">
        <v>878</v>
      </c>
      <c r="C164" s="29">
        <v>1672175900</v>
      </c>
      <c r="D164" s="30">
        <v>11736</v>
      </c>
      <c r="E164" s="31">
        <f t="shared" si="4"/>
        <v>142482.60906612134</v>
      </c>
      <c r="F164" s="32">
        <v>223</v>
      </c>
      <c r="G164" s="33">
        <v>171.00000000000003</v>
      </c>
      <c r="H164" s="34">
        <f t="shared" si="5"/>
        <v>197</v>
      </c>
      <c r="I164" s="33">
        <v>223</v>
      </c>
      <c r="J164" s="20">
        <v>4</v>
      </c>
      <c r="K164" s="21">
        <v>1.1000000000000001</v>
      </c>
    </row>
    <row r="165" spans="1:11">
      <c r="A165" s="27">
        <v>163</v>
      </c>
      <c r="B165" s="28" t="s">
        <v>879</v>
      </c>
      <c r="C165" s="29">
        <v>9814969600</v>
      </c>
      <c r="D165" s="30">
        <v>94299</v>
      </c>
      <c r="E165" s="31">
        <f t="shared" si="4"/>
        <v>104083.49611342644</v>
      </c>
      <c r="F165" s="32">
        <v>308</v>
      </c>
      <c r="G165" s="33">
        <v>9</v>
      </c>
      <c r="H165" s="34">
        <f t="shared" si="5"/>
        <v>158.5</v>
      </c>
      <c r="I165" s="33">
        <v>139</v>
      </c>
      <c r="J165" s="20">
        <v>7</v>
      </c>
      <c r="K165" s="21">
        <v>0.8</v>
      </c>
    </row>
    <row r="166" spans="1:11">
      <c r="A166" s="27">
        <v>164</v>
      </c>
      <c r="B166" s="28" t="s">
        <v>880</v>
      </c>
      <c r="C166" s="29">
        <v>3508636700</v>
      </c>
      <c r="D166" s="30">
        <v>12999</v>
      </c>
      <c r="E166" s="31">
        <f t="shared" si="4"/>
        <v>269915.89353027154</v>
      </c>
      <c r="F166" s="32">
        <v>71</v>
      </c>
      <c r="G166" s="33">
        <v>154.00000000000003</v>
      </c>
      <c r="H166" s="34">
        <f t="shared" si="5"/>
        <v>112.50000000000001</v>
      </c>
      <c r="I166" s="33">
        <v>76</v>
      </c>
      <c r="J166" s="20">
        <v>8</v>
      </c>
      <c r="K166" s="21">
        <v>0.7</v>
      </c>
    </row>
    <row r="167" spans="1:11">
      <c r="A167" s="27">
        <v>165</v>
      </c>
      <c r="B167" s="28" t="s">
        <v>881</v>
      </c>
      <c r="C167" s="29">
        <v>9209316800</v>
      </c>
      <c r="D167" s="30">
        <v>60470</v>
      </c>
      <c r="E167" s="31">
        <f t="shared" si="4"/>
        <v>152295.63089135109</v>
      </c>
      <c r="F167" s="32">
        <v>200</v>
      </c>
      <c r="G167" s="33">
        <v>17.000000000000004</v>
      </c>
      <c r="H167" s="34">
        <f t="shared" si="5"/>
        <v>108.5</v>
      </c>
      <c r="I167" s="33">
        <v>71</v>
      </c>
      <c r="J167" s="20">
        <v>8</v>
      </c>
      <c r="K167" s="21">
        <v>0.7</v>
      </c>
    </row>
    <row r="168" spans="1:11">
      <c r="A168" s="27">
        <v>166</v>
      </c>
      <c r="B168" s="28" t="s">
        <v>882</v>
      </c>
      <c r="C168" s="29">
        <v>2662108600</v>
      </c>
      <c r="D168" s="30">
        <v>5434</v>
      </c>
      <c r="E168" s="31">
        <f t="shared" si="4"/>
        <v>489898.52778800146</v>
      </c>
      <c r="F168" s="32">
        <v>26</v>
      </c>
      <c r="G168" s="33">
        <v>240.00000000000006</v>
      </c>
      <c r="H168" s="34">
        <f t="shared" si="5"/>
        <v>133.00000000000003</v>
      </c>
      <c r="I168" s="33">
        <v>103</v>
      </c>
      <c r="J168" s="20">
        <v>8</v>
      </c>
      <c r="K168" s="21">
        <v>0.7</v>
      </c>
    </row>
    <row r="169" spans="1:11">
      <c r="A169" s="27">
        <v>167</v>
      </c>
      <c r="B169" s="28" t="s">
        <v>883</v>
      </c>
      <c r="C169" s="29">
        <v>4294632400</v>
      </c>
      <c r="D169" s="30">
        <v>24470</v>
      </c>
      <c r="E169" s="31">
        <f t="shared" si="4"/>
        <v>175506.02370249285</v>
      </c>
      <c r="F169" s="32">
        <v>161</v>
      </c>
      <c r="G169" s="33">
        <v>82.000000000000014</v>
      </c>
      <c r="H169" s="34">
        <f t="shared" si="5"/>
        <v>121.5</v>
      </c>
      <c r="I169" s="33">
        <v>87</v>
      </c>
      <c r="J169" s="20">
        <v>8</v>
      </c>
      <c r="K169" s="21">
        <v>0.7</v>
      </c>
    </row>
    <row r="170" spans="1:11">
      <c r="A170" s="27">
        <v>168</v>
      </c>
      <c r="B170" s="28" t="s">
        <v>884</v>
      </c>
      <c r="C170" s="29">
        <v>6959309400</v>
      </c>
      <c r="D170" s="30">
        <v>20555</v>
      </c>
      <c r="E170" s="31">
        <f t="shared" si="4"/>
        <v>338570.1483823887</v>
      </c>
      <c r="F170" s="32">
        <v>48</v>
      </c>
      <c r="G170" s="33">
        <v>92.000000000000014</v>
      </c>
      <c r="H170" s="34">
        <f t="shared" si="5"/>
        <v>70</v>
      </c>
      <c r="I170" s="33">
        <v>24</v>
      </c>
      <c r="J170" s="20">
        <v>10</v>
      </c>
      <c r="K170" s="21">
        <v>0.5</v>
      </c>
    </row>
    <row r="171" spans="1:11">
      <c r="A171" s="27">
        <v>169</v>
      </c>
      <c r="B171" s="28" t="s">
        <v>885</v>
      </c>
      <c r="C171" s="29">
        <v>1895160500</v>
      </c>
      <c r="D171" s="30">
        <v>5188</v>
      </c>
      <c r="E171" s="31">
        <f t="shared" si="4"/>
        <v>365296.93523515807</v>
      </c>
      <c r="F171" s="32">
        <v>45</v>
      </c>
      <c r="G171" s="33">
        <v>248.00000000000006</v>
      </c>
      <c r="H171" s="34">
        <f t="shared" si="5"/>
        <v>146.50000000000003</v>
      </c>
      <c r="I171" s="33">
        <v>117</v>
      </c>
      <c r="J171" s="20">
        <v>7</v>
      </c>
      <c r="K171" s="21">
        <v>0.8</v>
      </c>
    </row>
    <row r="172" spans="1:11">
      <c r="A172" s="27">
        <v>170</v>
      </c>
      <c r="B172" s="28" t="s">
        <v>886</v>
      </c>
      <c r="C172" s="29">
        <v>6865547800</v>
      </c>
      <c r="D172" s="30">
        <v>39597</v>
      </c>
      <c r="E172" s="31">
        <f t="shared" si="4"/>
        <v>173385.55446119656</v>
      </c>
      <c r="F172" s="32">
        <v>166</v>
      </c>
      <c r="G172" s="33">
        <v>40.000000000000007</v>
      </c>
      <c r="H172" s="34">
        <f t="shared" si="5"/>
        <v>103</v>
      </c>
      <c r="I172" s="33">
        <v>64</v>
      </c>
      <c r="J172" s="20">
        <v>9</v>
      </c>
      <c r="K172" s="21">
        <v>0.6</v>
      </c>
    </row>
    <row r="173" spans="1:11">
      <c r="A173" s="27">
        <v>171</v>
      </c>
      <c r="B173" s="28" t="s">
        <v>887</v>
      </c>
      <c r="C173" s="29">
        <v>5504694400</v>
      </c>
      <c r="D173" s="30">
        <v>25967</v>
      </c>
      <c r="E173" s="31">
        <f t="shared" si="4"/>
        <v>211988.0771748758</v>
      </c>
      <c r="F173" s="32">
        <v>116</v>
      </c>
      <c r="G173" s="33">
        <v>74.000000000000014</v>
      </c>
      <c r="H173" s="34">
        <f t="shared" si="5"/>
        <v>95</v>
      </c>
      <c r="I173" s="33">
        <v>52</v>
      </c>
      <c r="J173" s="20">
        <v>9</v>
      </c>
      <c r="K173" s="21">
        <v>0.6</v>
      </c>
    </row>
    <row r="174" spans="1:11">
      <c r="A174" s="27">
        <v>172</v>
      </c>
      <c r="B174" s="28" t="s">
        <v>888</v>
      </c>
      <c r="C174" s="29">
        <v>5990551100</v>
      </c>
      <c r="D174" s="30">
        <v>14229</v>
      </c>
      <c r="E174" s="31">
        <f t="shared" si="4"/>
        <v>421009.98664698855</v>
      </c>
      <c r="F174" s="32">
        <v>34</v>
      </c>
      <c r="G174" s="33">
        <v>141.00000000000003</v>
      </c>
      <c r="H174" s="34">
        <f t="shared" si="5"/>
        <v>87.500000000000014</v>
      </c>
      <c r="I174" s="33">
        <v>38</v>
      </c>
      <c r="J174" s="20">
        <v>9</v>
      </c>
      <c r="K174" s="21">
        <v>0.6</v>
      </c>
    </row>
    <row r="175" spans="1:11">
      <c r="A175" s="27">
        <v>173</v>
      </c>
      <c r="B175" s="28" t="s">
        <v>889</v>
      </c>
      <c r="C175" s="29">
        <v>1900482600</v>
      </c>
      <c r="D175" s="30">
        <v>6401</v>
      </c>
      <c r="E175" s="31">
        <f t="shared" si="4"/>
        <v>296904.01499765663</v>
      </c>
      <c r="F175" s="32">
        <v>59</v>
      </c>
      <c r="G175" s="33">
        <v>229.00000000000006</v>
      </c>
      <c r="H175" s="34">
        <f t="shared" si="5"/>
        <v>144.00000000000003</v>
      </c>
      <c r="I175" s="33">
        <v>113</v>
      </c>
      <c r="J175" s="20">
        <v>7</v>
      </c>
      <c r="K175" s="21">
        <v>0.8</v>
      </c>
    </row>
    <row r="176" spans="1:11">
      <c r="A176" s="27">
        <v>174</v>
      </c>
      <c r="B176" s="28" t="s">
        <v>890</v>
      </c>
      <c r="C176" s="29">
        <v>1620005500</v>
      </c>
      <c r="D176" s="30">
        <v>11336</v>
      </c>
      <c r="E176" s="31">
        <f t="shared" si="4"/>
        <v>142908.03634438955</v>
      </c>
      <c r="F176" s="32">
        <v>221</v>
      </c>
      <c r="G176" s="33">
        <v>176.00000000000003</v>
      </c>
      <c r="H176" s="34">
        <f t="shared" si="5"/>
        <v>198.5</v>
      </c>
      <c r="I176" s="33">
        <v>227</v>
      </c>
      <c r="J176" s="20">
        <v>4</v>
      </c>
      <c r="K176" s="21">
        <v>1.1000000000000001</v>
      </c>
    </row>
    <row r="177" spans="1:11">
      <c r="A177" s="27">
        <v>175</v>
      </c>
      <c r="B177" s="28" t="s">
        <v>891</v>
      </c>
      <c r="C177" s="29">
        <v>2985655000</v>
      </c>
      <c r="D177" s="30">
        <v>12955</v>
      </c>
      <c r="E177" s="31">
        <f t="shared" si="4"/>
        <v>230463.52759552296</v>
      </c>
      <c r="F177" s="32">
        <v>96</v>
      </c>
      <c r="G177" s="33">
        <v>155.00000000000003</v>
      </c>
      <c r="H177" s="34">
        <f t="shared" si="5"/>
        <v>125.50000000000001</v>
      </c>
      <c r="I177" s="33">
        <v>92</v>
      </c>
      <c r="J177" s="20">
        <v>8</v>
      </c>
      <c r="K177" s="21">
        <v>0.7</v>
      </c>
    </row>
    <row r="178" spans="1:11">
      <c r="A178" s="27">
        <v>176</v>
      </c>
      <c r="B178" s="28" t="s">
        <v>892</v>
      </c>
      <c r="C178" s="29">
        <v>12501964700</v>
      </c>
      <c r="D178" s="30">
        <v>57341</v>
      </c>
      <c r="E178" s="31">
        <f t="shared" si="4"/>
        <v>218028.36888090547</v>
      </c>
      <c r="F178" s="32">
        <v>111</v>
      </c>
      <c r="G178" s="33">
        <v>20.000000000000004</v>
      </c>
      <c r="H178" s="34">
        <f t="shared" si="5"/>
        <v>65.5</v>
      </c>
      <c r="I178" s="33">
        <v>18</v>
      </c>
      <c r="J178" s="20">
        <v>10</v>
      </c>
      <c r="K178" s="21">
        <v>0.5</v>
      </c>
    </row>
    <row r="179" spans="1:11">
      <c r="A179" s="27">
        <v>177</v>
      </c>
      <c r="B179" s="28" t="s">
        <v>893</v>
      </c>
      <c r="C179" s="29">
        <v>2494179400</v>
      </c>
      <c r="D179" s="30">
        <v>13479</v>
      </c>
      <c r="E179" s="31">
        <f t="shared" si="4"/>
        <v>185041.87254247349</v>
      </c>
      <c r="F179" s="32">
        <v>144</v>
      </c>
      <c r="G179" s="33">
        <v>153.00000000000003</v>
      </c>
      <c r="H179" s="34">
        <f t="shared" si="5"/>
        <v>148.5</v>
      </c>
      <c r="I179" s="33">
        <v>123</v>
      </c>
      <c r="J179" s="20">
        <v>7</v>
      </c>
      <c r="K179" s="21">
        <v>0.8</v>
      </c>
    </row>
    <row r="180" spans="1:11">
      <c r="A180" s="27">
        <v>178</v>
      </c>
      <c r="B180" s="28" t="s">
        <v>894</v>
      </c>
      <c r="C180" s="29">
        <v>6208754700</v>
      </c>
      <c r="D180" s="30">
        <v>28016</v>
      </c>
      <c r="E180" s="31">
        <f t="shared" si="4"/>
        <v>221614.60237007425</v>
      </c>
      <c r="F180" s="32">
        <v>105</v>
      </c>
      <c r="G180" s="33">
        <v>67.000000000000014</v>
      </c>
      <c r="H180" s="34">
        <f t="shared" si="5"/>
        <v>86</v>
      </c>
      <c r="I180" s="33">
        <v>33</v>
      </c>
      <c r="J180" s="20">
        <v>10</v>
      </c>
      <c r="K180" s="21">
        <v>0.5</v>
      </c>
    </row>
    <row r="181" spans="1:11">
      <c r="A181" s="27">
        <v>179</v>
      </c>
      <c r="B181" s="28" t="s">
        <v>895</v>
      </c>
      <c r="C181" s="29">
        <v>1082278300</v>
      </c>
      <c r="D181" s="30">
        <v>6223</v>
      </c>
      <c r="E181" s="31">
        <f t="shared" si="4"/>
        <v>173915.84444801541</v>
      </c>
      <c r="F181" s="32">
        <v>165</v>
      </c>
      <c r="G181" s="33">
        <v>233.00000000000006</v>
      </c>
      <c r="H181" s="34">
        <f t="shared" si="5"/>
        <v>199.00000000000003</v>
      </c>
      <c r="I181" s="33">
        <v>228</v>
      </c>
      <c r="J181" s="20">
        <v>4</v>
      </c>
      <c r="K181" s="21">
        <v>1.1000000000000001</v>
      </c>
    </row>
    <row r="182" spans="1:11">
      <c r="A182" s="27">
        <v>180</v>
      </c>
      <c r="B182" s="28" t="s">
        <v>896</v>
      </c>
      <c r="C182" s="29">
        <v>966545100</v>
      </c>
      <c r="D182" s="30">
        <v>6960</v>
      </c>
      <c r="E182" s="31">
        <f t="shared" si="4"/>
        <v>138871.4224137931</v>
      </c>
      <c r="F182" s="32">
        <v>232</v>
      </c>
      <c r="G182" s="33">
        <v>221.00000000000006</v>
      </c>
      <c r="H182" s="34">
        <f t="shared" si="5"/>
        <v>226.50000000000003</v>
      </c>
      <c r="I182" s="33">
        <v>267</v>
      </c>
      <c r="J182" s="20">
        <v>3</v>
      </c>
      <c r="K182" s="21">
        <v>1.2</v>
      </c>
    </row>
    <row r="183" spans="1:11">
      <c r="A183" s="27">
        <v>181</v>
      </c>
      <c r="B183" s="28" t="s">
        <v>897</v>
      </c>
      <c r="C183" s="29">
        <v>6534741900</v>
      </c>
      <c r="D183" s="30">
        <v>50706</v>
      </c>
      <c r="E183" s="31">
        <f t="shared" si="4"/>
        <v>128875.1212874216</v>
      </c>
      <c r="F183" s="32">
        <v>257</v>
      </c>
      <c r="G183" s="33">
        <v>26.000000000000007</v>
      </c>
      <c r="H183" s="34">
        <f t="shared" si="5"/>
        <v>141.5</v>
      </c>
      <c r="I183" s="33">
        <v>110</v>
      </c>
      <c r="J183" s="20">
        <v>7</v>
      </c>
      <c r="K183" s="21">
        <v>0.8</v>
      </c>
    </row>
    <row r="184" spans="1:11">
      <c r="A184" s="27">
        <v>182</v>
      </c>
      <c r="B184" s="28" t="s">
        <v>898</v>
      </c>
      <c r="C184" s="29">
        <v>3078877100</v>
      </c>
      <c r="D184" s="30">
        <v>25463</v>
      </c>
      <c r="E184" s="31">
        <f t="shared" si="4"/>
        <v>120915.7247771276</v>
      </c>
      <c r="F184" s="32">
        <v>275</v>
      </c>
      <c r="G184" s="33">
        <v>79.000000000000014</v>
      </c>
      <c r="H184" s="34">
        <f t="shared" si="5"/>
        <v>177</v>
      </c>
      <c r="I184" s="33">
        <v>183</v>
      </c>
      <c r="J184" s="20">
        <v>5</v>
      </c>
      <c r="K184" s="21">
        <v>1</v>
      </c>
    </row>
    <row r="185" spans="1:11">
      <c r="A185" s="27">
        <v>183</v>
      </c>
      <c r="B185" s="28" t="s">
        <v>899</v>
      </c>
      <c r="C185" s="29">
        <v>73050200</v>
      </c>
      <c r="D185" s="30">
        <v>534</v>
      </c>
      <c r="E185" s="31">
        <f t="shared" si="4"/>
        <v>136798.12734082396</v>
      </c>
      <c r="F185" s="32">
        <v>236</v>
      </c>
      <c r="G185" s="33">
        <v>341.00000000000006</v>
      </c>
      <c r="H185" s="34">
        <f t="shared" si="5"/>
        <v>288.5</v>
      </c>
      <c r="I185" s="33">
        <v>329</v>
      </c>
      <c r="J185" s="20">
        <v>1</v>
      </c>
      <c r="K185" s="21">
        <v>1.4</v>
      </c>
    </row>
    <row r="186" spans="1:11">
      <c r="A186" s="27">
        <v>184</v>
      </c>
      <c r="B186" s="28" t="s">
        <v>900</v>
      </c>
      <c r="C186" s="29">
        <v>2366454600</v>
      </c>
      <c r="D186" s="30">
        <v>10110</v>
      </c>
      <c r="E186" s="31">
        <f t="shared" si="4"/>
        <v>234070.6824925816</v>
      </c>
      <c r="F186" s="32">
        <v>92</v>
      </c>
      <c r="G186" s="33">
        <v>184.00000000000003</v>
      </c>
      <c r="H186" s="34">
        <f t="shared" si="5"/>
        <v>138</v>
      </c>
      <c r="I186" s="33">
        <v>108</v>
      </c>
      <c r="J186" s="20">
        <v>7</v>
      </c>
      <c r="K186" s="21">
        <v>0.8</v>
      </c>
    </row>
    <row r="187" spans="1:11">
      <c r="A187" s="27">
        <v>185</v>
      </c>
      <c r="B187" s="28" t="s">
        <v>901</v>
      </c>
      <c r="C187" s="29">
        <v>3913410800</v>
      </c>
      <c r="D187" s="30">
        <v>29101</v>
      </c>
      <c r="E187" s="31">
        <f t="shared" si="4"/>
        <v>134476.84959279749</v>
      </c>
      <c r="F187" s="32">
        <v>240</v>
      </c>
      <c r="G187" s="33">
        <v>64.000000000000014</v>
      </c>
      <c r="H187" s="34">
        <f t="shared" si="5"/>
        <v>152</v>
      </c>
      <c r="I187" s="33">
        <v>128</v>
      </c>
      <c r="J187" s="20">
        <v>7</v>
      </c>
      <c r="K187" s="21">
        <v>0.8</v>
      </c>
    </row>
    <row r="188" spans="1:11">
      <c r="A188" s="27">
        <v>186</v>
      </c>
      <c r="B188" s="28" t="s">
        <v>902</v>
      </c>
      <c r="C188" s="29">
        <v>1940073800</v>
      </c>
      <c r="D188" s="30">
        <v>13947</v>
      </c>
      <c r="E188" s="31">
        <f t="shared" si="4"/>
        <v>139103.30537033055</v>
      </c>
      <c r="F188" s="32">
        <v>230</v>
      </c>
      <c r="G188" s="33">
        <v>149.00000000000003</v>
      </c>
      <c r="H188" s="34">
        <f t="shared" si="5"/>
        <v>189.5</v>
      </c>
      <c r="I188" s="33">
        <v>212</v>
      </c>
      <c r="J188" s="20">
        <v>4</v>
      </c>
      <c r="K188" s="21">
        <v>1.1000000000000001</v>
      </c>
    </row>
    <row r="189" spans="1:11">
      <c r="A189" s="27">
        <v>187</v>
      </c>
      <c r="B189" s="28" t="s">
        <v>903</v>
      </c>
      <c r="C189" s="29">
        <v>1417727000</v>
      </c>
      <c r="D189" s="30">
        <v>8310</v>
      </c>
      <c r="E189" s="31">
        <f t="shared" si="4"/>
        <v>170604.93381468111</v>
      </c>
      <c r="F189" s="32">
        <v>172</v>
      </c>
      <c r="G189" s="33">
        <v>203.00000000000006</v>
      </c>
      <c r="H189" s="34">
        <f t="shared" si="5"/>
        <v>187.50000000000003</v>
      </c>
      <c r="I189" s="33">
        <v>209</v>
      </c>
      <c r="J189" s="20">
        <v>5</v>
      </c>
      <c r="K189" s="21">
        <v>1</v>
      </c>
    </row>
    <row r="190" spans="1:11">
      <c r="A190" s="27">
        <v>188</v>
      </c>
      <c r="B190" s="28" t="s">
        <v>904</v>
      </c>
      <c r="C190" s="29">
        <v>337150600</v>
      </c>
      <c r="D190" s="30">
        <v>3257</v>
      </c>
      <c r="E190" s="31">
        <f t="shared" si="4"/>
        <v>103515.68928461775</v>
      </c>
      <c r="F190" s="32">
        <v>310</v>
      </c>
      <c r="G190" s="33">
        <v>271.00000000000006</v>
      </c>
      <c r="H190" s="34">
        <f t="shared" si="5"/>
        <v>290.5</v>
      </c>
      <c r="I190" s="33">
        <v>332</v>
      </c>
      <c r="J190" s="20">
        <v>1</v>
      </c>
      <c r="K190" s="21">
        <v>1.4</v>
      </c>
    </row>
    <row r="191" spans="1:11">
      <c r="A191" s="27">
        <v>189</v>
      </c>
      <c r="B191" s="28" t="s">
        <v>905</v>
      </c>
      <c r="C191" s="29">
        <v>6817342900</v>
      </c>
      <c r="D191" s="30">
        <v>27593</v>
      </c>
      <c r="E191" s="31">
        <f t="shared" si="4"/>
        <v>247067.83966948139</v>
      </c>
      <c r="F191" s="32">
        <v>81</v>
      </c>
      <c r="G191" s="33">
        <v>71.000000000000014</v>
      </c>
      <c r="H191" s="34">
        <f t="shared" si="5"/>
        <v>76</v>
      </c>
      <c r="I191" s="33">
        <v>29</v>
      </c>
      <c r="J191" s="20">
        <v>10</v>
      </c>
      <c r="K191" s="21">
        <v>0.5</v>
      </c>
    </row>
    <row r="192" spans="1:11">
      <c r="A192" s="27">
        <v>190</v>
      </c>
      <c r="B192" s="28" t="s">
        <v>906</v>
      </c>
      <c r="C192" s="29">
        <v>28214600</v>
      </c>
      <c r="D192" s="30">
        <v>115</v>
      </c>
      <c r="E192" s="31">
        <f t="shared" si="4"/>
        <v>245344.34782608695</v>
      </c>
      <c r="F192" s="32">
        <v>84</v>
      </c>
      <c r="G192" s="33">
        <v>350.00000000000006</v>
      </c>
      <c r="H192" s="34">
        <f t="shared" si="5"/>
        <v>217.00000000000003</v>
      </c>
      <c r="I192" s="33">
        <v>252</v>
      </c>
      <c r="J192" s="20">
        <v>3</v>
      </c>
      <c r="K192" s="21">
        <v>1.2</v>
      </c>
    </row>
    <row r="193" spans="1:11">
      <c r="A193" s="27">
        <v>191</v>
      </c>
      <c r="B193" s="28" t="s">
        <v>907</v>
      </c>
      <c r="C193" s="29">
        <v>853970900</v>
      </c>
      <c r="D193" s="30">
        <v>8787</v>
      </c>
      <c r="E193" s="31">
        <f t="shared" si="4"/>
        <v>97185.717537270975</v>
      </c>
      <c r="F193" s="32">
        <v>319</v>
      </c>
      <c r="G193" s="33">
        <v>193.00000000000006</v>
      </c>
      <c r="H193" s="34">
        <f t="shared" si="5"/>
        <v>256</v>
      </c>
      <c r="I193" s="33">
        <v>293</v>
      </c>
      <c r="J193" s="20">
        <v>2</v>
      </c>
      <c r="K193" s="21">
        <v>1.3</v>
      </c>
    </row>
    <row r="194" spans="1:11">
      <c r="A194" s="27">
        <v>192</v>
      </c>
      <c r="B194" s="28" t="s">
        <v>908</v>
      </c>
      <c r="C194" s="29">
        <v>953787100</v>
      </c>
      <c r="D194" s="30">
        <v>8212</v>
      </c>
      <c r="E194" s="31">
        <f t="shared" si="4"/>
        <v>116145.53093034583</v>
      </c>
      <c r="F194" s="32">
        <v>286</v>
      </c>
      <c r="G194" s="33">
        <v>198.00000000000006</v>
      </c>
      <c r="H194" s="34">
        <f t="shared" si="5"/>
        <v>242.00000000000003</v>
      </c>
      <c r="I194" s="33">
        <v>278</v>
      </c>
      <c r="J194" s="20">
        <v>3</v>
      </c>
      <c r="K194" s="21">
        <v>1.2</v>
      </c>
    </row>
    <row r="195" spans="1:11">
      <c r="A195" s="27">
        <v>193</v>
      </c>
      <c r="B195" s="28" t="s">
        <v>909</v>
      </c>
      <c r="C195" s="29">
        <v>540379700</v>
      </c>
      <c r="D195" s="30">
        <v>924</v>
      </c>
      <c r="E195" s="31">
        <f t="shared" ref="E195:E258" si="6">C195/D195</f>
        <v>584826.51515151514</v>
      </c>
      <c r="F195" s="32">
        <v>18</v>
      </c>
      <c r="G195" s="33">
        <v>325.00000000000006</v>
      </c>
      <c r="H195" s="34">
        <f t="shared" ref="H195:H258" si="7">(F195+G195)/2</f>
        <v>171.50000000000003</v>
      </c>
      <c r="I195" s="33">
        <v>166</v>
      </c>
      <c r="J195" s="20">
        <v>6</v>
      </c>
      <c r="K195" s="21">
        <v>0.9</v>
      </c>
    </row>
    <row r="196" spans="1:11">
      <c r="A196" s="27">
        <v>194</v>
      </c>
      <c r="B196" s="28" t="s">
        <v>910</v>
      </c>
      <c r="C196" s="29">
        <v>113997900</v>
      </c>
      <c r="D196" s="30">
        <v>866</v>
      </c>
      <c r="E196" s="31">
        <f t="shared" si="6"/>
        <v>131637.29792147805</v>
      </c>
      <c r="F196" s="32">
        <v>251</v>
      </c>
      <c r="G196" s="33">
        <v>331.00000000000006</v>
      </c>
      <c r="H196" s="34">
        <f t="shared" si="7"/>
        <v>291</v>
      </c>
      <c r="I196" s="33">
        <v>334</v>
      </c>
      <c r="J196" s="20">
        <v>1</v>
      </c>
      <c r="K196" s="21">
        <v>1.4</v>
      </c>
    </row>
    <row r="197" spans="1:11">
      <c r="A197" s="27">
        <v>195</v>
      </c>
      <c r="B197" s="28" t="s">
        <v>454</v>
      </c>
      <c r="C197" s="29">
        <v>100069300</v>
      </c>
      <c r="D197" s="30">
        <v>157</v>
      </c>
      <c r="E197" s="31">
        <f t="shared" si="6"/>
        <v>637384.07643312099</v>
      </c>
      <c r="F197" s="32">
        <v>17</v>
      </c>
      <c r="G197" s="33">
        <v>349.00000000000006</v>
      </c>
      <c r="H197" s="34">
        <f t="shared" si="7"/>
        <v>183.00000000000003</v>
      </c>
      <c r="I197" s="33">
        <v>200</v>
      </c>
      <c r="J197" s="20">
        <v>5</v>
      </c>
      <c r="K197" s="21">
        <v>1</v>
      </c>
    </row>
    <row r="198" spans="1:11">
      <c r="A198" s="27">
        <v>196</v>
      </c>
      <c r="B198" s="28" t="s">
        <v>911</v>
      </c>
      <c r="C198" s="29">
        <v>1034428700</v>
      </c>
      <c r="D198" s="30">
        <v>3513</v>
      </c>
      <c r="E198" s="31">
        <f t="shared" si="6"/>
        <v>294457.35838314833</v>
      </c>
      <c r="F198" s="32">
        <v>61</v>
      </c>
      <c r="G198" s="33">
        <v>266.00000000000006</v>
      </c>
      <c r="H198" s="34">
        <f t="shared" si="7"/>
        <v>163.50000000000003</v>
      </c>
      <c r="I198" s="33">
        <v>149</v>
      </c>
      <c r="J198" s="20">
        <v>6</v>
      </c>
      <c r="K198" s="21">
        <v>0.9</v>
      </c>
    </row>
    <row r="199" spans="1:11">
      <c r="A199" s="27">
        <v>197</v>
      </c>
      <c r="B199" s="28" t="s">
        <v>912</v>
      </c>
      <c r="C199" s="29">
        <v>26096711600</v>
      </c>
      <c r="D199" s="30">
        <v>11399</v>
      </c>
      <c r="E199" s="31">
        <f t="shared" si="6"/>
        <v>2289386.0514080185</v>
      </c>
      <c r="F199" s="32">
        <v>5</v>
      </c>
      <c r="G199" s="33">
        <v>174.00000000000003</v>
      </c>
      <c r="H199" s="34">
        <f t="shared" si="7"/>
        <v>89.500000000000014</v>
      </c>
      <c r="I199" s="33">
        <v>44</v>
      </c>
      <c r="J199" s="20">
        <v>9</v>
      </c>
      <c r="K199" s="21">
        <v>0.6</v>
      </c>
    </row>
    <row r="200" spans="1:11">
      <c r="A200" s="27">
        <v>198</v>
      </c>
      <c r="B200" s="28" t="s">
        <v>913</v>
      </c>
      <c r="C200" s="29">
        <v>9500063400</v>
      </c>
      <c r="D200" s="30">
        <v>36050</v>
      </c>
      <c r="E200" s="31">
        <f t="shared" si="6"/>
        <v>263524.64355062414</v>
      </c>
      <c r="F200" s="32">
        <v>74</v>
      </c>
      <c r="G200" s="33">
        <v>45.000000000000007</v>
      </c>
      <c r="H200" s="34">
        <f t="shared" si="7"/>
        <v>59.5</v>
      </c>
      <c r="I200" s="33">
        <v>14</v>
      </c>
      <c r="J200" s="20">
        <v>10</v>
      </c>
      <c r="K200" s="21">
        <v>0.5</v>
      </c>
    </row>
    <row r="201" spans="1:11">
      <c r="A201" s="27">
        <v>199</v>
      </c>
      <c r="B201" s="28" t="s">
        <v>914</v>
      </c>
      <c r="C201" s="29">
        <v>11580160100</v>
      </c>
      <c r="D201" s="30">
        <v>31388</v>
      </c>
      <c r="E201" s="31">
        <f t="shared" si="6"/>
        <v>368935.90225563908</v>
      </c>
      <c r="F201" s="32">
        <v>44</v>
      </c>
      <c r="G201" s="33">
        <v>56.000000000000014</v>
      </c>
      <c r="H201" s="34">
        <f t="shared" si="7"/>
        <v>50.000000000000007</v>
      </c>
      <c r="I201" s="33">
        <v>11</v>
      </c>
      <c r="J201" s="20">
        <v>10</v>
      </c>
      <c r="K201" s="21">
        <v>0.5</v>
      </c>
    </row>
    <row r="202" spans="1:11">
      <c r="A202" s="27">
        <v>200</v>
      </c>
      <c r="B202" s="28" t="s">
        <v>915</v>
      </c>
      <c r="C202" s="29">
        <v>40130500</v>
      </c>
      <c r="D202" s="30">
        <v>223</v>
      </c>
      <c r="E202" s="31">
        <f t="shared" si="6"/>
        <v>179957.399103139</v>
      </c>
      <c r="F202" s="32">
        <v>154</v>
      </c>
      <c r="G202" s="33">
        <v>348.00000000000006</v>
      </c>
      <c r="H202" s="34">
        <f t="shared" si="7"/>
        <v>251.00000000000003</v>
      </c>
      <c r="I202" s="33">
        <v>289</v>
      </c>
      <c r="J202" s="20">
        <v>2</v>
      </c>
      <c r="K202" s="21">
        <v>1.3</v>
      </c>
    </row>
    <row r="203" spans="1:11">
      <c r="A203" s="27">
        <v>201</v>
      </c>
      <c r="B203" s="28" t="s">
        <v>916</v>
      </c>
      <c r="C203" s="29">
        <v>6947603100</v>
      </c>
      <c r="D203" s="30">
        <v>95363</v>
      </c>
      <c r="E203" s="31">
        <f t="shared" si="6"/>
        <v>72854.284156328969</v>
      </c>
      <c r="F203" s="32">
        <v>342</v>
      </c>
      <c r="G203" s="33">
        <v>7.0000000000000009</v>
      </c>
      <c r="H203" s="34">
        <f t="shared" si="7"/>
        <v>174.5</v>
      </c>
      <c r="I203" s="33">
        <v>172</v>
      </c>
      <c r="J203" s="20">
        <v>6</v>
      </c>
      <c r="K203" s="21">
        <v>0.9</v>
      </c>
    </row>
    <row r="204" spans="1:11">
      <c r="A204" s="27">
        <v>202</v>
      </c>
      <c r="B204" s="28" t="s">
        <v>917</v>
      </c>
      <c r="C204" s="29">
        <v>125454700</v>
      </c>
      <c r="D204" s="30">
        <v>1024</v>
      </c>
      <c r="E204" s="31">
        <f t="shared" si="6"/>
        <v>122514.35546875</v>
      </c>
      <c r="F204" s="32">
        <v>271</v>
      </c>
      <c r="G204" s="33">
        <v>323.00000000000006</v>
      </c>
      <c r="H204" s="34">
        <f t="shared" si="7"/>
        <v>297</v>
      </c>
      <c r="I204" s="33">
        <v>336</v>
      </c>
      <c r="J204" s="20">
        <v>1</v>
      </c>
      <c r="K204" s="21">
        <v>1.4</v>
      </c>
    </row>
    <row r="205" spans="1:11">
      <c r="A205" s="27">
        <v>203</v>
      </c>
      <c r="B205" s="28" t="s">
        <v>468</v>
      </c>
      <c r="C205" s="29">
        <v>568276600</v>
      </c>
      <c r="D205" s="30">
        <v>1458</v>
      </c>
      <c r="E205" s="31">
        <f t="shared" si="6"/>
        <v>389764.47187928669</v>
      </c>
      <c r="F205" s="32">
        <v>36</v>
      </c>
      <c r="G205" s="33">
        <v>310.00000000000006</v>
      </c>
      <c r="H205" s="34">
        <f t="shared" si="7"/>
        <v>173.00000000000003</v>
      </c>
      <c r="I205" s="33">
        <v>170</v>
      </c>
      <c r="J205" s="20">
        <v>6</v>
      </c>
      <c r="K205" s="21">
        <v>0.9</v>
      </c>
    </row>
    <row r="206" spans="1:11">
      <c r="A206" s="27">
        <v>204</v>
      </c>
      <c r="B206" s="28" t="s">
        <v>918</v>
      </c>
      <c r="C206" s="29">
        <v>123679700</v>
      </c>
      <c r="D206" s="30">
        <v>1021</v>
      </c>
      <c r="E206" s="31">
        <f t="shared" si="6"/>
        <v>121135.847208619</v>
      </c>
      <c r="F206" s="32">
        <v>274</v>
      </c>
      <c r="G206" s="33">
        <v>324.00000000000006</v>
      </c>
      <c r="H206" s="34">
        <f t="shared" si="7"/>
        <v>299</v>
      </c>
      <c r="I206" s="33">
        <v>339</v>
      </c>
      <c r="J206" s="20">
        <v>1</v>
      </c>
      <c r="K206" s="21">
        <v>1.4</v>
      </c>
    </row>
    <row r="207" spans="1:11">
      <c r="A207" s="27">
        <v>205</v>
      </c>
      <c r="B207" s="28" t="s">
        <v>919</v>
      </c>
      <c r="C207" s="29">
        <v>1736208200</v>
      </c>
      <c r="D207" s="30">
        <v>7148</v>
      </c>
      <c r="E207" s="31">
        <f t="shared" si="6"/>
        <v>242894.26412982654</v>
      </c>
      <c r="F207" s="32">
        <v>88</v>
      </c>
      <c r="G207" s="33">
        <v>219.00000000000006</v>
      </c>
      <c r="H207" s="34">
        <f t="shared" si="7"/>
        <v>153.50000000000003</v>
      </c>
      <c r="I207" s="33">
        <v>132</v>
      </c>
      <c r="J207" s="20">
        <v>7</v>
      </c>
      <c r="K207" s="21">
        <v>0.8</v>
      </c>
    </row>
    <row r="208" spans="1:11">
      <c r="A208" s="27">
        <v>206</v>
      </c>
      <c r="B208" s="28" t="s">
        <v>920</v>
      </c>
      <c r="C208" s="29">
        <v>4963974700</v>
      </c>
      <c r="D208" s="30">
        <v>18289</v>
      </c>
      <c r="E208" s="31">
        <f t="shared" si="6"/>
        <v>271418.59587730328</v>
      </c>
      <c r="F208" s="32">
        <v>70</v>
      </c>
      <c r="G208" s="33">
        <v>108.00000000000003</v>
      </c>
      <c r="H208" s="34">
        <f t="shared" si="7"/>
        <v>89.000000000000014</v>
      </c>
      <c r="I208" s="33">
        <v>41</v>
      </c>
      <c r="J208" s="20">
        <v>9</v>
      </c>
      <c r="K208" s="21">
        <v>0.6</v>
      </c>
    </row>
    <row r="209" spans="1:11">
      <c r="A209" s="27">
        <v>207</v>
      </c>
      <c r="B209" s="28" t="s">
        <v>921</v>
      </c>
      <c r="C209" s="29">
        <v>34257156100</v>
      </c>
      <c r="D209" s="30">
        <v>88414</v>
      </c>
      <c r="E209" s="31">
        <f t="shared" si="6"/>
        <v>387463.02734860993</v>
      </c>
      <c r="F209" s="32">
        <v>37</v>
      </c>
      <c r="G209" s="33">
        <v>10</v>
      </c>
      <c r="H209" s="34">
        <f t="shared" si="7"/>
        <v>23.5</v>
      </c>
      <c r="I209" s="33">
        <v>3</v>
      </c>
      <c r="J209" s="20">
        <v>10</v>
      </c>
      <c r="K209" s="21">
        <v>0.5</v>
      </c>
    </row>
    <row r="210" spans="1:11">
      <c r="A210" s="27">
        <v>208</v>
      </c>
      <c r="B210" s="28" t="s">
        <v>922</v>
      </c>
      <c r="C210" s="29">
        <v>1981383700</v>
      </c>
      <c r="D210" s="30">
        <v>12003</v>
      </c>
      <c r="E210" s="31">
        <f t="shared" si="6"/>
        <v>165074.03982337748</v>
      </c>
      <c r="F210" s="32">
        <v>179</v>
      </c>
      <c r="G210" s="33">
        <v>162.00000000000003</v>
      </c>
      <c r="H210" s="34">
        <f t="shared" si="7"/>
        <v>170.5</v>
      </c>
      <c r="I210" s="33">
        <v>164</v>
      </c>
      <c r="J210" s="20">
        <v>6</v>
      </c>
      <c r="K210" s="21">
        <v>0.9</v>
      </c>
    </row>
    <row r="211" spans="1:11">
      <c r="A211" s="27">
        <v>209</v>
      </c>
      <c r="B211" s="28" t="s">
        <v>923</v>
      </c>
      <c r="C211" s="29">
        <v>801676900</v>
      </c>
      <c r="D211" s="30">
        <v>12730</v>
      </c>
      <c r="E211" s="31">
        <f t="shared" si="6"/>
        <v>62975.404556166533</v>
      </c>
      <c r="F211" s="32">
        <v>349</v>
      </c>
      <c r="G211" s="33">
        <v>152.00000000000003</v>
      </c>
      <c r="H211" s="34">
        <f t="shared" si="7"/>
        <v>250.5</v>
      </c>
      <c r="I211" s="33">
        <v>286</v>
      </c>
      <c r="J211" s="20">
        <v>2</v>
      </c>
      <c r="K211" s="21">
        <v>1.3</v>
      </c>
    </row>
    <row r="212" spans="1:11">
      <c r="A212" s="27">
        <v>210</v>
      </c>
      <c r="B212" s="28" t="s">
        <v>924</v>
      </c>
      <c r="C212" s="29">
        <v>5762245600</v>
      </c>
      <c r="D212" s="30">
        <v>31188</v>
      </c>
      <c r="E212" s="31">
        <f t="shared" si="6"/>
        <v>184758.41990509169</v>
      </c>
      <c r="F212" s="32">
        <v>145</v>
      </c>
      <c r="G212" s="33">
        <v>58.000000000000014</v>
      </c>
      <c r="H212" s="34">
        <f t="shared" si="7"/>
        <v>101.5</v>
      </c>
      <c r="I212" s="33">
        <v>61</v>
      </c>
      <c r="J212" s="20">
        <v>9</v>
      </c>
      <c r="K212" s="21">
        <v>0.6</v>
      </c>
    </row>
    <row r="213" spans="1:11">
      <c r="A213" s="27">
        <v>211</v>
      </c>
      <c r="B213" s="28" t="s">
        <v>476</v>
      </c>
      <c r="C213" s="29">
        <v>4386403100</v>
      </c>
      <c r="D213" s="30">
        <v>29364</v>
      </c>
      <c r="E213" s="31">
        <f t="shared" si="6"/>
        <v>149380.29900558508</v>
      </c>
      <c r="F213" s="32">
        <v>206</v>
      </c>
      <c r="G213" s="33">
        <v>60.000000000000014</v>
      </c>
      <c r="H213" s="34">
        <f t="shared" si="7"/>
        <v>133</v>
      </c>
      <c r="I213" s="33">
        <v>102</v>
      </c>
      <c r="J213" s="20">
        <v>8</v>
      </c>
      <c r="K213" s="21">
        <v>0.7</v>
      </c>
    </row>
    <row r="214" spans="1:11">
      <c r="A214" s="27">
        <v>212</v>
      </c>
      <c r="B214" s="28" t="s">
        <v>478</v>
      </c>
      <c r="C214" s="29">
        <v>473064600</v>
      </c>
      <c r="D214" s="30">
        <v>4792</v>
      </c>
      <c r="E214" s="31">
        <f t="shared" si="6"/>
        <v>98719.657762938237</v>
      </c>
      <c r="F214" s="32">
        <v>316</v>
      </c>
      <c r="G214" s="33">
        <v>253.00000000000006</v>
      </c>
      <c r="H214" s="34">
        <f t="shared" si="7"/>
        <v>284.5</v>
      </c>
      <c r="I214" s="33">
        <v>327</v>
      </c>
      <c r="J214" s="20">
        <v>1</v>
      </c>
      <c r="K214" s="21">
        <v>1.4</v>
      </c>
    </row>
    <row r="215" spans="1:11">
      <c r="A215" s="27">
        <v>213</v>
      </c>
      <c r="B215" s="28" t="s">
        <v>925</v>
      </c>
      <c r="C215" s="29">
        <v>3607668800</v>
      </c>
      <c r="D215" s="30">
        <v>15865</v>
      </c>
      <c r="E215" s="31">
        <f t="shared" si="6"/>
        <v>227397.97037503938</v>
      </c>
      <c r="F215" s="32">
        <v>103</v>
      </c>
      <c r="G215" s="33">
        <v>129.00000000000003</v>
      </c>
      <c r="H215" s="34">
        <f t="shared" si="7"/>
        <v>116.00000000000001</v>
      </c>
      <c r="I215" s="33">
        <v>79</v>
      </c>
      <c r="J215" s="20">
        <v>8</v>
      </c>
      <c r="K215" s="21">
        <v>0.7</v>
      </c>
    </row>
    <row r="216" spans="1:11">
      <c r="A216" s="27">
        <v>214</v>
      </c>
      <c r="B216" s="28" t="s">
        <v>926</v>
      </c>
      <c r="C216" s="29">
        <v>3915520200</v>
      </c>
      <c r="D216" s="30">
        <v>28451</v>
      </c>
      <c r="E216" s="31">
        <f t="shared" si="6"/>
        <v>137623.28916382554</v>
      </c>
      <c r="F216" s="32">
        <v>235</v>
      </c>
      <c r="G216" s="33">
        <v>65.000000000000014</v>
      </c>
      <c r="H216" s="34">
        <f t="shared" si="7"/>
        <v>150</v>
      </c>
      <c r="I216" s="33">
        <v>126</v>
      </c>
      <c r="J216" s="20">
        <v>7</v>
      </c>
      <c r="K216" s="21">
        <v>0.8</v>
      </c>
    </row>
    <row r="217" spans="1:11">
      <c r="A217" s="27">
        <v>215</v>
      </c>
      <c r="B217" s="28" t="s">
        <v>927</v>
      </c>
      <c r="C217" s="29">
        <v>3297006900</v>
      </c>
      <c r="D217" s="30">
        <v>15109</v>
      </c>
      <c r="E217" s="31">
        <f t="shared" si="6"/>
        <v>218214.76603348998</v>
      </c>
      <c r="F217" s="32">
        <v>109</v>
      </c>
      <c r="G217" s="33">
        <v>131.00000000000003</v>
      </c>
      <c r="H217" s="34">
        <f t="shared" si="7"/>
        <v>120.00000000000001</v>
      </c>
      <c r="I217" s="33">
        <v>84</v>
      </c>
      <c r="J217" s="20">
        <v>8</v>
      </c>
      <c r="K217" s="21">
        <v>0.7</v>
      </c>
    </row>
    <row r="218" spans="1:11">
      <c r="A218" s="27">
        <v>216</v>
      </c>
      <c r="B218" s="28" t="s">
        <v>928</v>
      </c>
      <c r="C218" s="29">
        <v>1894649500</v>
      </c>
      <c r="D218" s="30">
        <v>16679</v>
      </c>
      <c r="E218" s="31">
        <f t="shared" si="6"/>
        <v>113594.90976677259</v>
      </c>
      <c r="F218" s="32">
        <v>291</v>
      </c>
      <c r="G218" s="33">
        <v>119.00000000000003</v>
      </c>
      <c r="H218" s="34">
        <f t="shared" si="7"/>
        <v>205</v>
      </c>
      <c r="I218" s="33">
        <v>236</v>
      </c>
      <c r="J218" s="20">
        <v>4</v>
      </c>
      <c r="K218" s="21">
        <v>1.1000000000000001</v>
      </c>
    </row>
    <row r="219" spans="1:11">
      <c r="A219" s="27">
        <v>217</v>
      </c>
      <c r="B219" s="28" t="s">
        <v>929</v>
      </c>
      <c r="C219" s="29">
        <v>517658400</v>
      </c>
      <c r="D219" s="30">
        <v>2958</v>
      </c>
      <c r="E219" s="31">
        <f t="shared" si="6"/>
        <v>175002.83975659229</v>
      </c>
      <c r="F219" s="32">
        <v>162</v>
      </c>
      <c r="G219" s="33">
        <v>277.00000000000006</v>
      </c>
      <c r="H219" s="34">
        <f t="shared" si="7"/>
        <v>219.50000000000003</v>
      </c>
      <c r="I219" s="33">
        <v>256</v>
      </c>
      <c r="J219" s="20">
        <v>3</v>
      </c>
      <c r="K219" s="21">
        <v>1.2</v>
      </c>
    </row>
    <row r="220" spans="1:11">
      <c r="A220" s="27">
        <v>218</v>
      </c>
      <c r="B220" s="28" t="s">
        <v>930</v>
      </c>
      <c r="C220" s="29">
        <v>2900634100</v>
      </c>
      <c r="D220" s="30">
        <v>19948</v>
      </c>
      <c r="E220" s="31">
        <f t="shared" si="6"/>
        <v>145409.77040304794</v>
      </c>
      <c r="F220" s="32">
        <v>215</v>
      </c>
      <c r="G220" s="33">
        <v>98.000000000000028</v>
      </c>
      <c r="H220" s="34">
        <f t="shared" si="7"/>
        <v>156.5</v>
      </c>
      <c r="I220" s="33">
        <v>136</v>
      </c>
      <c r="J220" s="20">
        <v>7</v>
      </c>
      <c r="K220" s="21">
        <v>0.8</v>
      </c>
    </row>
    <row r="221" spans="1:11">
      <c r="A221" s="27">
        <v>219</v>
      </c>
      <c r="B221" s="28" t="s">
        <v>931</v>
      </c>
      <c r="C221" s="29">
        <v>2967834000</v>
      </c>
      <c r="D221" s="30">
        <v>11153</v>
      </c>
      <c r="E221" s="31">
        <f t="shared" si="6"/>
        <v>266101.8560028692</v>
      </c>
      <c r="F221" s="32">
        <v>73</v>
      </c>
      <c r="G221" s="33">
        <v>173.00000000000003</v>
      </c>
      <c r="H221" s="34">
        <f t="shared" si="7"/>
        <v>123.00000000000001</v>
      </c>
      <c r="I221" s="33">
        <v>89</v>
      </c>
      <c r="J221" s="20">
        <v>8</v>
      </c>
      <c r="K221" s="21">
        <v>0.7</v>
      </c>
    </row>
    <row r="222" spans="1:11">
      <c r="A222" s="27">
        <v>220</v>
      </c>
      <c r="B222" s="28" t="s">
        <v>932</v>
      </c>
      <c r="C222" s="29">
        <v>6194416300</v>
      </c>
      <c r="D222" s="30">
        <v>29725</v>
      </c>
      <c r="E222" s="31">
        <f t="shared" si="6"/>
        <v>208390.79226240539</v>
      </c>
      <c r="F222" s="32">
        <v>123</v>
      </c>
      <c r="G222" s="33">
        <v>59.000000000000014</v>
      </c>
      <c r="H222" s="34">
        <f t="shared" si="7"/>
        <v>91</v>
      </c>
      <c r="I222" s="33">
        <v>46</v>
      </c>
      <c r="J222" s="20">
        <v>9</v>
      </c>
      <c r="K222" s="21">
        <v>0.6</v>
      </c>
    </row>
    <row r="223" spans="1:11">
      <c r="A223" s="27">
        <v>221</v>
      </c>
      <c r="B223" s="28" t="s">
        <v>933</v>
      </c>
      <c r="C223" s="29">
        <v>3630614100</v>
      </c>
      <c r="D223" s="30">
        <v>4667</v>
      </c>
      <c r="E223" s="31">
        <f t="shared" si="6"/>
        <v>777933.16905935295</v>
      </c>
      <c r="F223" s="32">
        <v>14</v>
      </c>
      <c r="G223" s="33">
        <v>254.00000000000006</v>
      </c>
      <c r="H223" s="34">
        <f t="shared" si="7"/>
        <v>134.00000000000003</v>
      </c>
      <c r="I223" s="33">
        <v>105</v>
      </c>
      <c r="J223" s="20">
        <v>8</v>
      </c>
      <c r="K223" s="21">
        <v>0.7</v>
      </c>
    </row>
    <row r="224" spans="1:11">
      <c r="A224" s="27">
        <v>222</v>
      </c>
      <c r="B224" s="28" t="s">
        <v>934</v>
      </c>
      <c r="C224" s="29">
        <v>239239000</v>
      </c>
      <c r="D224" s="30">
        <v>1957</v>
      </c>
      <c r="E224" s="31">
        <f t="shared" si="6"/>
        <v>122247.82830863567</v>
      </c>
      <c r="F224" s="32">
        <v>273</v>
      </c>
      <c r="G224" s="33">
        <v>291.00000000000006</v>
      </c>
      <c r="H224" s="34">
        <f t="shared" si="7"/>
        <v>282</v>
      </c>
      <c r="I224" s="33">
        <v>323</v>
      </c>
      <c r="J224" s="20">
        <v>1</v>
      </c>
      <c r="K224" s="21">
        <v>1.4</v>
      </c>
    </row>
    <row r="225" spans="1:11">
      <c r="A225" s="27">
        <v>223</v>
      </c>
      <c r="B225" s="28" t="s">
        <v>935</v>
      </c>
      <c r="C225" s="29">
        <v>620932600</v>
      </c>
      <c r="D225" s="30">
        <v>7582</v>
      </c>
      <c r="E225" s="31">
        <f t="shared" si="6"/>
        <v>81895.621208124503</v>
      </c>
      <c r="F225" s="32">
        <v>336</v>
      </c>
      <c r="G225" s="33">
        <v>210.00000000000006</v>
      </c>
      <c r="H225" s="34">
        <f t="shared" si="7"/>
        <v>273</v>
      </c>
      <c r="I225" s="33">
        <v>312</v>
      </c>
      <c r="J225" s="20">
        <v>2</v>
      </c>
      <c r="K225" s="21">
        <v>1.3</v>
      </c>
    </row>
    <row r="226" spans="1:11">
      <c r="A226" s="27">
        <v>224</v>
      </c>
      <c r="B226" s="28" t="s">
        <v>936</v>
      </c>
      <c r="C226" s="29">
        <v>4515570600</v>
      </c>
      <c r="D226" s="30">
        <v>5788</v>
      </c>
      <c r="E226" s="31">
        <f t="shared" si="6"/>
        <v>780160.78092605388</v>
      </c>
      <c r="F226" s="32">
        <v>13</v>
      </c>
      <c r="G226" s="33">
        <v>236.00000000000006</v>
      </c>
      <c r="H226" s="34">
        <f t="shared" si="7"/>
        <v>124.50000000000003</v>
      </c>
      <c r="I226" s="33">
        <v>91</v>
      </c>
      <c r="J226" s="20">
        <v>8</v>
      </c>
      <c r="K226" s="21">
        <v>0.7</v>
      </c>
    </row>
    <row r="227" spans="1:11">
      <c r="A227" s="27">
        <v>225</v>
      </c>
      <c r="B227" s="28" t="s">
        <v>937</v>
      </c>
      <c r="C227" s="29">
        <v>659119700</v>
      </c>
      <c r="D227" s="30">
        <v>1539</v>
      </c>
      <c r="E227" s="31">
        <f t="shared" si="6"/>
        <v>428277.90773229371</v>
      </c>
      <c r="F227" s="32">
        <v>32</v>
      </c>
      <c r="G227" s="33">
        <v>307.00000000000006</v>
      </c>
      <c r="H227" s="34">
        <f t="shared" si="7"/>
        <v>169.50000000000003</v>
      </c>
      <c r="I227" s="33">
        <v>162</v>
      </c>
      <c r="J227" s="20">
        <v>6</v>
      </c>
      <c r="K227" s="21">
        <v>0.9</v>
      </c>
    </row>
    <row r="228" spans="1:11">
      <c r="A228" s="27">
        <v>226</v>
      </c>
      <c r="B228" s="28" t="s">
        <v>938</v>
      </c>
      <c r="C228" s="29">
        <v>1570978000</v>
      </c>
      <c r="D228" s="30">
        <v>14009</v>
      </c>
      <c r="E228" s="31">
        <f t="shared" si="6"/>
        <v>112140.62388464558</v>
      </c>
      <c r="F228" s="32">
        <v>294</v>
      </c>
      <c r="G228" s="33">
        <v>143.00000000000003</v>
      </c>
      <c r="H228" s="34">
        <f t="shared" si="7"/>
        <v>218.5</v>
      </c>
      <c r="I228" s="33">
        <v>254</v>
      </c>
      <c r="J228" s="20">
        <v>3</v>
      </c>
      <c r="K228" s="21">
        <v>1.2</v>
      </c>
    </row>
    <row r="229" spans="1:11">
      <c r="A229" s="27">
        <v>227</v>
      </c>
      <c r="B229" s="28" t="s">
        <v>939</v>
      </c>
      <c r="C229" s="29">
        <v>1017230700</v>
      </c>
      <c r="D229" s="30">
        <v>12232</v>
      </c>
      <c r="E229" s="31">
        <f t="shared" si="6"/>
        <v>83161.437213865269</v>
      </c>
      <c r="F229" s="32">
        <v>334</v>
      </c>
      <c r="G229" s="33">
        <v>157.00000000000003</v>
      </c>
      <c r="H229" s="34">
        <f t="shared" si="7"/>
        <v>245.5</v>
      </c>
      <c r="I229" s="33">
        <v>281</v>
      </c>
      <c r="J229" s="20">
        <v>2</v>
      </c>
      <c r="K229" s="21">
        <v>1.3</v>
      </c>
    </row>
    <row r="230" spans="1:11">
      <c r="A230" s="27">
        <v>228</v>
      </c>
      <c r="B230" s="28" t="s">
        <v>940</v>
      </c>
      <c r="C230" s="29">
        <v>607020400</v>
      </c>
      <c r="D230" s="30">
        <v>4963</v>
      </c>
      <c r="E230" s="31">
        <f t="shared" si="6"/>
        <v>122309.16784203103</v>
      </c>
      <c r="F230" s="32">
        <v>272</v>
      </c>
      <c r="G230" s="33">
        <v>252.00000000000006</v>
      </c>
      <c r="H230" s="34">
        <f t="shared" si="7"/>
        <v>262</v>
      </c>
      <c r="I230" s="33">
        <v>299</v>
      </c>
      <c r="J230" s="20">
        <v>2</v>
      </c>
      <c r="K230" s="21">
        <v>1.3</v>
      </c>
    </row>
    <row r="231" spans="1:11">
      <c r="A231" s="27">
        <v>229</v>
      </c>
      <c r="B231" s="28" t="s">
        <v>941</v>
      </c>
      <c r="C231" s="29">
        <v>9078660600</v>
      </c>
      <c r="D231" s="30">
        <v>53070</v>
      </c>
      <c r="E231" s="31">
        <f t="shared" si="6"/>
        <v>171069.54211418881</v>
      </c>
      <c r="F231" s="32">
        <v>171</v>
      </c>
      <c r="G231" s="33">
        <v>25.000000000000007</v>
      </c>
      <c r="H231" s="34">
        <f t="shared" si="7"/>
        <v>98</v>
      </c>
      <c r="I231" s="33">
        <v>55</v>
      </c>
      <c r="J231" s="20">
        <v>9</v>
      </c>
      <c r="K231" s="21">
        <v>0.6</v>
      </c>
    </row>
    <row r="232" spans="1:11">
      <c r="A232" s="27">
        <v>230</v>
      </c>
      <c r="B232" s="28" t="s">
        <v>942</v>
      </c>
      <c r="C232" s="29">
        <v>189643300</v>
      </c>
      <c r="D232" s="30">
        <v>1313</v>
      </c>
      <c r="E232" s="31">
        <f t="shared" si="6"/>
        <v>144435.11043412035</v>
      </c>
      <c r="F232" s="32">
        <v>219</v>
      </c>
      <c r="G232" s="33">
        <v>313.00000000000006</v>
      </c>
      <c r="H232" s="34">
        <f t="shared" si="7"/>
        <v>266</v>
      </c>
      <c r="I232" s="33">
        <v>306</v>
      </c>
      <c r="J232" s="20">
        <v>2</v>
      </c>
      <c r="K232" s="21">
        <v>1.3</v>
      </c>
    </row>
    <row r="233" spans="1:11">
      <c r="A233" s="27">
        <v>231</v>
      </c>
      <c r="B233" s="28" t="s">
        <v>943</v>
      </c>
      <c r="C233" s="29">
        <v>3116738700</v>
      </c>
      <c r="D233" s="30">
        <v>18509</v>
      </c>
      <c r="E233" s="31">
        <f t="shared" si="6"/>
        <v>168390.44248743853</v>
      </c>
      <c r="F233" s="32">
        <v>175</v>
      </c>
      <c r="G233" s="33">
        <v>105.00000000000003</v>
      </c>
      <c r="H233" s="34">
        <f t="shared" si="7"/>
        <v>140</v>
      </c>
      <c r="I233" s="33">
        <v>109</v>
      </c>
      <c r="J233" s="20">
        <v>7</v>
      </c>
      <c r="K233" s="21">
        <v>0.8</v>
      </c>
    </row>
    <row r="234" spans="1:11">
      <c r="A234" s="27">
        <v>232</v>
      </c>
      <c r="B234" s="28" t="s">
        <v>944</v>
      </c>
      <c r="C234" s="29">
        <v>1488119500</v>
      </c>
      <c r="D234" s="30">
        <v>12114</v>
      </c>
      <c r="E234" s="31">
        <f t="shared" si="6"/>
        <v>122842.95030543173</v>
      </c>
      <c r="F234" s="32">
        <v>270</v>
      </c>
      <c r="G234" s="33">
        <v>159.00000000000003</v>
      </c>
      <c r="H234" s="34">
        <f t="shared" si="7"/>
        <v>214.5</v>
      </c>
      <c r="I234" s="33">
        <v>249</v>
      </c>
      <c r="J234" s="20">
        <v>3</v>
      </c>
      <c r="K234" s="21">
        <v>1.2</v>
      </c>
    </row>
    <row r="235" spans="1:11">
      <c r="A235" s="27">
        <v>233</v>
      </c>
      <c r="B235" s="28" t="s">
        <v>945</v>
      </c>
      <c r="C235" s="29">
        <v>100581000</v>
      </c>
      <c r="D235" s="30">
        <v>834</v>
      </c>
      <c r="E235" s="31">
        <f t="shared" si="6"/>
        <v>120600.71942446043</v>
      </c>
      <c r="F235" s="32">
        <v>276</v>
      </c>
      <c r="G235" s="33">
        <v>332.00000000000006</v>
      </c>
      <c r="H235" s="34">
        <f t="shared" si="7"/>
        <v>304</v>
      </c>
      <c r="I235" s="33">
        <v>344</v>
      </c>
      <c r="J235" s="20">
        <v>1</v>
      </c>
      <c r="K235" s="21">
        <v>1.4</v>
      </c>
    </row>
    <row r="236" spans="1:11">
      <c r="A236" s="27">
        <v>234</v>
      </c>
      <c r="B236" s="28" t="s">
        <v>946</v>
      </c>
      <c r="C236" s="29">
        <v>168293700</v>
      </c>
      <c r="D236" s="30">
        <v>1250</v>
      </c>
      <c r="E236" s="31">
        <f t="shared" si="6"/>
        <v>134634.96</v>
      </c>
      <c r="F236" s="32">
        <v>238</v>
      </c>
      <c r="G236" s="33">
        <v>318.00000000000006</v>
      </c>
      <c r="H236" s="34">
        <f t="shared" si="7"/>
        <v>278</v>
      </c>
      <c r="I236" s="33">
        <v>318</v>
      </c>
      <c r="J236" s="20">
        <v>1</v>
      </c>
      <c r="K236" s="21">
        <v>1.4</v>
      </c>
    </row>
    <row r="237" spans="1:11">
      <c r="A237" s="27">
        <v>235</v>
      </c>
      <c r="B237" s="28" t="s">
        <v>947</v>
      </c>
      <c r="C237" s="29">
        <v>225116800</v>
      </c>
      <c r="D237" s="30">
        <v>1746</v>
      </c>
      <c r="E237" s="31">
        <f t="shared" si="6"/>
        <v>128932.87514318443</v>
      </c>
      <c r="F237" s="32">
        <v>256</v>
      </c>
      <c r="G237" s="33">
        <v>301.00000000000006</v>
      </c>
      <c r="H237" s="34">
        <f t="shared" si="7"/>
        <v>278.5</v>
      </c>
      <c r="I237" s="33">
        <v>319</v>
      </c>
      <c r="J237" s="20">
        <v>1</v>
      </c>
      <c r="K237" s="21">
        <v>1.4</v>
      </c>
    </row>
    <row r="238" spans="1:11">
      <c r="A238" s="27">
        <v>236</v>
      </c>
      <c r="B238" s="28" t="s">
        <v>948</v>
      </c>
      <c r="C238" s="29">
        <v>3828682400</v>
      </c>
      <c r="D238" s="30">
        <v>42142</v>
      </c>
      <c r="E238" s="31">
        <f t="shared" si="6"/>
        <v>90851.938683498651</v>
      </c>
      <c r="F238" s="32">
        <v>325</v>
      </c>
      <c r="G238" s="33">
        <v>31.000000000000007</v>
      </c>
      <c r="H238" s="34">
        <f t="shared" si="7"/>
        <v>178</v>
      </c>
      <c r="I238" s="33">
        <v>186</v>
      </c>
      <c r="J238" s="20">
        <v>5</v>
      </c>
      <c r="K238" s="21">
        <v>1</v>
      </c>
    </row>
    <row r="239" spans="1:11">
      <c r="A239" s="27">
        <v>237</v>
      </c>
      <c r="B239" s="28" t="s">
        <v>949</v>
      </c>
      <c r="C239" s="29">
        <v>98187300</v>
      </c>
      <c r="D239" s="30">
        <v>661</v>
      </c>
      <c r="E239" s="31">
        <f t="shared" si="6"/>
        <v>148543.57034795763</v>
      </c>
      <c r="F239" s="32">
        <v>208</v>
      </c>
      <c r="G239" s="33">
        <v>339.00000000000006</v>
      </c>
      <c r="H239" s="34">
        <f t="shared" si="7"/>
        <v>273.5</v>
      </c>
      <c r="I239" s="33">
        <v>313</v>
      </c>
      <c r="J239" s="20">
        <v>2</v>
      </c>
      <c r="K239" s="21">
        <v>1.3</v>
      </c>
    </row>
    <row r="240" spans="1:11">
      <c r="A240" s="27">
        <v>238</v>
      </c>
      <c r="B240" s="28" t="s">
        <v>950</v>
      </c>
      <c r="C240" s="29">
        <v>1692502300</v>
      </c>
      <c r="D240" s="30">
        <v>9293</v>
      </c>
      <c r="E240" s="31">
        <f t="shared" si="6"/>
        <v>182126.57914559345</v>
      </c>
      <c r="F240" s="32">
        <v>149</v>
      </c>
      <c r="G240" s="33">
        <v>192.00000000000006</v>
      </c>
      <c r="H240" s="34">
        <f t="shared" si="7"/>
        <v>170.50000000000003</v>
      </c>
      <c r="I240" s="33">
        <v>165</v>
      </c>
      <c r="J240" s="20">
        <v>6</v>
      </c>
      <c r="K240" s="21">
        <v>0.9</v>
      </c>
    </row>
    <row r="241" spans="1:11">
      <c r="A241" s="27">
        <v>239</v>
      </c>
      <c r="B241" s="28" t="s">
        <v>951</v>
      </c>
      <c r="C241" s="29">
        <v>12163150000</v>
      </c>
      <c r="D241" s="30">
        <v>61528</v>
      </c>
      <c r="E241" s="31">
        <f t="shared" si="6"/>
        <v>197684.79391496556</v>
      </c>
      <c r="F241" s="32">
        <v>131</v>
      </c>
      <c r="G241" s="33">
        <v>19.000000000000004</v>
      </c>
      <c r="H241" s="34">
        <f t="shared" si="7"/>
        <v>75</v>
      </c>
      <c r="I241" s="33">
        <v>28</v>
      </c>
      <c r="J241" s="20">
        <v>10</v>
      </c>
      <c r="K241" s="21">
        <v>0.5</v>
      </c>
    </row>
    <row r="242" spans="1:11">
      <c r="A242" s="27">
        <v>240</v>
      </c>
      <c r="B242" s="28" t="s">
        <v>952</v>
      </c>
      <c r="C242" s="29">
        <v>591177800</v>
      </c>
      <c r="D242" s="30">
        <v>2987</v>
      </c>
      <c r="E242" s="31">
        <f t="shared" si="6"/>
        <v>197916.90659524608</v>
      </c>
      <c r="F242" s="32">
        <v>130</v>
      </c>
      <c r="G242" s="33">
        <v>280.00000000000006</v>
      </c>
      <c r="H242" s="34">
        <f t="shared" si="7"/>
        <v>205.00000000000003</v>
      </c>
      <c r="I242" s="33">
        <v>237</v>
      </c>
      <c r="J242" s="20">
        <v>4</v>
      </c>
      <c r="K242" s="21">
        <v>1.1000000000000001</v>
      </c>
    </row>
    <row r="243" spans="1:11">
      <c r="A243" s="27">
        <v>241</v>
      </c>
      <c r="B243" s="28" t="s">
        <v>953</v>
      </c>
      <c r="C243" s="29">
        <v>591085900</v>
      </c>
      <c r="D243" s="30">
        <v>3488</v>
      </c>
      <c r="E243" s="31">
        <f t="shared" si="6"/>
        <v>169462.70068807338</v>
      </c>
      <c r="F243" s="32">
        <v>173</v>
      </c>
      <c r="G243" s="33">
        <v>267.00000000000006</v>
      </c>
      <c r="H243" s="34">
        <f t="shared" si="7"/>
        <v>220.00000000000003</v>
      </c>
      <c r="I243" s="33">
        <v>257</v>
      </c>
      <c r="J243" s="20">
        <v>3</v>
      </c>
      <c r="K243" s="21">
        <v>1.2</v>
      </c>
    </row>
    <row r="244" spans="1:11">
      <c r="A244" s="27">
        <v>242</v>
      </c>
      <c r="B244" s="28" t="s">
        <v>954</v>
      </c>
      <c r="C244" s="29">
        <v>3620873900</v>
      </c>
      <c r="D244" s="30">
        <v>2961</v>
      </c>
      <c r="E244" s="31">
        <f t="shared" si="6"/>
        <v>1222855.0827423169</v>
      </c>
      <c r="F244" s="32">
        <v>9</v>
      </c>
      <c r="G244" s="33">
        <v>279.00000000000006</v>
      </c>
      <c r="H244" s="34">
        <f t="shared" si="7"/>
        <v>144.00000000000003</v>
      </c>
      <c r="I244" s="33">
        <v>114</v>
      </c>
      <c r="J244" s="20">
        <v>7</v>
      </c>
      <c r="K244" s="21">
        <v>0.8</v>
      </c>
    </row>
    <row r="245" spans="1:11">
      <c r="A245" s="27">
        <v>243</v>
      </c>
      <c r="B245" s="28" t="s">
        <v>955</v>
      </c>
      <c r="C245" s="29">
        <v>18377975900</v>
      </c>
      <c r="D245" s="30">
        <v>94470</v>
      </c>
      <c r="E245" s="31">
        <f t="shared" si="6"/>
        <v>194537.69344765533</v>
      </c>
      <c r="F245" s="32">
        <v>133</v>
      </c>
      <c r="G245" s="33">
        <v>8</v>
      </c>
      <c r="H245" s="34">
        <f t="shared" si="7"/>
        <v>70.5</v>
      </c>
      <c r="I245" s="33">
        <v>25</v>
      </c>
      <c r="J245" s="20">
        <v>10</v>
      </c>
      <c r="K245" s="21">
        <v>0.5</v>
      </c>
    </row>
    <row r="246" spans="1:11">
      <c r="A246" s="27">
        <v>244</v>
      </c>
      <c r="B246" s="28" t="s">
        <v>956</v>
      </c>
      <c r="C246" s="29">
        <v>4234173100</v>
      </c>
      <c r="D246" s="30">
        <v>34362</v>
      </c>
      <c r="E246" s="31">
        <f t="shared" si="6"/>
        <v>123222.54525347769</v>
      </c>
      <c r="F246" s="32">
        <v>268</v>
      </c>
      <c r="G246" s="33">
        <v>50.000000000000014</v>
      </c>
      <c r="H246" s="34">
        <f t="shared" si="7"/>
        <v>159</v>
      </c>
      <c r="I246" s="33">
        <v>142</v>
      </c>
      <c r="J246" s="20">
        <v>6</v>
      </c>
      <c r="K246" s="21">
        <v>0.9</v>
      </c>
    </row>
    <row r="247" spans="1:11">
      <c r="A247" s="27">
        <v>245</v>
      </c>
      <c r="B247" s="28" t="s">
        <v>957</v>
      </c>
      <c r="C247" s="29">
        <v>2528923600</v>
      </c>
      <c r="D247" s="30">
        <v>14470</v>
      </c>
      <c r="E247" s="31">
        <f t="shared" si="6"/>
        <v>174770.11748445057</v>
      </c>
      <c r="F247" s="32">
        <v>163</v>
      </c>
      <c r="G247" s="33">
        <v>147.00000000000003</v>
      </c>
      <c r="H247" s="34">
        <f t="shared" si="7"/>
        <v>155</v>
      </c>
      <c r="I247" s="33">
        <v>133</v>
      </c>
      <c r="J247" s="20">
        <v>7</v>
      </c>
      <c r="K247" s="21">
        <v>0.8</v>
      </c>
    </row>
    <row r="248" spans="1:11">
      <c r="A248" s="27">
        <v>246</v>
      </c>
      <c r="B248" s="28" t="s">
        <v>958</v>
      </c>
      <c r="C248" s="29">
        <v>5817458000</v>
      </c>
      <c r="D248" s="30">
        <v>25400</v>
      </c>
      <c r="E248" s="31">
        <f t="shared" si="6"/>
        <v>229033.77952755906</v>
      </c>
      <c r="F248" s="32">
        <v>100</v>
      </c>
      <c r="G248" s="33">
        <v>75.000000000000014</v>
      </c>
      <c r="H248" s="34">
        <f t="shared" si="7"/>
        <v>87.5</v>
      </c>
      <c r="I248" s="33">
        <v>36</v>
      </c>
      <c r="J248" s="20">
        <v>9</v>
      </c>
      <c r="K248" s="21">
        <v>0.6</v>
      </c>
    </row>
    <row r="249" spans="1:11">
      <c r="A249" s="27">
        <v>247</v>
      </c>
      <c r="B249" s="28" t="s">
        <v>959</v>
      </c>
      <c r="C249" s="29">
        <v>2137328300</v>
      </c>
      <c r="D249" s="30">
        <v>12385</v>
      </c>
      <c r="E249" s="31">
        <f t="shared" si="6"/>
        <v>172573.94428744449</v>
      </c>
      <c r="F249" s="32">
        <v>169</v>
      </c>
      <c r="G249" s="33">
        <v>161.00000000000003</v>
      </c>
      <c r="H249" s="34">
        <f t="shared" si="7"/>
        <v>165</v>
      </c>
      <c r="I249" s="33">
        <v>154</v>
      </c>
      <c r="J249" s="20">
        <v>6</v>
      </c>
      <c r="K249" s="21">
        <v>0.9</v>
      </c>
    </row>
    <row r="250" spans="1:11">
      <c r="A250" s="27">
        <v>248</v>
      </c>
      <c r="B250" s="28" t="s">
        <v>960</v>
      </c>
      <c r="C250" s="29">
        <v>7759126900</v>
      </c>
      <c r="D250" s="30">
        <v>53073</v>
      </c>
      <c r="E250" s="31">
        <f t="shared" si="6"/>
        <v>146197.25472462457</v>
      </c>
      <c r="F250" s="32">
        <v>211</v>
      </c>
      <c r="G250" s="33">
        <v>24.000000000000007</v>
      </c>
      <c r="H250" s="34">
        <f t="shared" si="7"/>
        <v>117.5</v>
      </c>
      <c r="I250" s="33">
        <v>80</v>
      </c>
      <c r="J250" s="20">
        <v>8</v>
      </c>
      <c r="K250" s="21">
        <v>0.7</v>
      </c>
    </row>
    <row r="251" spans="1:11">
      <c r="A251" s="27">
        <v>249</v>
      </c>
      <c r="B251" s="28" t="s">
        <v>961</v>
      </c>
      <c r="C251" s="29">
        <v>441224400</v>
      </c>
      <c r="D251" s="30">
        <v>1416</v>
      </c>
      <c r="E251" s="31">
        <f t="shared" si="6"/>
        <v>311599.15254237287</v>
      </c>
      <c r="F251" s="32">
        <v>56</v>
      </c>
      <c r="G251" s="33">
        <v>311.00000000000006</v>
      </c>
      <c r="H251" s="34">
        <f t="shared" si="7"/>
        <v>183.50000000000003</v>
      </c>
      <c r="I251" s="33">
        <v>201</v>
      </c>
      <c r="J251" s="20">
        <v>5</v>
      </c>
      <c r="K251" s="21">
        <v>1</v>
      </c>
    </row>
    <row r="252" spans="1:11">
      <c r="A252" s="27">
        <v>250</v>
      </c>
      <c r="B252" s="28" t="s">
        <v>962</v>
      </c>
      <c r="C252" s="29">
        <v>1099776900</v>
      </c>
      <c r="D252" s="30">
        <v>5687</v>
      </c>
      <c r="E252" s="31">
        <f t="shared" si="6"/>
        <v>193384.36785651487</v>
      </c>
      <c r="F252" s="32">
        <v>136</v>
      </c>
      <c r="G252" s="33">
        <v>239.00000000000006</v>
      </c>
      <c r="H252" s="34">
        <f t="shared" si="7"/>
        <v>187.50000000000003</v>
      </c>
      <c r="I252" s="33">
        <v>210</v>
      </c>
      <c r="J252" s="20">
        <v>5</v>
      </c>
      <c r="K252" s="21">
        <v>1</v>
      </c>
    </row>
    <row r="253" spans="1:11">
      <c r="A253" s="27">
        <v>251</v>
      </c>
      <c r="B253" s="28" t="s">
        <v>963</v>
      </c>
      <c r="C253" s="29">
        <v>2402334500</v>
      </c>
      <c r="D253" s="30">
        <v>17986</v>
      </c>
      <c r="E253" s="31">
        <f t="shared" si="6"/>
        <v>133566.91315467586</v>
      </c>
      <c r="F253" s="32">
        <v>244</v>
      </c>
      <c r="G253" s="33">
        <v>109.00000000000003</v>
      </c>
      <c r="H253" s="34">
        <f t="shared" si="7"/>
        <v>176.5</v>
      </c>
      <c r="I253" s="33">
        <v>180</v>
      </c>
      <c r="J253" s="20">
        <v>5</v>
      </c>
      <c r="K253" s="21">
        <v>1</v>
      </c>
    </row>
    <row r="254" spans="1:11">
      <c r="A254" s="27">
        <v>252</v>
      </c>
      <c r="B254" s="28" t="s">
        <v>964</v>
      </c>
      <c r="C254" s="29">
        <v>2475141900</v>
      </c>
      <c r="D254" s="30">
        <v>7282</v>
      </c>
      <c r="E254" s="31">
        <f t="shared" si="6"/>
        <v>339898.64048338367</v>
      </c>
      <c r="F254" s="32">
        <v>47</v>
      </c>
      <c r="G254" s="33">
        <v>216.00000000000006</v>
      </c>
      <c r="H254" s="34">
        <f t="shared" si="7"/>
        <v>131.50000000000003</v>
      </c>
      <c r="I254" s="33">
        <v>98</v>
      </c>
      <c r="J254" s="20">
        <v>8</v>
      </c>
      <c r="K254" s="21">
        <v>0.7</v>
      </c>
    </row>
    <row r="255" spans="1:11">
      <c r="A255" s="27">
        <v>253</v>
      </c>
      <c r="B255" s="28" t="s">
        <v>965</v>
      </c>
      <c r="C255" s="29">
        <v>520263200</v>
      </c>
      <c r="D255" s="30">
        <v>389</v>
      </c>
      <c r="E255" s="31">
        <f t="shared" si="6"/>
        <v>1337437.5321336761</v>
      </c>
      <c r="F255" s="32">
        <v>6</v>
      </c>
      <c r="G255" s="33">
        <v>344.00000000000006</v>
      </c>
      <c r="H255" s="34">
        <f t="shared" si="7"/>
        <v>175.00000000000003</v>
      </c>
      <c r="I255" s="33">
        <v>174</v>
      </c>
      <c r="J255" s="20">
        <v>6</v>
      </c>
      <c r="K255" s="21">
        <v>0.9</v>
      </c>
    </row>
    <row r="256" spans="1:11">
      <c r="A256" s="27">
        <v>254</v>
      </c>
      <c r="B256" s="28" t="s">
        <v>966</v>
      </c>
      <c r="C256" s="29">
        <v>1201949600</v>
      </c>
      <c r="D256" s="30">
        <v>6473</v>
      </c>
      <c r="E256" s="31">
        <f t="shared" si="6"/>
        <v>185686.63679901126</v>
      </c>
      <c r="F256" s="32">
        <v>142</v>
      </c>
      <c r="G256" s="33">
        <v>228.00000000000006</v>
      </c>
      <c r="H256" s="34">
        <f t="shared" si="7"/>
        <v>185.00000000000003</v>
      </c>
      <c r="I256" s="33">
        <v>205</v>
      </c>
      <c r="J256" s="20">
        <v>5</v>
      </c>
      <c r="K256" s="21">
        <v>1</v>
      </c>
    </row>
    <row r="257" spans="1:11">
      <c r="A257" s="27">
        <v>255</v>
      </c>
      <c r="B257" s="28" t="s">
        <v>967</v>
      </c>
      <c r="C257" s="29">
        <v>148156600</v>
      </c>
      <c r="D257" s="30">
        <v>1277</v>
      </c>
      <c r="E257" s="31">
        <f t="shared" si="6"/>
        <v>116019.26389976508</v>
      </c>
      <c r="F257" s="32">
        <v>287</v>
      </c>
      <c r="G257" s="33">
        <v>315.00000000000006</v>
      </c>
      <c r="H257" s="34">
        <f t="shared" si="7"/>
        <v>301</v>
      </c>
      <c r="I257" s="33">
        <v>341</v>
      </c>
      <c r="J257" s="20">
        <v>1</v>
      </c>
      <c r="K257" s="21">
        <v>1.4</v>
      </c>
    </row>
    <row r="258" spans="1:11">
      <c r="A258" s="27">
        <v>256</v>
      </c>
      <c r="B258" s="28" t="s">
        <v>968</v>
      </c>
      <c r="C258" s="29">
        <v>159385000</v>
      </c>
      <c r="D258" s="30">
        <v>1792</v>
      </c>
      <c r="E258" s="31">
        <f t="shared" si="6"/>
        <v>88942.522321428565</v>
      </c>
      <c r="F258" s="32">
        <v>328</v>
      </c>
      <c r="G258" s="33">
        <v>297.00000000000006</v>
      </c>
      <c r="H258" s="34">
        <f t="shared" si="7"/>
        <v>312.5</v>
      </c>
      <c r="I258" s="33">
        <v>347</v>
      </c>
      <c r="J258" s="20">
        <v>1</v>
      </c>
      <c r="K258" s="21">
        <v>1.4</v>
      </c>
    </row>
    <row r="259" spans="1:11">
      <c r="A259" s="27">
        <v>257</v>
      </c>
      <c r="B259" s="28" t="s">
        <v>969</v>
      </c>
      <c r="C259" s="29">
        <v>1039229400</v>
      </c>
      <c r="D259" s="30">
        <v>8938</v>
      </c>
      <c r="E259" s="31">
        <f t="shared" ref="E259:E322" si="8">C259/D259</f>
        <v>116270.91071828149</v>
      </c>
      <c r="F259" s="32">
        <v>285</v>
      </c>
      <c r="G259" s="33">
        <v>196.00000000000006</v>
      </c>
      <c r="H259" s="34">
        <f t="shared" ref="H259:H322" si="9">(F259+G259)/2</f>
        <v>240.50000000000003</v>
      </c>
      <c r="I259" s="33">
        <v>275</v>
      </c>
      <c r="J259" s="20">
        <v>3</v>
      </c>
      <c r="K259" s="21">
        <v>1.2</v>
      </c>
    </row>
    <row r="260" spans="1:11">
      <c r="A260" s="27">
        <v>258</v>
      </c>
      <c r="B260" s="28" t="s">
        <v>970</v>
      </c>
      <c r="C260" s="29">
        <v>6641110700</v>
      </c>
      <c r="D260" s="30">
        <v>43226</v>
      </c>
      <c r="E260" s="31">
        <f t="shared" si="8"/>
        <v>153636.94767038355</v>
      </c>
      <c r="F260" s="32">
        <v>198</v>
      </c>
      <c r="G260" s="33">
        <v>32.000000000000007</v>
      </c>
      <c r="H260" s="34">
        <f t="shared" si="9"/>
        <v>115</v>
      </c>
      <c r="I260" s="33">
        <v>78</v>
      </c>
      <c r="J260" s="20">
        <v>8</v>
      </c>
      <c r="K260" s="21">
        <v>0.7</v>
      </c>
    </row>
    <row r="261" spans="1:11">
      <c r="A261" s="27">
        <v>259</v>
      </c>
      <c r="B261" s="28" t="s">
        <v>971</v>
      </c>
      <c r="C261" s="29">
        <v>2004195100</v>
      </c>
      <c r="D261" s="30">
        <v>9534</v>
      </c>
      <c r="E261" s="31">
        <f t="shared" si="8"/>
        <v>210215.55485630376</v>
      </c>
      <c r="F261" s="32">
        <v>118</v>
      </c>
      <c r="G261" s="33">
        <v>189.00000000000003</v>
      </c>
      <c r="H261" s="34">
        <f t="shared" si="9"/>
        <v>153.5</v>
      </c>
      <c r="I261" s="33">
        <v>131</v>
      </c>
      <c r="J261" s="20">
        <v>7</v>
      </c>
      <c r="K261" s="21">
        <v>0.8</v>
      </c>
    </row>
    <row r="262" spans="1:11">
      <c r="A262" s="27">
        <v>260</v>
      </c>
      <c r="B262" s="28" t="s">
        <v>972</v>
      </c>
      <c r="C262" s="29">
        <v>239836800</v>
      </c>
      <c r="D262" s="30">
        <v>891</v>
      </c>
      <c r="E262" s="31">
        <f t="shared" si="8"/>
        <v>269177.10437710438</v>
      </c>
      <c r="F262" s="32">
        <v>72</v>
      </c>
      <c r="G262" s="33">
        <v>327.00000000000006</v>
      </c>
      <c r="H262" s="34">
        <f t="shared" si="9"/>
        <v>199.50000000000003</v>
      </c>
      <c r="I262" s="33">
        <v>229</v>
      </c>
      <c r="J262" s="20">
        <v>4</v>
      </c>
      <c r="K262" s="21">
        <v>1.1000000000000001</v>
      </c>
    </row>
    <row r="263" spans="1:11">
      <c r="A263" s="27">
        <v>261</v>
      </c>
      <c r="B263" s="28" t="s">
        <v>973</v>
      </c>
      <c r="C263" s="29">
        <v>4979931300</v>
      </c>
      <c r="D263" s="30">
        <v>20169</v>
      </c>
      <c r="E263" s="31">
        <f t="shared" si="8"/>
        <v>246910.17402945113</v>
      </c>
      <c r="F263" s="32">
        <v>82</v>
      </c>
      <c r="G263" s="33">
        <v>93.000000000000014</v>
      </c>
      <c r="H263" s="34">
        <f t="shared" si="9"/>
        <v>87.5</v>
      </c>
      <c r="I263" s="33">
        <v>37</v>
      </c>
      <c r="J263" s="20">
        <v>9</v>
      </c>
      <c r="K263" s="21">
        <v>0.6</v>
      </c>
    </row>
    <row r="264" spans="1:11">
      <c r="A264" s="27">
        <v>262</v>
      </c>
      <c r="B264" s="28" t="s">
        <v>974</v>
      </c>
      <c r="C264" s="29">
        <v>5498717200</v>
      </c>
      <c r="D264" s="30">
        <v>28361</v>
      </c>
      <c r="E264" s="31">
        <f t="shared" si="8"/>
        <v>193883.05066817108</v>
      </c>
      <c r="F264" s="32">
        <v>134</v>
      </c>
      <c r="G264" s="33">
        <v>68.000000000000014</v>
      </c>
      <c r="H264" s="34">
        <f t="shared" si="9"/>
        <v>101</v>
      </c>
      <c r="I264" s="33">
        <v>59</v>
      </c>
      <c r="J264" s="20">
        <v>9</v>
      </c>
      <c r="K264" s="21">
        <v>0.6</v>
      </c>
    </row>
    <row r="265" spans="1:11">
      <c r="A265" s="27">
        <v>263</v>
      </c>
      <c r="B265" s="28" t="s">
        <v>975</v>
      </c>
      <c r="C265" s="29">
        <v>75889600</v>
      </c>
      <c r="D265" s="30">
        <v>675</v>
      </c>
      <c r="E265" s="31">
        <f t="shared" si="8"/>
        <v>112429.03703703704</v>
      </c>
      <c r="F265" s="32">
        <v>293</v>
      </c>
      <c r="G265" s="33">
        <v>338.00000000000006</v>
      </c>
      <c r="H265" s="34">
        <f t="shared" si="9"/>
        <v>315.5</v>
      </c>
      <c r="I265" s="33">
        <v>348</v>
      </c>
      <c r="J265" s="20">
        <v>1</v>
      </c>
      <c r="K265" s="21">
        <v>1.4</v>
      </c>
    </row>
    <row r="266" spans="1:11">
      <c r="A266" s="27">
        <v>264</v>
      </c>
      <c r="B266" s="28" t="s">
        <v>976</v>
      </c>
      <c r="C266" s="29">
        <v>5194149500</v>
      </c>
      <c r="D266" s="30">
        <v>18924</v>
      </c>
      <c r="E266" s="31">
        <f t="shared" si="8"/>
        <v>274474.18621855846</v>
      </c>
      <c r="F266" s="32">
        <v>66</v>
      </c>
      <c r="G266" s="33">
        <v>103.00000000000003</v>
      </c>
      <c r="H266" s="34">
        <f t="shared" si="9"/>
        <v>84.500000000000014</v>
      </c>
      <c r="I266" s="33">
        <v>31</v>
      </c>
      <c r="J266" s="20">
        <v>10</v>
      </c>
      <c r="K266" s="21">
        <v>0.5</v>
      </c>
    </row>
    <row r="267" spans="1:11">
      <c r="A267" s="27">
        <v>265</v>
      </c>
      <c r="B267" s="28" t="s">
        <v>977</v>
      </c>
      <c r="C267" s="29">
        <v>2729356900</v>
      </c>
      <c r="D267" s="30">
        <v>15770</v>
      </c>
      <c r="E267" s="31">
        <f t="shared" si="8"/>
        <v>173072.72669625873</v>
      </c>
      <c r="F267" s="32">
        <v>167</v>
      </c>
      <c r="G267" s="33">
        <v>132.00000000000003</v>
      </c>
      <c r="H267" s="34">
        <f t="shared" si="9"/>
        <v>149.5</v>
      </c>
      <c r="I267" s="33">
        <v>125</v>
      </c>
      <c r="J267" s="20">
        <v>7</v>
      </c>
      <c r="K267" s="21">
        <v>0.8</v>
      </c>
    </row>
    <row r="268" spans="1:11">
      <c r="A268" s="27">
        <v>266</v>
      </c>
      <c r="B268" s="28" t="s">
        <v>978</v>
      </c>
      <c r="C268" s="29">
        <v>3961784600</v>
      </c>
      <c r="D268" s="30">
        <v>18895</v>
      </c>
      <c r="E268" s="31">
        <f t="shared" si="8"/>
        <v>209673.70203757609</v>
      </c>
      <c r="F268" s="32">
        <v>119</v>
      </c>
      <c r="G268" s="33">
        <v>106.00000000000003</v>
      </c>
      <c r="H268" s="34">
        <f t="shared" si="9"/>
        <v>112.50000000000001</v>
      </c>
      <c r="I268" s="33">
        <v>75</v>
      </c>
      <c r="J268" s="20">
        <v>8</v>
      </c>
      <c r="K268" s="21">
        <v>0.7</v>
      </c>
    </row>
    <row r="269" spans="1:11">
      <c r="A269" s="27">
        <v>267</v>
      </c>
      <c r="B269" s="28" t="s">
        <v>979</v>
      </c>
      <c r="C269" s="29">
        <v>717578800</v>
      </c>
      <c r="D269" s="30">
        <v>3129</v>
      </c>
      <c r="E269" s="31">
        <f t="shared" si="8"/>
        <v>229331.67146053052</v>
      </c>
      <c r="F269" s="32">
        <v>99</v>
      </c>
      <c r="G269" s="33">
        <v>273.00000000000006</v>
      </c>
      <c r="H269" s="34">
        <f t="shared" si="9"/>
        <v>186.00000000000003</v>
      </c>
      <c r="I269" s="33">
        <v>207</v>
      </c>
      <c r="J269" s="20">
        <v>5</v>
      </c>
      <c r="K269" s="21">
        <v>1</v>
      </c>
    </row>
    <row r="270" spans="1:11">
      <c r="A270" s="27">
        <v>268</v>
      </c>
      <c r="B270" s="28" t="s">
        <v>980</v>
      </c>
      <c r="C270" s="29">
        <v>308015300</v>
      </c>
      <c r="D270" s="30">
        <v>1837</v>
      </c>
      <c r="E270" s="31">
        <f t="shared" si="8"/>
        <v>167672.99945563418</v>
      </c>
      <c r="F270" s="32">
        <v>176</v>
      </c>
      <c r="G270" s="33">
        <v>295.00000000000006</v>
      </c>
      <c r="H270" s="34">
        <f t="shared" si="9"/>
        <v>235.50000000000003</v>
      </c>
      <c r="I270" s="33">
        <v>272</v>
      </c>
      <c r="J270" s="20">
        <v>3</v>
      </c>
      <c r="K270" s="21">
        <v>1.2</v>
      </c>
    </row>
    <row r="271" spans="1:11">
      <c r="A271" s="27">
        <v>269</v>
      </c>
      <c r="B271" s="28" t="s">
        <v>981</v>
      </c>
      <c r="C271" s="29">
        <v>1380482500</v>
      </c>
      <c r="D271" s="30">
        <v>4335</v>
      </c>
      <c r="E271" s="31">
        <f t="shared" si="8"/>
        <v>318450.40369088814</v>
      </c>
      <c r="F271" s="32">
        <v>53</v>
      </c>
      <c r="G271" s="33">
        <v>260.00000000000006</v>
      </c>
      <c r="H271" s="34">
        <f t="shared" si="9"/>
        <v>156.50000000000003</v>
      </c>
      <c r="I271" s="33">
        <v>137</v>
      </c>
      <c r="J271" s="20">
        <v>7</v>
      </c>
      <c r="K271" s="21">
        <v>0.8</v>
      </c>
    </row>
    <row r="272" spans="1:11">
      <c r="A272" s="27">
        <v>270</v>
      </c>
      <c r="B272" s="28" t="s">
        <v>982</v>
      </c>
      <c r="C272" s="29">
        <v>778088400</v>
      </c>
      <c r="D272" s="30">
        <v>7636</v>
      </c>
      <c r="E272" s="31">
        <f t="shared" si="8"/>
        <v>101897.38082765846</v>
      </c>
      <c r="F272" s="32">
        <v>312</v>
      </c>
      <c r="G272" s="33">
        <v>214.00000000000006</v>
      </c>
      <c r="H272" s="34">
        <f t="shared" si="9"/>
        <v>263</v>
      </c>
      <c r="I272" s="33">
        <v>301</v>
      </c>
      <c r="J272" s="20">
        <v>2</v>
      </c>
      <c r="K272" s="21">
        <v>1.3</v>
      </c>
    </row>
    <row r="273" spans="1:11">
      <c r="A273" s="27">
        <v>271</v>
      </c>
      <c r="B273" s="28" t="s">
        <v>983</v>
      </c>
      <c r="C273" s="29">
        <v>6818364500</v>
      </c>
      <c r="D273" s="30">
        <v>38526</v>
      </c>
      <c r="E273" s="31">
        <f t="shared" si="8"/>
        <v>176980.85708352801</v>
      </c>
      <c r="F273" s="32">
        <v>159</v>
      </c>
      <c r="G273" s="33">
        <v>44.000000000000007</v>
      </c>
      <c r="H273" s="34">
        <f t="shared" si="9"/>
        <v>101.5</v>
      </c>
      <c r="I273" s="33">
        <v>60</v>
      </c>
      <c r="J273" s="20">
        <v>9</v>
      </c>
      <c r="K273" s="21">
        <v>0.6</v>
      </c>
    </row>
    <row r="274" spans="1:11">
      <c r="A274" s="27">
        <v>272</v>
      </c>
      <c r="B274" s="28" t="s">
        <v>984</v>
      </c>
      <c r="C274" s="29">
        <v>243958800</v>
      </c>
      <c r="D274" s="30">
        <v>1754</v>
      </c>
      <c r="E274" s="31">
        <f t="shared" si="8"/>
        <v>139087.11516533638</v>
      </c>
      <c r="F274" s="32">
        <v>231</v>
      </c>
      <c r="G274" s="33">
        <v>299.00000000000006</v>
      </c>
      <c r="H274" s="34">
        <f t="shared" si="9"/>
        <v>265</v>
      </c>
      <c r="I274" s="33">
        <v>304</v>
      </c>
      <c r="J274" s="20">
        <v>2</v>
      </c>
      <c r="K274" s="21">
        <v>1.3</v>
      </c>
    </row>
    <row r="275" spans="1:11">
      <c r="A275" s="27">
        <v>273</v>
      </c>
      <c r="B275" s="28" t="s">
        <v>985</v>
      </c>
      <c r="C275" s="29">
        <v>2395477400</v>
      </c>
      <c r="D275" s="30">
        <v>18129</v>
      </c>
      <c r="E275" s="31">
        <f t="shared" si="8"/>
        <v>132135.10949307738</v>
      </c>
      <c r="F275" s="32">
        <v>249</v>
      </c>
      <c r="G275" s="33">
        <v>104.00000000000003</v>
      </c>
      <c r="H275" s="34">
        <f t="shared" si="9"/>
        <v>176.5</v>
      </c>
      <c r="I275" s="33">
        <v>179</v>
      </c>
      <c r="J275" s="20">
        <v>5</v>
      </c>
      <c r="K275" s="21">
        <v>1</v>
      </c>
    </row>
    <row r="276" spans="1:11">
      <c r="A276" s="27">
        <v>274</v>
      </c>
      <c r="B276" s="28" t="s">
        <v>986</v>
      </c>
      <c r="C276" s="29">
        <v>19987384600</v>
      </c>
      <c r="D276" s="30">
        <v>81360</v>
      </c>
      <c r="E276" s="31">
        <f t="shared" si="8"/>
        <v>245665.98574237956</v>
      </c>
      <c r="F276" s="32">
        <v>83</v>
      </c>
      <c r="G276" s="33">
        <v>12.000000000000004</v>
      </c>
      <c r="H276" s="34">
        <f t="shared" si="9"/>
        <v>47.5</v>
      </c>
      <c r="I276" s="33">
        <v>10</v>
      </c>
      <c r="J276" s="20">
        <v>10</v>
      </c>
      <c r="K276" s="21">
        <v>0.5</v>
      </c>
    </row>
    <row r="277" spans="1:11">
      <c r="A277" s="27">
        <v>275</v>
      </c>
      <c r="B277" s="28" t="s">
        <v>987</v>
      </c>
      <c r="C277" s="29">
        <v>1745214700</v>
      </c>
      <c r="D277" s="30">
        <v>17625</v>
      </c>
      <c r="E277" s="31">
        <f t="shared" si="8"/>
        <v>99019.273758865253</v>
      </c>
      <c r="F277" s="32">
        <v>315</v>
      </c>
      <c r="G277" s="33">
        <v>110.00000000000003</v>
      </c>
      <c r="H277" s="34">
        <f t="shared" si="9"/>
        <v>212.5</v>
      </c>
      <c r="I277" s="33">
        <v>244</v>
      </c>
      <c r="J277" s="20">
        <v>4</v>
      </c>
      <c r="K277" s="21">
        <v>1.1000000000000001</v>
      </c>
    </row>
    <row r="278" spans="1:11">
      <c r="A278" s="27">
        <v>276</v>
      </c>
      <c r="B278" s="28" t="s">
        <v>988</v>
      </c>
      <c r="C278" s="29">
        <v>841345200</v>
      </c>
      <c r="D278" s="30">
        <v>6171</v>
      </c>
      <c r="E278" s="31">
        <f t="shared" si="8"/>
        <v>136338.5512882839</v>
      </c>
      <c r="F278" s="32">
        <v>237</v>
      </c>
      <c r="G278" s="33">
        <v>231.00000000000006</v>
      </c>
      <c r="H278" s="34">
        <f t="shared" si="9"/>
        <v>234.00000000000003</v>
      </c>
      <c r="I278" s="33">
        <v>271</v>
      </c>
      <c r="J278" s="20">
        <v>3</v>
      </c>
      <c r="K278" s="21">
        <v>1.2</v>
      </c>
    </row>
    <row r="279" spans="1:11">
      <c r="A279" s="27">
        <v>277</v>
      </c>
      <c r="B279" s="28" t="s">
        <v>989</v>
      </c>
      <c r="C279" s="29">
        <v>2780408500</v>
      </c>
      <c r="D279" s="30">
        <v>10208</v>
      </c>
      <c r="E279" s="31">
        <f t="shared" si="8"/>
        <v>272375.440830721</v>
      </c>
      <c r="F279" s="32">
        <v>69</v>
      </c>
      <c r="G279" s="33">
        <v>180.00000000000003</v>
      </c>
      <c r="H279" s="34">
        <f t="shared" si="9"/>
        <v>124.50000000000001</v>
      </c>
      <c r="I279" s="33">
        <v>90</v>
      </c>
      <c r="J279" s="20">
        <v>8</v>
      </c>
      <c r="K279" s="21">
        <v>0.7</v>
      </c>
    </row>
    <row r="280" spans="1:11">
      <c r="A280" s="27">
        <v>278</v>
      </c>
      <c r="B280" s="28" t="s">
        <v>990</v>
      </c>
      <c r="C280" s="29">
        <v>1200715500</v>
      </c>
      <c r="D280" s="30">
        <v>16878</v>
      </c>
      <c r="E280" s="31">
        <f t="shared" si="8"/>
        <v>71140.863846427295</v>
      </c>
      <c r="F280" s="32">
        <v>344</v>
      </c>
      <c r="G280" s="33">
        <v>117.00000000000003</v>
      </c>
      <c r="H280" s="34">
        <f t="shared" si="9"/>
        <v>230.5</v>
      </c>
      <c r="I280" s="33">
        <v>269</v>
      </c>
      <c r="J280" s="20">
        <v>3</v>
      </c>
      <c r="K280" s="21">
        <v>1.2</v>
      </c>
    </row>
    <row r="281" spans="1:11">
      <c r="A281" s="27">
        <v>279</v>
      </c>
      <c r="B281" s="28" t="s">
        <v>991</v>
      </c>
      <c r="C281" s="29">
        <v>1204413300</v>
      </c>
      <c r="D281" s="30">
        <v>9740</v>
      </c>
      <c r="E281" s="31">
        <f t="shared" si="8"/>
        <v>123656.39630390143</v>
      </c>
      <c r="F281" s="32">
        <v>267</v>
      </c>
      <c r="G281" s="33">
        <v>185.00000000000003</v>
      </c>
      <c r="H281" s="34">
        <f t="shared" si="9"/>
        <v>226</v>
      </c>
      <c r="I281" s="33">
        <v>265</v>
      </c>
      <c r="J281" s="20">
        <v>3</v>
      </c>
      <c r="K281" s="21">
        <v>1.2</v>
      </c>
    </row>
    <row r="282" spans="1:11">
      <c r="A282" s="27">
        <v>280</v>
      </c>
      <c r="B282" s="28" t="s">
        <v>992</v>
      </c>
      <c r="C282" s="29">
        <v>1231722600</v>
      </c>
      <c r="D282" s="30">
        <v>11935</v>
      </c>
      <c r="E282" s="31">
        <f t="shared" si="8"/>
        <v>103202.56388772518</v>
      </c>
      <c r="F282" s="32">
        <v>311</v>
      </c>
      <c r="G282" s="33">
        <v>163.00000000000003</v>
      </c>
      <c r="H282" s="34">
        <f t="shared" si="9"/>
        <v>237</v>
      </c>
      <c r="I282" s="33">
        <v>273</v>
      </c>
      <c r="J282" s="20">
        <v>3</v>
      </c>
      <c r="K282" s="21">
        <v>1.2</v>
      </c>
    </row>
    <row r="283" spans="1:11">
      <c r="A283" s="27">
        <v>281</v>
      </c>
      <c r="B283" s="28" t="s">
        <v>993</v>
      </c>
      <c r="C283" s="29">
        <v>9395931000</v>
      </c>
      <c r="D283" s="30">
        <v>153606</v>
      </c>
      <c r="E283" s="31">
        <f t="shared" si="8"/>
        <v>61169.036365766959</v>
      </c>
      <c r="F283" s="32">
        <v>350</v>
      </c>
      <c r="G283" s="33">
        <v>3</v>
      </c>
      <c r="H283" s="34">
        <f t="shared" si="9"/>
        <v>176.5</v>
      </c>
      <c r="I283" s="33">
        <v>178</v>
      </c>
      <c r="J283" s="20">
        <v>5</v>
      </c>
      <c r="K283" s="21">
        <v>1</v>
      </c>
    </row>
    <row r="284" spans="1:11">
      <c r="A284" s="27">
        <v>282</v>
      </c>
      <c r="B284" s="28" t="s">
        <v>994</v>
      </c>
      <c r="C284" s="29">
        <v>1256274900</v>
      </c>
      <c r="D284" s="30">
        <v>8174</v>
      </c>
      <c r="E284" s="31">
        <f t="shared" si="8"/>
        <v>153691.57083435284</v>
      </c>
      <c r="F284" s="32">
        <v>197</v>
      </c>
      <c r="G284" s="33">
        <v>206.00000000000006</v>
      </c>
      <c r="H284" s="34">
        <f t="shared" si="9"/>
        <v>201.50000000000003</v>
      </c>
      <c r="I284" s="33">
        <v>231</v>
      </c>
      <c r="J284" s="20">
        <v>4</v>
      </c>
      <c r="K284" s="21">
        <v>1.1000000000000001</v>
      </c>
    </row>
    <row r="285" spans="1:11">
      <c r="A285" s="27">
        <v>283</v>
      </c>
      <c r="B285" s="28" t="s">
        <v>995</v>
      </c>
      <c r="C285" s="29">
        <v>951374700</v>
      </c>
      <c r="D285" s="30">
        <v>1890</v>
      </c>
      <c r="E285" s="31">
        <f t="shared" si="8"/>
        <v>503372.85714285716</v>
      </c>
      <c r="F285" s="32">
        <v>25</v>
      </c>
      <c r="G285" s="33">
        <v>290.00000000000006</v>
      </c>
      <c r="H285" s="34">
        <f t="shared" si="9"/>
        <v>157.50000000000003</v>
      </c>
      <c r="I285" s="33">
        <v>138</v>
      </c>
      <c r="J285" s="20">
        <v>7</v>
      </c>
      <c r="K285" s="21">
        <v>0.8</v>
      </c>
    </row>
    <row r="286" spans="1:11">
      <c r="A286" s="27">
        <v>284</v>
      </c>
      <c r="B286" s="28" t="s">
        <v>996</v>
      </c>
      <c r="C286" s="29">
        <v>4676207700</v>
      </c>
      <c r="D286" s="30">
        <v>24126</v>
      </c>
      <c r="E286" s="31">
        <f t="shared" si="8"/>
        <v>193824.40935090772</v>
      </c>
      <c r="F286" s="32">
        <v>135</v>
      </c>
      <c r="G286" s="33">
        <v>90.000000000000014</v>
      </c>
      <c r="H286" s="34">
        <f t="shared" si="9"/>
        <v>112.5</v>
      </c>
      <c r="I286" s="33">
        <v>74</v>
      </c>
      <c r="J286" s="20">
        <v>8</v>
      </c>
      <c r="K286" s="21">
        <v>0.7</v>
      </c>
    </row>
    <row r="287" spans="1:11">
      <c r="A287" s="27">
        <v>285</v>
      </c>
      <c r="B287" s="28" t="s">
        <v>997</v>
      </c>
      <c r="C287" s="29">
        <v>4681174300</v>
      </c>
      <c r="D287" s="30">
        <v>28915</v>
      </c>
      <c r="E287" s="31">
        <f t="shared" si="8"/>
        <v>161894.32128652948</v>
      </c>
      <c r="F287" s="32">
        <v>187</v>
      </c>
      <c r="G287" s="33">
        <v>66.000000000000014</v>
      </c>
      <c r="H287" s="34">
        <f t="shared" si="9"/>
        <v>126.5</v>
      </c>
      <c r="I287" s="33">
        <v>93</v>
      </c>
      <c r="J287" s="20">
        <v>8</v>
      </c>
      <c r="K287" s="21">
        <v>0.7</v>
      </c>
    </row>
    <row r="288" spans="1:11">
      <c r="A288" s="27">
        <v>286</v>
      </c>
      <c r="B288" s="28" t="s">
        <v>998</v>
      </c>
      <c r="C288" s="29">
        <v>1445144700</v>
      </c>
      <c r="D288" s="30">
        <v>7234</v>
      </c>
      <c r="E288" s="31">
        <f t="shared" si="8"/>
        <v>199771.17777163396</v>
      </c>
      <c r="F288" s="32">
        <v>128</v>
      </c>
      <c r="G288" s="33">
        <v>217.00000000000006</v>
      </c>
      <c r="H288" s="34">
        <f t="shared" si="9"/>
        <v>172.50000000000003</v>
      </c>
      <c r="I288" s="33">
        <v>169</v>
      </c>
      <c r="J288" s="20">
        <v>6</v>
      </c>
      <c r="K288" s="21">
        <v>0.9</v>
      </c>
    </row>
    <row r="289" spans="1:11">
      <c r="A289" s="27">
        <v>287</v>
      </c>
      <c r="B289" s="28" t="s">
        <v>999</v>
      </c>
      <c r="C289" s="29">
        <v>1458329400</v>
      </c>
      <c r="D289" s="30">
        <v>9597</v>
      </c>
      <c r="E289" s="31">
        <f t="shared" si="8"/>
        <v>151956.79899968739</v>
      </c>
      <c r="F289" s="32">
        <v>201</v>
      </c>
      <c r="G289" s="33">
        <v>187.00000000000003</v>
      </c>
      <c r="H289" s="34">
        <f t="shared" si="9"/>
        <v>194</v>
      </c>
      <c r="I289" s="33">
        <v>221</v>
      </c>
      <c r="J289" s="20">
        <v>4</v>
      </c>
      <c r="K289" s="21">
        <v>1.1000000000000001</v>
      </c>
    </row>
    <row r="290" spans="1:11">
      <c r="A290" s="27">
        <v>288</v>
      </c>
      <c r="B290" s="28" t="s">
        <v>1000</v>
      </c>
      <c r="C290" s="29">
        <v>5131906400</v>
      </c>
      <c r="D290" s="30">
        <v>19655</v>
      </c>
      <c r="E290" s="31">
        <f t="shared" si="8"/>
        <v>261099.2826252862</v>
      </c>
      <c r="F290" s="32">
        <v>76</v>
      </c>
      <c r="G290" s="33">
        <v>100.00000000000003</v>
      </c>
      <c r="H290" s="34">
        <f t="shared" si="9"/>
        <v>88.000000000000014</v>
      </c>
      <c r="I290" s="33">
        <v>39</v>
      </c>
      <c r="J290" s="20">
        <v>9</v>
      </c>
      <c r="K290" s="21">
        <v>0.6</v>
      </c>
    </row>
    <row r="291" spans="1:11">
      <c r="A291" s="27">
        <v>289</v>
      </c>
      <c r="B291" s="28" t="s">
        <v>1001</v>
      </c>
      <c r="C291" s="29">
        <v>388097600</v>
      </c>
      <c r="D291" s="30">
        <v>3629</v>
      </c>
      <c r="E291" s="31">
        <f t="shared" si="8"/>
        <v>106943.40038578121</v>
      </c>
      <c r="F291" s="32">
        <v>303</v>
      </c>
      <c r="G291" s="33">
        <v>265.00000000000006</v>
      </c>
      <c r="H291" s="34">
        <f t="shared" si="9"/>
        <v>284</v>
      </c>
      <c r="I291" s="33">
        <v>326</v>
      </c>
      <c r="J291" s="20">
        <v>1</v>
      </c>
      <c r="K291" s="21">
        <v>1.4</v>
      </c>
    </row>
    <row r="292" spans="1:11">
      <c r="A292" s="27">
        <v>290</v>
      </c>
      <c r="B292" s="28" t="s">
        <v>1002</v>
      </c>
      <c r="C292" s="29">
        <v>1666618900</v>
      </c>
      <c r="D292" s="30">
        <v>9582</v>
      </c>
      <c r="E292" s="31">
        <f t="shared" si="8"/>
        <v>173932.25840116886</v>
      </c>
      <c r="F292" s="32">
        <v>164</v>
      </c>
      <c r="G292" s="33">
        <v>188.00000000000003</v>
      </c>
      <c r="H292" s="34">
        <f t="shared" si="9"/>
        <v>176</v>
      </c>
      <c r="I292" s="33">
        <v>177</v>
      </c>
      <c r="J292" s="20">
        <v>5</v>
      </c>
      <c r="K292" s="21">
        <v>1</v>
      </c>
    </row>
    <row r="293" spans="1:11">
      <c r="A293" s="27">
        <v>291</v>
      </c>
      <c r="B293" s="28" t="s">
        <v>1003</v>
      </c>
      <c r="C293" s="29">
        <v>3428507500</v>
      </c>
      <c r="D293" s="30">
        <v>15298</v>
      </c>
      <c r="E293" s="31">
        <f t="shared" si="8"/>
        <v>224114.75356255719</v>
      </c>
      <c r="F293" s="32">
        <v>104</v>
      </c>
      <c r="G293" s="33">
        <v>137.00000000000003</v>
      </c>
      <c r="H293" s="34">
        <f t="shared" si="9"/>
        <v>120.50000000000001</v>
      </c>
      <c r="I293" s="33">
        <v>85</v>
      </c>
      <c r="J293" s="20">
        <v>8</v>
      </c>
      <c r="K293" s="21">
        <v>0.7</v>
      </c>
    </row>
    <row r="294" spans="1:11">
      <c r="A294" s="27">
        <v>292</v>
      </c>
      <c r="B294" s="28" t="s">
        <v>1004</v>
      </c>
      <c r="C294" s="29">
        <v>2431716500</v>
      </c>
      <c r="D294" s="30">
        <v>16834</v>
      </c>
      <c r="E294" s="31">
        <f t="shared" si="8"/>
        <v>144452.68504217654</v>
      </c>
      <c r="F294" s="32">
        <v>218</v>
      </c>
      <c r="G294" s="33">
        <v>121.00000000000003</v>
      </c>
      <c r="H294" s="34">
        <f t="shared" si="9"/>
        <v>169.5</v>
      </c>
      <c r="I294" s="33">
        <v>161</v>
      </c>
      <c r="J294" s="20">
        <v>6</v>
      </c>
      <c r="K294" s="21">
        <v>0.9</v>
      </c>
    </row>
    <row r="295" spans="1:11">
      <c r="A295" s="27">
        <v>293</v>
      </c>
      <c r="B295" s="28" t="s">
        <v>1005</v>
      </c>
      <c r="C295" s="29">
        <v>6152158200</v>
      </c>
      <c r="D295" s="30">
        <v>57464</v>
      </c>
      <c r="E295" s="31">
        <f t="shared" si="8"/>
        <v>107061.08520116942</v>
      </c>
      <c r="F295" s="32">
        <v>302</v>
      </c>
      <c r="G295" s="33">
        <v>21.000000000000004</v>
      </c>
      <c r="H295" s="34">
        <f t="shared" si="9"/>
        <v>161.5</v>
      </c>
      <c r="I295" s="33">
        <v>146</v>
      </c>
      <c r="J295" s="20">
        <v>6</v>
      </c>
      <c r="K295" s="21">
        <v>0.9</v>
      </c>
    </row>
    <row r="296" spans="1:11">
      <c r="A296" s="27">
        <v>294</v>
      </c>
      <c r="B296" s="28" t="s">
        <v>1006</v>
      </c>
      <c r="C296" s="29">
        <v>731826100</v>
      </c>
      <c r="D296" s="30">
        <v>8138</v>
      </c>
      <c r="E296" s="31">
        <f t="shared" si="8"/>
        <v>89927.021381174738</v>
      </c>
      <c r="F296" s="32">
        <v>327</v>
      </c>
      <c r="G296" s="33">
        <v>202.00000000000006</v>
      </c>
      <c r="H296" s="34">
        <f t="shared" si="9"/>
        <v>264.5</v>
      </c>
      <c r="I296" s="33">
        <v>303</v>
      </c>
      <c r="J296" s="20">
        <v>2</v>
      </c>
      <c r="K296" s="21">
        <v>1.3</v>
      </c>
    </row>
    <row r="297" spans="1:11">
      <c r="A297" s="27">
        <v>295</v>
      </c>
      <c r="B297" s="28" t="s">
        <v>1007</v>
      </c>
      <c r="C297" s="29">
        <v>5637921800</v>
      </c>
      <c r="D297" s="30">
        <v>31178</v>
      </c>
      <c r="E297" s="31">
        <f t="shared" si="8"/>
        <v>180830.13022002694</v>
      </c>
      <c r="F297" s="32">
        <v>152</v>
      </c>
      <c r="G297" s="33">
        <v>55.000000000000014</v>
      </c>
      <c r="H297" s="34">
        <f t="shared" si="9"/>
        <v>103.5</v>
      </c>
      <c r="I297" s="33">
        <v>66</v>
      </c>
      <c r="J297" s="20">
        <v>9</v>
      </c>
      <c r="K297" s="21">
        <v>0.6</v>
      </c>
    </row>
    <row r="298" spans="1:11">
      <c r="A298" s="27">
        <v>296</v>
      </c>
      <c r="B298" s="28" t="s">
        <v>1008</v>
      </c>
      <c r="C298" s="29">
        <v>3224394300</v>
      </c>
      <c r="D298" s="30">
        <v>4096</v>
      </c>
      <c r="E298" s="31">
        <f t="shared" si="8"/>
        <v>787205.6396484375</v>
      </c>
      <c r="F298" s="32">
        <v>12</v>
      </c>
      <c r="G298" s="33">
        <v>261.00000000000006</v>
      </c>
      <c r="H298" s="34">
        <f t="shared" si="9"/>
        <v>136.50000000000003</v>
      </c>
      <c r="I298" s="33">
        <v>107</v>
      </c>
      <c r="J298" s="20">
        <v>7</v>
      </c>
      <c r="K298" s="21">
        <v>0.8</v>
      </c>
    </row>
    <row r="299" spans="1:11">
      <c r="A299" s="27">
        <v>297</v>
      </c>
      <c r="B299" s="28" t="s">
        <v>1009</v>
      </c>
      <c r="C299" s="29">
        <v>196506400</v>
      </c>
      <c r="D299" s="30">
        <v>508</v>
      </c>
      <c r="E299" s="31">
        <f t="shared" si="8"/>
        <v>386823.62204724411</v>
      </c>
      <c r="F299" s="32">
        <v>38</v>
      </c>
      <c r="G299" s="33">
        <v>342.00000000000006</v>
      </c>
      <c r="H299" s="34">
        <f t="shared" si="9"/>
        <v>190.00000000000003</v>
      </c>
      <c r="I299" s="33">
        <v>214</v>
      </c>
      <c r="J299" s="20">
        <v>4</v>
      </c>
      <c r="K299" s="21">
        <v>1.1000000000000001</v>
      </c>
    </row>
    <row r="300" spans="1:11">
      <c r="A300" s="27">
        <v>298</v>
      </c>
      <c r="B300" s="28" t="s">
        <v>1010</v>
      </c>
      <c r="C300" s="29">
        <v>1512746600</v>
      </c>
      <c r="D300" s="30">
        <v>6641</v>
      </c>
      <c r="E300" s="31">
        <f t="shared" si="8"/>
        <v>227788.97756361993</v>
      </c>
      <c r="F300" s="32">
        <v>101</v>
      </c>
      <c r="G300" s="33">
        <v>226.00000000000006</v>
      </c>
      <c r="H300" s="34">
        <f t="shared" si="9"/>
        <v>163.50000000000003</v>
      </c>
      <c r="I300" s="33">
        <v>148</v>
      </c>
      <c r="J300" s="20">
        <v>6</v>
      </c>
      <c r="K300" s="21">
        <v>0.9</v>
      </c>
    </row>
    <row r="301" spans="1:11">
      <c r="A301" s="27">
        <v>299</v>
      </c>
      <c r="B301" s="28" t="s">
        <v>1011</v>
      </c>
      <c r="C301" s="29">
        <v>1028137100</v>
      </c>
      <c r="D301" s="30">
        <v>9506</v>
      </c>
      <c r="E301" s="31">
        <f t="shared" si="8"/>
        <v>108156.64843256891</v>
      </c>
      <c r="F301" s="32">
        <v>300</v>
      </c>
      <c r="G301" s="33">
        <v>186.00000000000003</v>
      </c>
      <c r="H301" s="34">
        <f t="shared" si="9"/>
        <v>243</v>
      </c>
      <c r="I301" s="33">
        <v>280</v>
      </c>
      <c r="J301" s="20">
        <v>3</v>
      </c>
      <c r="K301" s="21">
        <v>1.2</v>
      </c>
    </row>
    <row r="302" spans="1:11">
      <c r="A302" s="27">
        <v>300</v>
      </c>
      <c r="B302" s="28" t="s">
        <v>1012</v>
      </c>
      <c r="C302" s="29">
        <v>2485412200</v>
      </c>
      <c r="D302" s="30">
        <v>2008</v>
      </c>
      <c r="E302" s="31">
        <f t="shared" si="8"/>
        <v>1237755.0796812749</v>
      </c>
      <c r="F302" s="32">
        <v>8</v>
      </c>
      <c r="G302" s="33">
        <v>288.00000000000006</v>
      </c>
      <c r="H302" s="34">
        <f t="shared" si="9"/>
        <v>148.00000000000003</v>
      </c>
      <c r="I302" s="33">
        <v>122</v>
      </c>
      <c r="J302" s="20">
        <v>7</v>
      </c>
      <c r="K302" s="21">
        <v>0.8</v>
      </c>
    </row>
    <row r="303" spans="1:11">
      <c r="A303" s="27">
        <v>301</v>
      </c>
      <c r="B303" s="28" t="s">
        <v>1013</v>
      </c>
      <c r="C303" s="29">
        <v>1879305900</v>
      </c>
      <c r="D303" s="30">
        <v>12527</v>
      </c>
      <c r="E303" s="31">
        <f t="shared" si="8"/>
        <v>150020.4278757883</v>
      </c>
      <c r="F303" s="32">
        <v>205</v>
      </c>
      <c r="G303" s="33">
        <v>156.00000000000003</v>
      </c>
      <c r="H303" s="34">
        <f t="shared" si="9"/>
        <v>180.5</v>
      </c>
      <c r="I303" s="33">
        <v>193</v>
      </c>
      <c r="J303" s="20">
        <v>5</v>
      </c>
      <c r="K303" s="21">
        <v>1</v>
      </c>
    </row>
    <row r="304" spans="1:11">
      <c r="A304" s="27">
        <v>302</v>
      </c>
      <c r="B304" s="28" t="s">
        <v>1014</v>
      </c>
      <c r="C304" s="29">
        <v>214764900</v>
      </c>
      <c r="D304" s="30">
        <v>312</v>
      </c>
      <c r="E304" s="31">
        <f t="shared" si="8"/>
        <v>688349.0384615385</v>
      </c>
      <c r="F304" s="32">
        <v>15</v>
      </c>
      <c r="G304" s="33">
        <v>347.00000000000006</v>
      </c>
      <c r="H304" s="34">
        <f t="shared" si="9"/>
        <v>181.00000000000003</v>
      </c>
      <c r="I304" s="33">
        <v>194</v>
      </c>
      <c r="J304" s="20">
        <v>5</v>
      </c>
      <c r="K304" s="21">
        <v>1</v>
      </c>
    </row>
    <row r="305" spans="1:11">
      <c r="A305" s="27">
        <v>303</v>
      </c>
      <c r="B305" s="28" t="s">
        <v>1015</v>
      </c>
      <c r="C305" s="29">
        <v>1323346500</v>
      </c>
      <c r="D305" s="30">
        <v>8065</v>
      </c>
      <c r="E305" s="31">
        <f t="shared" si="8"/>
        <v>164085.12089274643</v>
      </c>
      <c r="F305" s="32">
        <v>181</v>
      </c>
      <c r="G305" s="33">
        <v>209.00000000000006</v>
      </c>
      <c r="H305" s="34">
        <f t="shared" si="9"/>
        <v>195.00000000000003</v>
      </c>
      <c r="I305" s="33">
        <v>222</v>
      </c>
      <c r="J305" s="20">
        <v>4</v>
      </c>
      <c r="K305" s="21">
        <v>1.1000000000000001</v>
      </c>
    </row>
    <row r="306" spans="1:11">
      <c r="A306" s="27">
        <v>304</v>
      </c>
      <c r="B306" s="28" t="s">
        <v>1016</v>
      </c>
      <c r="C306" s="29">
        <v>2020830200</v>
      </c>
      <c r="D306" s="30">
        <v>14195</v>
      </c>
      <c r="E306" s="31">
        <f t="shared" si="8"/>
        <v>142362.11342021837</v>
      </c>
      <c r="F306" s="32">
        <v>225</v>
      </c>
      <c r="G306" s="33">
        <v>144.00000000000003</v>
      </c>
      <c r="H306" s="34">
        <f t="shared" si="9"/>
        <v>184.5</v>
      </c>
      <c r="I306" s="33">
        <v>203</v>
      </c>
      <c r="J306" s="20">
        <v>5</v>
      </c>
      <c r="K306" s="21">
        <v>1</v>
      </c>
    </row>
    <row r="307" spans="1:11">
      <c r="A307" s="27">
        <v>305</v>
      </c>
      <c r="B307" s="28" t="s">
        <v>1017</v>
      </c>
      <c r="C307" s="29">
        <v>5733498000</v>
      </c>
      <c r="D307" s="30">
        <v>27045</v>
      </c>
      <c r="E307" s="31">
        <f t="shared" si="8"/>
        <v>211998.44703272323</v>
      </c>
      <c r="F307" s="32">
        <v>115</v>
      </c>
      <c r="G307" s="33">
        <v>72.000000000000014</v>
      </c>
      <c r="H307" s="34">
        <f t="shared" si="9"/>
        <v>93.5</v>
      </c>
      <c r="I307" s="33">
        <v>49</v>
      </c>
      <c r="J307" s="20">
        <v>9</v>
      </c>
      <c r="K307" s="21">
        <v>0.6</v>
      </c>
    </row>
    <row r="308" spans="1:11">
      <c r="A308" s="27">
        <v>306</v>
      </c>
      <c r="B308" s="28" t="s">
        <v>1018</v>
      </c>
      <c r="C308" s="29">
        <v>184036100</v>
      </c>
      <c r="D308" s="30">
        <v>1874</v>
      </c>
      <c r="E308" s="31">
        <f t="shared" si="8"/>
        <v>98204.962646744927</v>
      </c>
      <c r="F308" s="32">
        <v>317</v>
      </c>
      <c r="G308" s="33">
        <v>292.00000000000006</v>
      </c>
      <c r="H308" s="34">
        <f t="shared" si="9"/>
        <v>304.5</v>
      </c>
      <c r="I308" s="33">
        <v>345</v>
      </c>
      <c r="J308" s="20">
        <v>1</v>
      </c>
      <c r="K308" s="21">
        <v>1.4</v>
      </c>
    </row>
    <row r="309" spans="1:11">
      <c r="A309" s="27">
        <v>307</v>
      </c>
      <c r="B309" s="28" t="s">
        <v>1019</v>
      </c>
      <c r="C309" s="29">
        <v>5276015500</v>
      </c>
      <c r="D309" s="30">
        <v>25200</v>
      </c>
      <c r="E309" s="31">
        <f t="shared" si="8"/>
        <v>209365.69444444444</v>
      </c>
      <c r="F309" s="32">
        <v>120</v>
      </c>
      <c r="G309" s="33">
        <v>78.000000000000014</v>
      </c>
      <c r="H309" s="34">
        <f t="shared" si="9"/>
        <v>99</v>
      </c>
      <c r="I309" s="33">
        <v>57</v>
      </c>
      <c r="J309" s="20">
        <v>9</v>
      </c>
      <c r="K309" s="21">
        <v>0.6</v>
      </c>
    </row>
    <row r="310" spans="1:11">
      <c r="A310" s="27">
        <v>308</v>
      </c>
      <c r="B310" s="28" t="s">
        <v>1020</v>
      </c>
      <c r="C310" s="29">
        <v>15280634600</v>
      </c>
      <c r="D310" s="30">
        <v>62495</v>
      </c>
      <c r="E310" s="31">
        <f t="shared" si="8"/>
        <v>244509.71437715017</v>
      </c>
      <c r="F310" s="32">
        <v>86</v>
      </c>
      <c r="G310" s="33">
        <v>15.000000000000004</v>
      </c>
      <c r="H310" s="34">
        <f t="shared" si="9"/>
        <v>50.5</v>
      </c>
      <c r="I310" s="33">
        <v>12</v>
      </c>
      <c r="J310" s="20">
        <v>10</v>
      </c>
      <c r="K310" s="21">
        <v>0.5</v>
      </c>
    </row>
    <row r="311" spans="1:11">
      <c r="A311" s="27">
        <v>309</v>
      </c>
      <c r="B311" s="28" t="s">
        <v>1021</v>
      </c>
      <c r="C311" s="29">
        <v>812035400</v>
      </c>
      <c r="D311" s="30">
        <v>9711</v>
      </c>
      <c r="E311" s="31">
        <f t="shared" si="8"/>
        <v>83620.162702090412</v>
      </c>
      <c r="F311" s="32">
        <v>332</v>
      </c>
      <c r="G311" s="33">
        <v>183.00000000000003</v>
      </c>
      <c r="H311" s="34">
        <f t="shared" si="9"/>
        <v>257.5</v>
      </c>
      <c r="I311" s="33">
        <v>296</v>
      </c>
      <c r="J311" s="20">
        <v>2</v>
      </c>
      <c r="K311" s="21">
        <v>1.3</v>
      </c>
    </row>
    <row r="312" spans="1:11">
      <c r="A312" s="27">
        <v>310</v>
      </c>
      <c r="B312" s="28" t="s">
        <v>1022</v>
      </c>
      <c r="C312" s="29">
        <v>4129275400</v>
      </c>
      <c r="D312" s="30">
        <v>22745</v>
      </c>
      <c r="E312" s="31">
        <f t="shared" si="8"/>
        <v>181546.5113211695</v>
      </c>
      <c r="F312" s="32">
        <v>150</v>
      </c>
      <c r="G312" s="33">
        <v>89.000000000000014</v>
      </c>
      <c r="H312" s="34">
        <f t="shared" si="9"/>
        <v>119.5</v>
      </c>
      <c r="I312" s="33">
        <v>82</v>
      </c>
      <c r="J312" s="20">
        <v>8</v>
      </c>
      <c r="K312" s="21">
        <v>0.7</v>
      </c>
    </row>
    <row r="313" spans="1:11">
      <c r="A313" s="27">
        <v>311</v>
      </c>
      <c r="B313" s="28" t="s">
        <v>1023</v>
      </c>
      <c r="C313" s="29">
        <v>430289400</v>
      </c>
      <c r="D313" s="30">
        <v>5222</v>
      </c>
      <c r="E313" s="31">
        <f t="shared" si="8"/>
        <v>82399.348908464191</v>
      </c>
      <c r="F313" s="32">
        <v>335</v>
      </c>
      <c r="G313" s="33">
        <v>245.00000000000006</v>
      </c>
      <c r="H313" s="34">
        <f t="shared" si="9"/>
        <v>290</v>
      </c>
      <c r="I313" s="33">
        <v>330</v>
      </c>
      <c r="J313" s="20">
        <v>1</v>
      </c>
      <c r="K313" s="21">
        <v>1.4</v>
      </c>
    </row>
    <row r="314" spans="1:11">
      <c r="A314" s="27">
        <v>312</v>
      </c>
      <c r="B314" s="28" t="s">
        <v>1024</v>
      </c>
      <c r="C314" s="29">
        <v>82405000</v>
      </c>
      <c r="D314" s="30">
        <v>769</v>
      </c>
      <c r="E314" s="31">
        <f t="shared" si="8"/>
        <v>107158.64759427829</v>
      </c>
      <c r="F314" s="32">
        <v>301</v>
      </c>
      <c r="G314" s="33">
        <v>333.00000000000006</v>
      </c>
      <c r="H314" s="34">
        <f t="shared" si="9"/>
        <v>317</v>
      </c>
      <c r="I314" s="33">
        <v>350</v>
      </c>
      <c r="J314" s="20">
        <v>1</v>
      </c>
      <c r="K314" s="21">
        <v>1.4</v>
      </c>
    </row>
    <row r="315" spans="1:11">
      <c r="A315" s="27">
        <v>313</v>
      </c>
      <c r="B315" s="28" t="s">
        <v>1025</v>
      </c>
      <c r="C315" s="29">
        <v>85907800</v>
      </c>
      <c r="D315" s="30">
        <v>541</v>
      </c>
      <c r="E315" s="31">
        <f t="shared" si="8"/>
        <v>158794.45471349353</v>
      </c>
      <c r="F315" s="32">
        <v>190</v>
      </c>
      <c r="G315" s="33">
        <v>340.00000000000006</v>
      </c>
      <c r="H315" s="34">
        <f t="shared" si="9"/>
        <v>265</v>
      </c>
      <c r="I315" s="33">
        <v>305</v>
      </c>
      <c r="J315" s="20">
        <v>2</v>
      </c>
      <c r="K315" s="21">
        <v>1.3</v>
      </c>
    </row>
    <row r="316" spans="1:11">
      <c r="A316" s="27">
        <v>314</v>
      </c>
      <c r="B316" s="28" t="s">
        <v>1026</v>
      </c>
      <c r="C316" s="29">
        <v>9830970500</v>
      </c>
      <c r="D316" s="30">
        <v>35939</v>
      </c>
      <c r="E316" s="31">
        <f t="shared" si="8"/>
        <v>273546.02242689003</v>
      </c>
      <c r="F316" s="32">
        <v>67</v>
      </c>
      <c r="G316" s="33">
        <v>49.000000000000014</v>
      </c>
      <c r="H316" s="34">
        <f t="shared" si="9"/>
        <v>58.000000000000007</v>
      </c>
      <c r="I316" s="33">
        <v>13</v>
      </c>
      <c r="J316" s="20">
        <v>10</v>
      </c>
      <c r="K316" s="21">
        <v>0.5</v>
      </c>
    </row>
    <row r="317" spans="1:11">
      <c r="A317" s="27">
        <v>315</v>
      </c>
      <c r="B317" s="28" t="s">
        <v>1027</v>
      </c>
      <c r="C317" s="29">
        <v>4238747600</v>
      </c>
      <c r="D317" s="30">
        <v>13835</v>
      </c>
      <c r="E317" s="31">
        <f t="shared" si="8"/>
        <v>306378.57607517164</v>
      </c>
      <c r="F317" s="32">
        <v>58</v>
      </c>
      <c r="G317" s="33">
        <v>148.00000000000003</v>
      </c>
      <c r="H317" s="34">
        <f t="shared" si="9"/>
        <v>103.00000000000001</v>
      </c>
      <c r="I317" s="33">
        <v>65</v>
      </c>
      <c r="J317" s="20">
        <v>9</v>
      </c>
      <c r="K317" s="21">
        <v>0.6</v>
      </c>
    </row>
    <row r="318" spans="1:11">
      <c r="A318" s="27">
        <v>316</v>
      </c>
      <c r="B318" s="28" t="s">
        <v>1028</v>
      </c>
      <c r="C318" s="29">
        <v>1844205900</v>
      </c>
      <c r="D318" s="30">
        <v>16949</v>
      </c>
      <c r="E318" s="31">
        <f t="shared" si="8"/>
        <v>108809.12738214644</v>
      </c>
      <c r="F318" s="32">
        <v>299</v>
      </c>
      <c r="G318" s="33">
        <v>115.00000000000003</v>
      </c>
      <c r="H318" s="34">
        <f t="shared" si="9"/>
        <v>207</v>
      </c>
      <c r="I318" s="33">
        <v>240</v>
      </c>
      <c r="J318" s="20">
        <v>4</v>
      </c>
      <c r="K318" s="21">
        <v>1.1000000000000001</v>
      </c>
    </row>
    <row r="319" spans="1:11">
      <c r="A319" s="27">
        <v>317</v>
      </c>
      <c r="B319" s="28" t="s">
        <v>1029</v>
      </c>
      <c r="C319" s="29">
        <v>13524019800</v>
      </c>
      <c r="D319" s="30">
        <v>28670</v>
      </c>
      <c r="E319" s="31">
        <f t="shared" si="8"/>
        <v>471713.28217649111</v>
      </c>
      <c r="F319" s="32">
        <v>28</v>
      </c>
      <c r="G319" s="33">
        <v>61.000000000000014</v>
      </c>
      <c r="H319" s="34">
        <f t="shared" si="9"/>
        <v>44.500000000000007</v>
      </c>
      <c r="I319" s="33">
        <v>8</v>
      </c>
      <c r="J319" s="20">
        <v>10</v>
      </c>
      <c r="K319" s="21">
        <v>0.5</v>
      </c>
    </row>
    <row r="320" spans="1:11">
      <c r="A320" s="27">
        <v>318</v>
      </c>
      <c r="B320" s="28" t="s">
        <v>1030</v>
      </c>
      <c r="C320" s="29">
        <v>2661294900</v>
      </c>
      <c r="D320" s="30">
        <v>2724</v>
      </c>
      <c r="E320" s="31">
        <f t="shared" si="8"/>
        <v>976980.50660792948</v>
      </c>
      <c r="F320" s="32">
        <v>11</v>
      </c>
      <c r="G320" s="33">
        <v>282.00000000000006</v>
      </c>
      <c r="H320" s="34">
        <f t="shared" si="9"/>
        <v>146.50000000000003</v>
      </c>
      <c r="I320" s="33">
        <v>118</v>
      </c>
      <c r="J320" s="20">
        <v>7</v>
      </c>
      <c r="K320" s="21">
        <v>0.8</v>
      </c>
    </row>
    <row r="321" spans="1:11">
      <c r="A321" s="27">
        <v>319</v>
      </c>
      <c r="B321" s="28" t="s">
        <v>1031</v>
      </c>
      <c r="C321" s="29">
        <v>102149000</v>
      </c>
      <c r="D321" s="30">
        <v>878</v>
      </c>
      <c r="E321" s="31">
        <f t="shared" si="8"/>
        <v>116342.82460136674</v>
      </c>
      <c r="F321" s="32">
        <v>284</v>
      </c>
      <c r="G321" s="33">
        <v>330.00000000000006</v>
      </c>
      <c r="H321" s="34">
        <f t="shared" si="9"/>
        <v>307</v>
      </c>
      <c r="I321" s="33">
        <v>346</v>
      </c>
      <c r="J321" s="20">
        <v>1</v>
      </c>
      <c r="K321" s="21">
        <v>1.4</v>
      </c>
    </row>
    <row r="322" spans="1:11">
      <c r="A322" s="27">
        <v>320</v>
      </c>
      <c r="B322" s="28" t="s">
        <v>1032</v>
      </c>
      <c r="C322" s="29">
        <v>946329400</v>
      </c>
      <c r="D322" s="30">
        <v>5278</v>
      </c>
      <c r="E322" s="31">
        <f t="shared" si="8"/>
        <v>179296.96854869268</v>
      </c>
      <c r="F322" s="32">
        <v>156</v>
      </c>
      <c r="G322" s="33">
        <v>247.00000000000006</v>
      </c>
      <c r="H322" s="34">
        <f t="shared" si="9"/>
        <v>201.50000000000003</v>
      </c>
      <c r="I322" s="33">
        <v>232</v>
      </c>
      <c r="J322" s="20">
        <v>4</v>
      </c>
      <c r="K322" s="21">
        <v>1.1000000000000001</v>
      </c>
    </row>
    <row r="323" spans="1:11">
      <c r="A323" s="27">
        <v>321</v>
      </c>
      <c r="B323" s="28" t="s">
        <v>1033</v>
      </c>
      <c r="C323" s="29">
        <v>1080272600</v>
      </c>
      <c r="D323" s="30">
        <v>8077</v>
      </c>
      <c r="E323" s="31">
        <f t="shared" ref="E323:E353" si="10">C323/D323</f>
        <v>133746.76241178656</v>
      </c>
      <c r="F323" s="32">
        <v>243</v>
      </c>
      <c r="G323" s="33">
        <v>207.00000000000006</v>
      </c>
      <c r="H323" s="34">
        <f t="shared" ref="H323:H353" si="11">(F323+G323)/2</f>
        <v>225.00000000000003</v>
      </c>
      <c r="I323" s="33">
        <v>263</v>
      </c>
      <c r="J323" s="20">
        <v>3</v>
      </c>
      <c r="K323" s="21">
        <v>1.2</v>
      </c>
    </row>
    <row r="324" spans="1:11">
      <c r="A324" s="27">
        <v>322</v>
      </c>
      <c r="B324" s="28" t="s">
        <v>662</v>
      </c>
      <c r="C324" s="29">
        <v>1379056200</v>
      </c>
      <c r="D324" s="30">
        <v>7281</v>
      </c>
      <c r="E324" s="31">
        <f t="shared" si="10"/>
        <v>189404.77956324682</v>
      </c>
      <c r="F324" s="32">
        <v>140</v>
      </c>
      <c r="G324" s="33">
        <v>218.00000000000006</v>
      </c>
      <c r="H324" s="34">
        <f t="shared" si="11"/>
        <v>179.00000000000003</v>
      </c>
      <c r="I324" s="33">
        <v>187</v>
      </c>
      <c r="J324" s="20">
        <v>5</v>
      </c>
      <c r="K324" s="21">
        <v>1</v>
      </c>
    </row>
    <row r="325" spans="1:11">
      <c r="A325" s="27">
        <v>323</v>
      </c>
      <c r="B325" s="28" t="s">
        <v>664</v>
      </c>
      <c r="C325" s="29">
        <v>440792400</v>
      </c>
      <c r="D325" s="30">
        <v>3727</v>
      </c>
      <c r="E325" s="31">
        <f t="shared" si="10"/>
        <v>118270.02951435471</v>
      </c>
      <c r="F325" s="32">
        <v>281</v>
      </c>
      <c r="G325" s="33">
        <v>262.00000000000006</v>
      </c>
      <c r="H325" s="34">
        <f t="shared" si="11"/>
        <v>271.5</v>
      </c>
      <c r="I325" s="33">
        <v>310</v>
      </c>
      <c r="J325" s="20">
        <v>2</v>
      </c>
      <c r="K325" s="21">
        <v>1.3</v>
      </c>
    </row>
    <row r="326" spans="1:11">
      <c r="A326" s="27">
        <v>324</v>
      </c>
      <c r="B326" s="28" t="s">
        <v>1034</v>
      </c>
      <c r="C326" s="29">
        <v>1027055700</v>
      </c>
      <c r="D326" s="30">
        <v>4714</v>
      </c>
      <c r="E326" s="31">
        <f t="shared" si="10"/>
        <v>217873.50445481544</v>
      </c>
      <c r="F326" s="32">
        <v>112</v>
      </c>
      <c r="G326" s="33">
        <v>256.00000000000006</v>
      </c>
      <c r="H326" s="34">
        <f t="shared" si="11"/>
        <v>184.00000000000003</v>
      </c>
      <c r="I326" s="33">
        <v>202</v>
      </c>
      <c r="J326" s="20">
        <v>5</v>
      </c>
      <c r="K326" s="21">
        <v>1</v>
      </c>
    </row>
    <row r="327" spans="1:11">
      <c r="A327" s="27">
        <v>325</v>
      </c>
      <c r="B327" s="28" t="s">
        <v>668</v>
      </c>
      <c r="C327" s="29">
        <v>2966876100</v>
      </c>
      <c r="D327" s="30">
        <v>28517</v>
      </c>
      <c r="E327" s="31">
        <f t="shared" si="10"/>
        <v>104038.85752358242</v>
      </c>
      <c r="F327" s="32">
        <v>309</v>
      </c>
      <c r="G327" s="33">
        <v>63.000000000000014</v>
      </c>
      <c r="H327" s="34">
        <f t="shared" si="11"/>
        <v>186</v>
      </c>
      <c r="I327" s="33">
        <v>206</v>
      </c>
      <c r="J327" s="20">
        <v>5</v>
      </c>
      <c r="K327" s="21">
        <v>1</v>
      </c>
    </row>
    <row r="328" spans="1:11">
      <c r="A328" s="27">
        <v>326</v>
      </c>
      <c r="B328" s="28" t="s">
        <v>670</v>
      </c>
      <c r="C328" s="29">
        <v>410234100</v>
      </c>
      <c r="D328" s="30">
        <v>1257</v>
      </c>
      <c r="E328" s="31">
        <f t="shared" si="10"/>
        <v>326359.66587112175</v>
      </c>
      <c r="F328" s="32">
        <v>50</v>
      </c>
      <c r="G328" s="33">
        <v>314.00000000000006</v>
      </c>
      <c r="H328" s="34">
        <f t="shared" si="11"/>
        <v>182.00000000000003</v>
      </c>
      <c r="I328" s="33">
        <v>196</v>
      </c>
      <c r="J328" s="20">
        <v>5</v>
      </c>
      <c r="K328" s="21">
        <v>1</v>
      </c>
    </row>
    <row r="329" spans="1:11">
      <c r="A329" s="27">
        <v>327</v>
      </c>
      <c r="B329" s="28" t="s">
        <v>1035</v>
      </c>
      <c r="C329" s="29">
        <v>3002267300</v>
      </c>
      <c r="D329" s="30">
        <v>2904</v>
      </c>
      <c r="E329" s="31">
        <f t="shared" si="10"/>
        <v>1033838.6019283746</v>
      </c>
      <c r="F329" s="32">
        <v>10</v>
      </c>
      <c r="G329" s="33">
        <v>281.00000000000006</v>
      </c>
      <c r="H329" s="34">
        <f t="shared" si="11"/>
        <v>145.50000000000003</v>
      </c>
      <c r="I329" s="33">
        <v>115</v>
      </c>
      <c r="J329" s="20">
        <v>7</v>
      </c>
      <c r="K329" s="21">
        <v>0.8</v>
      </c>
    </row>
    <row r="330" spans="1:11">
      <c r="A330" s="27">
        <v>328</v>
      </c>
      <c r="B330" s="28" t="s">
        <v>1036</v>
      </c>
      <c r="C330" s="29">
        <v>4556141700</v>
      </c>
      <c r="D330" s="30">
        <v>19144</v>
      </c>
      <c r="E330" s="31">
        <f t="shared" si="10"/>
        <v>237993.19368992897</v>
      </c>
      <c r="F330" s="32">
        <v>90</v>
      </c>
      <c r="G330" s="33">
        <v>99.000000000000028</v>
      </c>
      <c r="H330" s="34">
        <f t="shared" si="11"/>
        <v>94.500000000000014</v>
      </c>
      <c r="I330" s="33">
        <v>50</v>
      </c>
      <c r="J330" s="20">
        <v>9</v>
      </c>
      <c r="K330" s="21">
        <v>0.6</v>
      </c>
    </row>
    <row r="331" spans="1:11">
      <c r="A331" s="27">
        <v>329</v>
      </c>
      <c r="B331" s="28" t="s">
        <v>1037</v>
      </c>
      <c r="C331" s="29">
        <v>3606467600</v>
      </c>
      <c r="D331" s="30">
        <v>41204</v>
      </c>
      <c r="E331" s="31">
        <f t="shared" si="10"/>
        <v>87527.123580234926</v>
      </c>
      <c r="F331" s="32">
        <v>331</v>
      </c>
      <c r="G331" s="33">
        <v>34.000000000000007</v>
      </c>
      <c r="H331" s="34">
        <f t="shared" si="11"/>
        <v>182.5</v>
      </c>
      <c r="I331" s="33">
        <v>197</v>
      </c>
      <c r="J331" s="20">
        <v>5</v>
      </c>
      <c r="K331" s="21">
        <v>1</v>
      </c>
    </row>
    <row r="332" spans="1:11">
      <c r="A332" s="27">
        <v>330</v>
      </c>
      <c r="B332" s="28" t="s">
        <v>1038</v>
      </c>
      <c r="C332" s="29">
        <v>5161061500</v>
      </c>
      <c r="D332" s="30">
        <v>24817</v>
      </c>
      <c r="E332" s="31">
        <f t="shared" si="10"/>
        <v>207964.7620582665</v>
      </c>
      <c r="F332" s="32">
        <v>124</v>
      </c>
      <c r="G332" s="33">
        <v>81.000000000000014</v>
      </c>
      <c r="H332" s="34">
        <f t="shared" si="11"/>
        <v>102.5</v>
      </c>
      <c r="I332" s="33">
        <v>63</v>
      </c>
      <c r="J332" s="20">
        <v>9</v>
      </c>
      <c r="K332" s="21">
        <v>0.6</v>
      </c>
    </row>
    <row r="333" spans="1:11">
      <c r="A333" s="27">
        <v>331</v>
      </c>
      <c r="B333" s="28" t="s">
        <v>1039</v>
      </c>
      <c r="C333" s="29">
        <v>250696200</v>
      </c>
      <c r="D333" s="30">
        <v>1637</v>
      </c>
      <c r="E333" s="31">
        <f t="shared" si="10"/>
        <v>153143.67745876603</v>
      </c>
      <c r="F333" s="32">
        <v>199</v>
      </c>
      <c r="G333" s="33">
        <v>305.00000000000006</v>
      </c>
      <c r="H333" s="34">
        <f t="shared" si="11"/>
        <v>252.00000000000003</v>
      </c>
      <c r="I333" s="33">
        <v>291</v>
      </c>
      <c r="J333" s="20">
        <v>2</v>
      </c>
      <c r="K333" s="21">
        <v>1.3</v>
      </c>
    </row>
    <row r="334" spans="1:11">
      <c r="A334" s="27">
        <v>332</v>
      </c>
      <c r="B334" s="28" t="s">
        <v>1040</v>
      </c>
      <c r="C334" s="29">
        <v>1117484000</v>
      </c>
      <c r="D334" s="30">
        <v>7997</v>
      </c>
      <c r="E334" s="31">
        <f t="shared" si="10"/>
        <v>139737.90171314243</v>
      </c>
      <c r="F334" s="32">
        <v>229</v>
      </c>
      <c r="G334" s="33">
        <v>212.00000000000006</v>
      </c>
      <c r="H334" s="34">
        <f t="shared" si="11"/>
        <v>220.50000000000003</v>
      </c>
      <c r="I334" s="33">
        <v>258</v>
      </c>
      <c r="J334" s="20">
        <v>3</v>
      </c>
      <c r="K334" s="21">
        <v>1.2</v>
      </c>
    </row>
    <row r="335" spans="1:11">
      <c r="A335" s="27">
        <v>333</v>
      </c>
      <c r="B335" s="28" t="s">
        <v>1041</v>
      </c>
      <c r="C335" s="29">
        <v>6765132800</v>
      </c>
      <c r="D335" s="30">
        <v>12124</v>
      </c>
      <c r="E335" s="31">
        <f t="shared" si="10"/>
        <v>557995.11712306167</v>
      </c>
      <c r="F335" s="32">
        <v>21</v>
      </c>
      <c r="G335" s="33">
        <v>160.00000000000003</v>
      </c>
      <c r="H335" s="34">
        <f t="shared" si="11"/>
        <v>90.500000000000014</v>
      </c>
      <c r="I335" s="33">
        <v>45</v>
      </c>
      <c r="J335" s="20">
        <v>9</v>
      </c>
      <c r="K335" s="21">
        <v>0.6</v>
      </c>
    </row>
    <row r="336" spans="1:11">
      <c r="A336" s="27">
        <v>334</v>
      </c>
      <c r="B336" s="28" t="s">
        <v>1042</v>
      </c>
      <c r="C336" s="29">
        <v>3742770600</v>
      </c>
      <c r="D336" s="30">
        <v>16034</v>
      </c>
      <c r="E336" s="31">
        <f t="shared" si="10"/>
        <v>233427.12984907071</v>
      </c>
      <c r="F336" s="32">
        <v>93</v>
      </c>
      <c r="G336" s="33">
        <v>128.00000000000003</v>
      </c>
      <c r="H336" s="34">
        <f t="shared" si="11"/>
        <v>110.50000000000001</v>
      </c>
      <c r="I336" s="33">
        <v>73</v>
      </c>
      <c r="J336" s="20">
        <v>8</v>
      </c>
      <c r="K336" s="21">
        <v>0.7</v>
      </c>
    </row>
    <row r="337" spans="1:11">
      <c r="A337" s="27">
        <v>335</v>
      </c>
      <c r="B337" s="28" t="s">
        <v>1043</v>
      </c>
      <c r="C337" s="29">
        <v>5214138300</v>
      </c>
      <c r="D337" s="30">
        <v>16400</v>
      </c>
      <c r="E337" s="31">
        <f t="shared" si="10"/>
        <v>317935.26219512196</v>
      </c>
      <c r="F337" s="32">
        <v>54</v>
      </c>
      <c r="G337" s="33">
        <v>125.00000000000003</v>
      </c>
      <c r="H337" s="34">
        <f t="shared" si="11"/>
        <v>89.500000000000014</v>
      </c>
      <c r="I337" s="33">
        <v>43</v>
      </c>
      <c r="J337" s="20">
        <v>9</v>
      </c>
      <c r="K337" s="21">
        <v>0.6</v>
      </c>
    </row>
    <row r="338" spans="1:11">
      <c r="A338" s="27">
        <v>336</v>
      </c>
      <c r="B338" s="28" t="s">
        <v>1044</v>
      </c>
      <c r="C338" s="29">
        <v>9358057000</v>
      </c>
      <c r="D338" s="30">
        <v>57746</v>
      </c>
      <c r="E338" s="31">
        <f t="shared" si="10"/>
        <v>162055.50167977004</v>
      </c>
      <c r="F338" s="32">
        <v>186</v>
      </c>
      <c r="G338" s="33">
        <v>23.000000000000004</v>
      </c>
      <c r="H338" s="34">
        <f t="shared" si="11"/>
        <v>104.5</v>
      </c>
      <c r="I338" s="33">
        <v>68</v>
      </c>
      <c r="J338" s="20">
        <v>9</v>
      </c>
      <c r="K338" s="21">
        <v>0.6</v>
      </c>
    </row>
    <row r="339" spans="1:11">
      <c r="A339" s="27">
        <v>337</v>
      </c>
      <c r="B339" s="28" t="s">
        <v>1045</v>
      </c>
      <c r="C339" s="29">
        <v>288556600</v>
      </c>
      <c r="D339" s="30">
        <v>1567</v>
      </c>
      <c r="E339" s="31">
        <f t="shared" si="10"/>
        <v>184145.88385449903</v>
      </c>
      <c r="F339" s="32">
        <v>147</v>
      </c>
      <c r="G339" s="33">
        <v>308.00000000000006</v>
      </c>
      <c r="H339" s="34">
        <f t="shared" si="11"/>
        <v>227.50000000000003</v>
      </c>
      <c r="I339" s="33">
        <v>268</v>
      </c>
      <c r="J339" s="20">
        <v>3</v>
      </c>
      <c r="K339" s="21">
        <v>1.2</v>
      </c>
    </row>
    <row r="340" spans="1:11">
      <c r="A340" s="27">
        <v>338</v>
      </c>
      <c r="B340" s="28" t="s">
        <v>1046</v>
      </c>
      <c r="C340" s="29">
        <v>1882778200</v>
      </c>
      <c r="D340" s="30">
        <v>15216</v>
      </c>
      <c r="E340" s="31">
        <f t="shared" si="10"/>
        <v>123736.73764458465</v>
      </c>
      <c r="F340" s="32">
        <v>266</v>
      </c>
      <c r="G340" s="33">
        <v>134.00000000000003</v>
      </c>
      <c r="H340" s="34">
        <f t="shared" si="11"/>
        <v>200</v>
      </c>
      <c r="I340" s="33">
        <v>230</v>
      </c>
      <c r="J340" s="20">
        <v>4</v>
      </c>
      <c r="K340" s="21">
        <v>1.1000000000000001</v>
      </c>
    </row>
    <row r="341" spans="1:11">
      <c r="A341" s="27">
        <v>339</v>
      </c>
      <c r="B341" s="28" t="s">
        <v>1047</v>
      </c>
      <c r="C341" s="29">
        <v>1874892200</v>
      </c>
      <c r="D341" s="30">
        <v>14689</v>
      </c>
      <c r="E341" s="31">
        <f t="shared" si="10"/>
        <v>127639.19940091224</v>
      </c>
      <c r="F341" s="32">
        <v>260</v>
      </c>
      <c r="G341" s="33">
        <v>135.00000000000003</v>
      </c>
      <c r="H341" s="34">
        <f t="shared" si="11"/>
        <v>197.5</v>
      </c>
      <c r="I341" s="33">
        <v>225</v>
      </c>
      <c r="J341" s="20">
        <v>4</v>
      </c>
      <c r="K341" s="21">
        <v>1.1000000000000001</v>
      </c>
    </row>
    <row r="342" spans="1:11">
      <c r="A342" s="27">
        <v>340</v>
      </c>
      <c r="B342" s="28" t="s">
        <v>1048</v>
      </c>
      <c r="C342" s="29">
        <v>330724800</v>
      </c>
      <c r="D342" s="30">
        <v>2466</v>
      </c>
      <c r="E342" s="31">
        <f t="shared" si="10"/>
        <v>134113.86861313868</v>
      </c>
      <c r="F342" s="32">
        <v>242</v>
      </c>
      <c r="G342" s="33">
        <v>284.00000000000006</v>
      </c>
      <c r="H342" s="34">
        <f t="shared" si="11"/>
        <v>263</v>
      </c>
      <c r="I342" s="33">
        <v>302</v>
      </c>
      <c r="J342" s="20">
        <v>2</v>
      </c>
      <c r="K342" s="21">
        <v>1.3</v>
      </c>
    </row>
    <row r="343" spans="1:11">
      <c r="A343" s="27">
        <v>341</v>
      </c>
      <c r="B343" s="28" t="s">
        <v>1049</v>
      </c>
      <c r="C343" s="29">
        <v>1054809700</v>
      </c>
      <c r="D343" s="30">
        <v>7434</v>
      </c>
      <c r="E343" s="31">
        <f t="shared" si="10"/>
        <v>141889.92467043313</v>
      </c>
      <c r="F343" s="32">
        <v>226</v>
      </c>
      <c r="G343" s="33">
        <v>211.00000000000006</v>
      </c>
      <c r="H343" s="34">
        <f t="shared" si="11"/>
        <v>218.50000000000003</v>
      </c>
      <c r="I343" s="33">
        <v>255</v>
      </c>
      <c r="J343" s="20">
        <v>3</v>
      </c>
      <c r="K343" s="21">
        <v>1.2</v>
      </c>
    </row>
    <row r="344" spans="1:11">
      <c r="A344" s="27">
        <v>342</v>
      </c>
      <c r="B344" s="28" t="s">
        <v>1050</v>
      </c>
      <c r="C344" s="29">
        <v>5340168500</v>
      </c>
      <c r="D344" s="30">
        <v>23445</v>
      </c>
      <c r="E344" s="31">
        <f t="shared" si="10"/>
        <v>227774.30155683515</v>
      </c>
      <c r="F344" s="32">
        <v>102</v>
      </c>
      <c r="G344" s="33">
        <v>84.000000000000014</v>
      </c>
      <c r="H344" s="34">
        <f t="shared" si="11"/>
        <v>93</v>
      </c>
      <c r="I344" s="33">
        <v>48</v>
      </c>
      <c r="J344" s="20">
        <v>9</v>
      </c>
      <c r="K344" s="21">
        <v>0.6</v>
      </c>
    </row>
    <row r="345" spans="1:11">
      <c r="A345" s="27">
        <v>343</v>
      </c>
      <c r="B345" s="28" t="s">
        <v>1051</v>
      </c>
      <c r="C345" s="29">
        <v>825187100</v>
      </c>
      <c r="D345" s="30">
        <v>10905</v>
      </c>
      <c r="E345" s="31">
        <f t="shared" si="10"/>
        <v>75670.527281063725</v>
      </c>
      <c r="F345" s="32">
        <v>339</v>
      </c>
      <c r="G345" s="33">
        <v>175.00000000000003</v>
      </c>
      <c r="H345" s="34">
        <f t="shared" si="11"/>
        <v>257</v>
      </c>
      <c r="I345" s="33">
        <v>294</v>
      </c>
      <c r="J345" s="20">
        <v>2</v>
      </c>
      <c r="K345" s="21">
        <v>1.3</v>
      </c>
    </row>
    <row r="346" spans="1:11">
      <c r="A346" s="27">
        <v>344</v>
      </c>
      <c r="B346" s="28" t="s">
        <v>1052</v>
      </c>
      <c r="C346" s="29">
        <v>8680662000</v>
      </c>
      <c r="D346" s="30">
        <v>22799</v>
      </c>
      <c r="E346" s="31">
        <f t="shared" si="10"/>
        <v>380747.48892495286</v>
      </c>
      <c r="F346" s="32">
        <v>40</v>
      </c>
      <c r="G346" s="33">
        <v>88.000000000000014</v>
      </c>
      <c r="H346" s="34">
        <f t="shared" si="11"/>
        <v>64</v>
      </c>
      <c r="I346" s="33">
        <v>17</v>
      </c>
      <c r="J346" s="20">
        <v>10</v>
      </c>
      <c r="K346" s="21">
        <v>0.5</v>
      </c>
    </row>
    <row r="347" spans="1:11">
      <c r="A347" s="27">
        <v>345</v>
      </c>
      <c r="B347" s="28" t="s">
        <v>1053</v>
      </c>
      <c r="C347" s="29">
        <v>123292600</v>
      </c>
      <c r="D347" s="30">
        <v>866</v>
      </c>
      <c r="E347" s="31">
        <f t="shared" si="10"/>
        <v>142370.207852194</v>
      </c>
      <c r="F347" s="32">
        <v>224</v>
      </c>
      <c r="G347" s="33">
        <v>328.00000000000006</v>
      </c>
      <c r="H347" s="34">
        <f t="shared" si="11"/>
        <v>276</v>
      </c>
      <c r="I347" s="33">
        <v>315</v>
      </c>
      <c r="J347" s="20">
        <v>2</v>
      </c>
      <c r="K347" s="21">
        <v>1.3</v>
      </c>
    </row>
    <row r="348" spans="1:11">
      <c r="A348" s="27">
        <v>346</v>
      </c>
      <c r="B348" s="28" t="s">
        <v>1054</v>
      </c>
      <c r="C348" s="29">
        <v>2870648300</v>
      </c>
      <c r="D348" s="30">
        <v>18544</v>
      </c>
      <c r="E348" s="31">
        <f t="shared" si="10"/>
        <v>154802.00064710958</v>
      </c>
      <c r="F348" s="32">
        <v>195</v>
      </c>
      <c r="G348" s="33">
        <v>107.00000000000003</v>
      </c>
      <c r="H348" s="34">
        <f t="shared" si="11"/>
        <v>151</v>
      </c>
      <c r="I348" s="33">
        <v>127</v>
      </c>
      <c r="J348" s="20">
        <v>7</v>
      </c>
      <c r="K348" s="21">
        <v>0.8</v>
      </c>
    </row>
    <row r="349" spans="1:11">
      <c r="A349" s="27">
        <v>347</v>
      </c>
      <c r="B349" s="28" t="s">
        <v>1055</v>
      </c>
      <c r="C349" s="29">
        <v>9226467200</v>
      </c>
      <c r="D349" s="30">
        <v>40228</v>
      </c>
      <c r="E349" s="31">
        <f t="shared" si="10"/>
        <v>229354.36014716118</v>
      </c>
      <c r="F349" s="32">
        <v>98</v>
      </c>
      <c r="G349" s="33">
        <v>41.000000000000007</v>
      </c>
      <c r="H349" s="34">
        <f t="shared" si="11"/>
        <v>69.5</v>
      </c>
      <c r="I349" s="33">
        <v>23</v>
      </c>
      <c r="J349" s="20">
        <v>10</v>
      </c>
      <c r="K349" s="21">
        <v>0.5</v>
      </c>
    </row>
    <row r="350" spans="1:11">
      <c r="A350" s="27">
        <v>348</v>
      </c>
      <c r="B350" s="28" t="s">
        <v>1056</v>
      </c>
      <c r="C350" s="29">
        <v>15426121200</v>
      </c>
      <c r="D350" s="30">
        <v>185428</v>
      </c>
      <c r="E350" s="31">
        <f t="shared" si="10"/>
        <v>83191.973164786337</v>
      </c>
      <c r="F350" s="32">
        <v>333</v>
      </c>
      <c r="G350" s="33">
        <v>1.9999999999999996</v>
      </c>
      <c r="H350" s="34">
        <f t="shared" si="11"/>
        <v>167.5</v>
      </c>
      <c r="I350" s="33">
        <v>156</v>
      </c>
      <c r="J350" s="20">
        <v>6</v>
      </c>
      <c r="K350" s="21">
        <v>0.9</v>
      </c>
    </row>
    <row r="351" spans="1:11">
      <c r="A351" s="27">
        <v>349</v>
      </c>
      <c r="B351" s="28" t="s">
        <v>1057</v>
      </c>
      <c r="C351" s="29">
        <v>182949300</v>
      </c>
      <c r="D351" s="30">
        <v>1175</v>
      </c>
      <c r="E351" s="31">
        <f t="shared" si="10"/>
        <v>155701.53191489363</v>
      </c>
      <c r="F351" s="32">
        <v>193</v>
      </c>
      <c r="G351" s="33">
        <v>321.00000000000006</v>
      </c>
      <c r="H351" s="34">
        <f t="shared" si="11"/>
        <v>257</v>
      </c>
      <c r="I351" s="33">
        <v>295</v>
      </c>
      <c r="J351" s="20">
        <v>2</v>
      </c>
      <c r="K351" s="21">
        <v>1.3</v>
      </c>
    </row>
    <row r="352" spans="1:11">
      <c r="A352" s="27">
        <v>350</v>
      </c>
      <c r="B352" s="28" t="s">
        <v>1058</v>
      </c>
      <c r="C352" s="29">
        <v>2481220700</v>
      </c>
      <c r="D352" s="30">
        <v>12023</v>
      </c>
      <c r="E352" s="31">
        <f t="shared" si="10"/>
        <v>206372.8437162106</v>
      </c>
      <c r="F352" s="32">
        <v>126</v>
      </c>
      <c r="G352" s="33">
        <v>167.00000000000003</v>
      </c>
      <c r="H352" s="34">
        <f t="shared" si="11"/>
        <v>146.5</v>
      </c>
      <c r="I352" s="33">
        <v>116</v>
      </c>
      <c r="J352" s="20">
        <v>7</v>
      </c>
      <c r="K352" s="21">
        <v>0.8</v>
      </c>
    </row>
    <row r="353" spans="1:11">
      <c r="A353" s="27">
        <v>351</v>
      </c>
      <c r="B353" s="28" t="s">
        <v>1059</v>
      </c>
      <c r="C353" s="29">
        <v>6880187700</v>
      </c>
      <c r="D353" s="30">
        <v>23203</v>
      </c>
      <c r="E353" s="31">
        <f t="shared" si="10"/>
        <v>296521.47136146185</v>
      </c>
      <c r="F353" s="32">
        <v>60</v>
      </c>
      <c r="G353" s="33">
        <v>85.000000000000014</v>
      </c>
      <c r="H353" s="34">
        <f t="shared" si="11"/>
        <v>72.5</v>
      </c>
      <c r="I353" s="33">
        <v>26</v>
      </c>
      <c r="J353" s="20">
        <v>10</v>
      </c>
      <c r="K353" s="21">
        <v>0.5</v>
      </c>
    </row>
    <row r="354" spans="1:11">
      <c r="C354" s="31"/>
      <c r="D354" s="31"/>
      <c r="E354" s="31"/>
    </row>
    <row r="355" spans="1:11">
      <c r="C355" s="31">
        <f>SUM(C3:C353)</f>
        <v>1420130860400</v>
      </c>
      <c r="D355" s="31">
        <f>SUM(D3:D353)</f>
        <v>6892503</v>
      </c>
      <c r="E355" s="31">
        <f>ROUND(C355/D355,0)</f>
        <v>206040</v>
      </c>
    </row>
  </sheetData>
  <pageMargins left="0.5" right="0.25" top="1" bottom="1" header="0.5" footer="0.5"/>
  <pageSetup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Distribution Calculation</vt:lpstr>
      <vt:lpstr>Ranking</vt:lpstr>
      <vt:lpstr>'Distribution Calculation'!Print_Titles</vt:lpstr>
      <vt:lpstr>Ranking!Print_Titles</vt:lpstr>
    </vt:vector>
  </TitlesOfParts>
  <Company>MA Dept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</dc:creator>
  <cp:lastModifiedBy>Callahan, Tracy (DOR)</cp:lastModifiedBy>
  <cp:lastPrinted>2007-09-12T17:49:23Z</cp:lastPrinted>
  <dcterms:created xsi:type="dcterms:W3CDTF">2005-08-08T14:54:59Z</dcterms:created>
  <dcterms:modified xsi:type="dcterms:W3CDTF">2022-01-19T20:02:24Z</dcterms:modified>
</cp:coreProperties>
</file>