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0" documentId="8_{A34FDA15-E9C4-478F-AE14-3F63447245F3}" xr6:coauthVersionLast="47" xr6:coauthVersionMax="47" xr10:uidLastSave="{00000000-0000-0000-0000-000000000000}"/>
  <bookViews>
    <workbookView xWindow="-27570" yWindow="1140" windowWidth="27195" windowHeight="14085" xr2:uid="{00000000-000D-0000-FFFF-FFFF00000000}"/>
  </bookViews>
  <sheets>
    <sheet name="Distribution Calculation" sheetId="1" r:id="rId1"/>
    <sheet name="Ranking" sheetId="3" r:id="rId2"/>
  </sheets>
  <definedNames>
    <definedName name="_Dist_Values" hidden="1">#REF!</definedName>
    <definedName name="_xlnm._FilterDatabase" localSheetId="0" hidden="1">'Distribution Calculation'!$A$1:$AD$361</definedName>
    <definedName name="_xlnm._FilterDatabase" localSheetId="1" hidden="1">Ranking!$A$2:$O$353</definedName>
    <definedName name="_Order1" hidden="1">255</definedName>
    <definedName name="databank" localSheetId="1">#REF!</definedName>
    <definedName name="databank">#REF!</definedName>
    <definedName name="Graph" localSheetId="1">Ranking!Graph</definedName>
    <definedName name="Graph">Graph</definedName>
    <definedName name="GRS" localSheetId="1">#REF!</definedName>
    <definedName name="GRS">#REF!</definedName>
    <definedName name="levybase" localSheetId="1">#REF!</definedName>
    <definedName name="levybase">#REF!</definedName>
    <definedName name="levygrowth" localSheetId="1">#REF!</definedName>
    <definedName name="levygrowth">#REF!</definedName>
    <definedName name="LOCR">#REF!</definedName>
    <definedName name="MRGF">#REF!</definedName>
    <definedName name="PR_Clause_22_a_f">#REF!</definedName>
    <definedName name="PR_Clause_52">#REF!</definedName>
    <definedName name="PR_mdm_1">#REF!</definedName>
    <definedName name="PR_Start">#REF!</definedName>
    <definedName name="_xlnm.Print_Titles" localSheetId="0">'Distribution Calculation'!$1:$1</definedName>
    <definedName name="_xlnm.Print_Titles" localSheetId="1">Ranking!$1:$2</definedName>
    <definedName name="wizard_number_1" localSheetId="1">#REF!</definedName>
    <definedName name="wizard_number_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6" i="1"/>
  <c r="Q17" i="1"/>
  <c r="Q18" i="1"/>
  <c r="Q19" i="1"/>
  <c r="Q22" i="1"/>
  <c r="Q23" i="1"/>
  <c r="Q25" i="1"/>
  <c r="Q26" i="1"/>
  <c r="Q27" i="1"/>
  <c r="Q28" i="1"/>
  <c r="Q30" i="1"/>
  <c r="Q31" i="1"/>
  <c r="Q32" i="1"/>
  <c r="Q33" i="1"/>
  <c r="Q34" i="1"/>
  <c r="Q35" i="1"/>
  <c r="Q36" i="1"/>
  <c r="Q38" i="1"/>
  <c r="Q40" i="1"/>
  <c r="Q41" i="1"/>
  <c r="Q43" i="1"/>
  <c r="Q44" i="1"/>
  <c r="Q45" i="1"/>
  <c r="Q46" i="1"/>
  <c r="Q47" i="1"/>
  <c r="Q48" i="1"/>
  <c r="Q49" i="1"/>
  <c r="Q51" i="1"/>
  <c r="Q52" i="1"/>
  <c r="Q54" i="1"/>
  <c r="Q55" i="1"/>
  <c r="Q57" i="1"/>
  <c r="Q58" i="1"/>
  <c r="Q59" i="1"/>
  <c r="Q60" i="1"/>
  <c r="Q61" i="1"/>
  <c r="Q62" i="1"/>
  <c r="Q64" i="1"/>
  <c r="Q65" i="1"/>
  <c r="Q66" i="1"/>
  <c r="Q67" i="1"/>
  <c r="Q68" i="1"/>
  <c r="Q70" i="1"/>
  <c r="Q71" i="1"/>
  <c r="Q72" i="1"/>
  <c r="Q73" i="1"/>
  <c r="Q74" i="1"/>
  <c r="Q77" i="1"/>
  <c r="Q78" i="1"/>
  <c r="Q79" i="1"/>
  <c r="Q80" i="1"/>
  <c r="Q81" i="1"/>
  <c r="Q83" i="1"/>
  <c r="Q84" i="1"/>
  <c r="Q85" i="1"/>
  <c r="Q86" i="1"/>
  <c r="Q91" i="1"/>
  <c r="Q92" i="1"/>
  <c r="Q93" i="1"/>
  <c r="Q94" i="1"/>
  <c r="Q95" i="1"/>
  <c r="Q96" i="1"/>
  <c r="Q98" i="1"/>
  <c r="Q99" i="1"/>
  <c r="Q100" i="1"/>
  <c r="Q101" i="1"/>
  <c r="Q102" i="1"/>
  <c r="Q103" i="1"/>
  <c r="Q104" i="1"/>
  <c r="Q107" i="1"/>
  <c r="Q108" i="1"/>
  <c r="Q110" i="1"/>
  <c r="Q111" i="1"/>
  <c r="Q112" i="1"/>
  <c r="Q113" i="1"/>
  <c r="Q115" i="1"/>
  <c r="Q119" i="1"/>
  <c r="Q120" i="1"/>
  <c r="Q121" i="1"/>
  <c r="Q122" i="1"/>
  <c r="Q124" i="1"/>
  <c r="Q125" i="1"/>
  <c r="Q126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4" i="1"/>
  <c r="Q157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3" i="1"/>
  <c r="Q174" i="1"/>
  <c r="Q175" i="1"/>
  <c r="Q176" i="1"/>
  <c r="Q177" i="1"/>
  <c r="Q179" i="1"/>
  <c r="Q181" i="1"/>
  <c r="Q182" i="1"/>
  <c r="Q183" i="1"/>
  <c r="Q184" i="1"/>
  <c r="Q185" i="1"/>
  <c r="Q186" i="1"/>
  <c r="Q187" i="1"/>
  <c r="Q188" i="1"/>
  <c r="Q189" i="1"/>
  <c r="Q190" i="1"/>
  <c r="Q191" i="1"/>
  <c r="Q193" i="1"/>
  <c r="Q194" i="1"/>
  <c r="Q195" i="1"/>
  <c r="Q196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2" i="1"/>
  <c r="Q213" i="1"/>
  <c r="Q214" i="1"/>
  <c r="Q216" i="1"/>
  <c r="Q217" i="1"/>
  <c r="Q218" i="1"/>
  <c r="Q219" i="1"/>
  <c r="Q221" i="1"/>
  <c r="Q223" i="1"/>
  <c r="Q224" i="1"/>
  <c r="Q226" i="1"/>
  <c r="Q227" i="1"/>
  <c r="Q228" i="1"/>
  <c r="Q229" i="1"/>
  <c r="Q230" i="1"/>
  <c r="Q232" i="1"/>
  <c r="Q233" i="1"/>
  <c r="Q234" i="1"/>
  <c r="Q235" i="1"/>
  <c r="Q237" i="1"/>
  <c r="Q238" i="1"/>
  <c r="Q239" i="1"/>
  <c r="Q240" i="1"/>
  <c r="Q241" i="1"/>
  <c r="Q242" i="1"/>
  <c r="Q244" i="1"/>
  <c r="Q245" i="1"/>
  <c r="Q246" i="1"/>
  <c r="Q247" i="1"/>
  <c r="Q248" i="1"/>
  <c r="Q249" i="1"/>
  <c r="Q250" i="1"/>
  <c r="Q251" i="1"/>
  <c r="Q252" i="1"/>
  <c r="Q254" i="1"/>
  <c r="Q257" i="1"/>
  <c r="Q258" i="1"/>
  <c r="Q259" i="1"/>
  <c r="Q260" i="1"/>
  <c r="Q261" i="1"/>
  <c r="Q262" i="1"/>
  <c r="Q263" i="1"/>
  <c r="Q264" i="1"/>
  <c r="Q266" i="1"/>
  <c r="Q267" i="1"/>
  <c r="Q268" i="1"/>
  <c r="Q269" i="1"/>
  <c r="Q270" i="1"/>
  <c r="Q271" i="1"/>
  <c r="Q272" i="1"/>
  <c r="Q273" i="1"/>
  <c r="Q274" i="1"/>
  <c r="Q275" i="1"/>
  <c r="Q276" i="1"/>
  <c r="Q278" i="1"/>
  <c r="Q279" i="1"/>
  <c r="Q281" i="1"/>
  <c r="Q282" i="1"/>
  <c r="Q283" i="1"/>
  <c r="Q285" i="1"/>
  <c r="Q286" i="1"/>
  <c r="Q291" i="1"/>
  <c r="Q292" i="1"/>
  <c r="Q293" i="1"/>
  <c r="Q294" i="1"/>
  <c r="Q296" i="1"/>
  <c r="Q298" i="1"/>
  <c r="Q299" i="1"/>
  <c r="Q300" i="1"/>
  <c r="Q303" i="1"/>
  <c r="Q305" i="1"/>
  <c r="Q306" i="1"/>
  <c r="Q307" i="1"/>
  <c r="Q308" i="1"/>
  <c r="Q309" i="1"/>
  <c r="Q310" i="1"/>
  <c r="Q312" i="1"/>
  <c r="Q313" i="1"/>
  <c r="Q314" i="1"/>
  <c r="Q315" i="1"/>
  <c r="Q316" i="1"/>
  <c r="Q317" i="1"/>
  <c r="Q318" i="1"/>
  <c r="Q320" i="1"/>
  <c r="Q322" i="1"/>
  <c r="Q323" i="1"/>
  <c r="Q324" i="1"/>
  <c r="Q326" i="1"/>
  <c r="Q327" i="1"/>
  <c r="Q329" i="1"/>
  <c r="Q330" i="1"/>
  <c r="Q332" i="1"/>
  <c r="Q333" i="1"/>
  <c r="Q335" i="1"/>
  <c r="Q336" i="1"/>
  <c r="Q337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AC354" i="1" l="1"/>
  <c r="O48" i="3"/>
  <c r="O209" i="3"/>
  <c r="O37" i="3"/>
  <c r="O22" i="3"/>
  <c r="O157" i="3"/>
  <c r="O98" i="3"/>
  <c r="O319" i="3"/>
  <c r="O12" i="3"/>
  <c r="O276" i="3"/>
  <c r="O201" i="3"/>
  <c r="O310" i="3"/>
  <c r="O316" i="3"/>
  <c r="O28" i="3"/>
  <c r="O200" i="3"/>
  <c r="O11" i="3"/>
  <c r="O346" i="3"/>
  <c r="O50" i="3"/>
  <c r="O133" i="3"/>
  <c r="O178" i="3"/>
  <c r="O170" i="3"/>
  <c r="O349" i="3"/>
  <c r="O109" i="3"/>
  <c r="O353" i="3"/>
  <c r="O69" i="3"/>
  <c r="O241" i="3"/>
  <c r="O199" i="3"/>
  <c r="O245" i="3"/>
  <c r="O42" i="3"/>
  <c r="O191" i="3"/>
  <c r="O77" i="3"/>
  <c r="O266" i="3"/>
  <c r="O290" i="3"/>
  <c r="O174" i="3"/>
  <c r="O75" i="3"/>
  <c r="O33" i="3"/>
  <c r="O52" i="3"/>
  <c r="O38" i="3"/>
  <c r="O337" i="3"/>
  <c r="O32" i="3"/>
  <c r="O128" i="3"/>
  <c r="O248" i="3"/>
  <c r="O208" i="3"/>
  <c r="O263" i="3"/>
  <c r="O180" i="3"/>
  <c r="O335" i="3"/>
  <c r="O307" i="3"/>
  <c r="O222" i="3"/>
  <c r="O344" i="3"/>
  <c r="O173" i="3"/>
  <c r="O84" i="3"/>
  <c r="O73" i="3"/>
  <c r="O141" i="3"/>
  <c r="O74" i="3"/>
  <c r="O103" i="3"/>
  <c r="O58" i="3"/>
  <c r="O332" i="3"/>
  <c r="O212" i="3"/>
  <c r="O25" i="3"/>
  <c r="O309" i="3"/>
  <c r="O273" i="3"/>
  <c r="O330" i="3"/>
  <c r="O231" i="3"/>
  <c r="O264" i="3"/>
  <c r="O317" i="3"/>
  <c r="O4" i="3"/>
  <c r="O338" i="3"/>
  <c r="O297" i="3"/>
  <c r="O43" i="3"/>
  <c r="O102" i="3"/>
  <c r="O286" i="3"/>
  <c r="O268" i="3"/>
  <c r="O336" i="3"/>
  <c r="O172" i="3"/>
  <c r="O166" i="3"/>
  <c r="O215" i="3"/>
  <c r="O57" i="3"/>
  <c r="O260" i="3"/>
  <c r="O101" i="3"/>
  <c r="O67" i="3"/>
  <c r="O169" i="3"/>
  <c r="O293" i="3"/>
  <c r="O146" i="3"/>
  <c r="O226" i="3"/>
  <c r="O221" i="3"/>
  <c r="O95" i="3"/>
  <c r="O217" i="3"/>
  <c r="O312" i="3"/>
  <c r="O177" i="3"/>
  <c r="O279" i="3"/>
  <c r="O167" i="3"/>
  <c r="O91" i="3"/>
  <c r="O287" i="3"/>
  <c r="O88" i="3"/>
  <c r="O223" i="3"/>
  <c r="O124" i="3"/>
  <c r="O144" i="3"/>
  <c r="O80" i="3"/>
  <c r="O254" i="3"/>
  <c r="O90" i="3"/>
  <c r="O159" i="3"/>
  <c r="O168" i="3"/>
  <c r="O298" i="3"/>
  <c r="O186" i="3"/>
  <c r="O16" i="3"/>
  <c r="O138" i="3"/>
  <c r="O244" i="3"/>
  <c r="O320" i="3"/>
  <c r="O329" i="3"/>
  <c r="O233" i="3"/>
  <c r="O213" i="3"/>
  <c r="O40" i="3"/>
  <c r="O352" i="3"/>
  <c r="O160" i="3"/>
  <c r="O175" i="3"/>
  <c r="O171" i="3"/>
  <c r="O143" i="3"/>
  <c r="O250" i="3"/>
  <c r="O179" i="3"/>
  <c r="O302" i="3"/>
  <c r="O27" i="3"/>
  <c r="O267" i="3"/>
  <c r="O261" i="3"/>
  <c r="O207" i="3"/>
  <c r="O53" i="3"/>
  <c r="O183" i="3"/>
  <c r="O220" i="3"/>
  <c r="O348" i="3"/>
  <c r="O121" i="3"/>
  <c r="O130" i="3"/>
  <c r="O216" i="3"/>
  <c r="O112" i="3"/>
  <c r="O247" i="3"/>
  <c r="O271" i="3"/>
  <c r="O81" i="3"/>
  <c r="O285" i="3"/>
  <c r="O187" i="3"/>
  <c r="O93" i="3"/>
  <c r="O9" i="3"/>
  <c r="O18" i="3"/>
  <c r="O64" i="3"/>
  <c r="O154" i="3"/>
  <c r="O96" i="3"/>
  <c r="O115" i="3"/>
  <c r="O300" i="3"/>
  <c r="O249" i="3"/>
  <c r="O246" i="3"/>
  <c r="O147" i="3"/>
  <c r="O117" i="3"/>
  <c r="O198" i="3"/>
  <c r="O165" i="3"/>
  <c r="O295" i="3"/>
  <c r="O148" i="3"/>
  <c r="O162" i="3"/>
  <c r="O210" i="3"/>
  <c r="O46" i="3"/>
  <c r="O227" i="3"/>
  <c r="O136" i="3"/>
  <c r="O19" i="3"/>
  <c r="O94" i="3"/>
  <c r="O350" i="3"/>
  <c r="O161" i="3"/>
  <c r="O288" i="3"/>
  <c r="O294" i="3"/>
  <c r="O39" i="3"/>
  <c r="O292" i="3"/>
  <c r="O44" i="3"/>
  <c r="O195" i="3"/>
  <c r="O106" i="3"/>
  <c r="O184" i="3"/>
  <c r="O155" i="3"/>
  <c r="O59" i="3"/>
  <c r="O3" i="3"/>
  <c r="O205" i="3"/>
  <c r="O255" i="3"/>
  <c r="O111" i="3"/>
  <c r="O283" i="3"/>
  <c r="O253" i="3"/>
  <c r="O127" i="3"/>
  <c r="O24" i="3"/>
  <c r="O203" i="3"/>
  <c r="O240" i="3"/>
  <c r="O36" i="3"/>
  <c r="O104" i="3"/>
  <c r="O7" i="3"/>
  <c r="O97" i="3"/>
  <c r="O8" i="3"/>
  <c r="O275" i="3"/>
  <c r="O326" i="3"/>
  <c r="O92" i="3"/>
  <c r="O238" i="3"/>
  <c r="O151" i="3"/>
  <c r="O63" i="3"/>
  <c r="O303" i="3"/>
  <c r="O123" i="3"/>
  <c r="O197" i="3"/>
  <c r="O256" i="3"/>
  <c r="O251" i="3"/>
  <c r="O119" i="3"/>
  <c r="O304" i="3"/>
  <c r="O331" i="3"/>
  <c r="O306" i="3"/>
  <c r="O324" i="3"/>
  <c r="O328" i="3"/>
  <c r="O107" i="3"/>
  <c r="O87" i="3"/>
  <c r="O252" i="3"/>
  <c r="O299" i="3"/>
  <c r="O21" i="3"/>
  <c r="O189" i="3"/>
  <c r="O99" i="3"/>
  <c r="O188" i="3"/>
  <c r="O327" i="3"/>
  <c r="O176" i="3"/>
  <c r="O30" i="3"/>
  <c r="O269" i="3"/>
  <c r="O10" i="3"/>
  <c r="O85" i="3"/>
  <c r="O305" i="3"/>
  <c r="O164" i="3"/>
  <c r="O322" i="3"/>
  <c r="O139" i="3"/>
  <c r="O163" i="3"/>
  <c r="O152" i="3"/>
  <c r="O56" i="3"/>
  <c r="O125" i="3"/>
  <c r="O20" i="3"/>
  <c r="O289" i="3"/>
  <c r="O181" i="3"/>
  <c r="O41" i="3"/>
  <c r="O341" i="3"/>
  <c r="O284" i="3"/>
  <c r="O118" i="3"/>
  <c r="O242" i="3"/>
  <c r="O340" i="3"/>
  <c r="O218" i="3"/>
  <c r="O262" i="3"/>
  <c r="O100" i="3"/>
  <c r="O54" i="3"/>
  <c r="O129" i="3"/>
  <c r="O83" i="3"/>
  <c r="O318" i="3"/>
  <c r="O78" i="3"/>
  <c r="O89" i="3"/>
  <c r="O234" i="3"/>
  <c r="O26" i="3"/>
  <c r="O219" i="3"/>
  <c r="O135" i="3"/>
  <c r="O66" i="3"/>
  <c r="O228" i="3"/>
  <c r="O105" i="3"/>
  <c r="O277" i="3"/>
  <c r="O29" i="3"/>
  <c r="O192" i="3"/>
  <c r="O182" i="3"/>
  <c r="O116" i="3"/>
  <c r="O5" i="3"/>
  <c r="O334" i="3"/>
  <c r="O281" i="3"/>
  <c r="O76" i="3"/>
  <c r="O243" i="3"/>
  <c r="O343" i="3"/>
  <c r="O323" i="3"/>
  <c r="O120" i="3"/>
  <c r="O140" i="3"/>
  <c r="O79" i="3"/>
  <c r="O149" i="3"/>
  <c r="O280" i="3"/>
  <c r="O339" i="3"/>
  <c r="O134" i="3"/>
  <c r="O278" i="3"/>
  <c r="O34" i="3"/>
  <c r="O110" i="3"/>
  <c r="O282" i="3"/>
  <c r="O270" i="3"/>
  <c r="O259" i="3"/>
  <c r="O301" i="3"/>
  <c r="O153" i="3"/>
  <c r="O185" i="3"/>
  <c r="O82" i="3"/>
  <c r="O156" i="3"/>
  <c r="O15" i="3"/>
  <c r="O194" i="3"/>
  <c r="O229" i="3"/>
  <c r="O70" i="3"/>
  <c r="O13" i="3"/>
  <c r="O122" i="3"/>
  <c r="O17" i="3"/>
  <c r="O333" i="3"/>
  <c r="O211" i="3"/>
  <c r="O315" i="3"/>
  <c r="O150" i="3"/>
  <c r="O193" i="3"/>
  <c r="O137" i="3"/>
  <c r="O71" i="3"/>
  <c r="O345" i="3"/>
  <c r="O311" i="3"/>
  <c r="O351" i="3"/>
  <c r="O272" i="3"/>
  <c r="O274" i="3"/>
  <c r="O113" i="3"/>
  <c r="O232" i="3"/>
  <c r="O35" i="3"/>
  <c r="O230" i="3"/>
  <c r="O45" i="3"/>
  <c r="O296" i="3"/>
  <c r="O342" i="3"/>
  <c r="O72" i="3"/>
  <c r="O239" i="3"/>
  <c r="O142" i="3"/>
  <c r="O202" i="3"/>
  <c r="O347" i="3"/>
  <c r="O114" i="3"/>
  <c r="O225" i="3"/>
  <c r="O236" i="3"/>
  <c r="O325" i="3"/>
  <c r="O224" i="3"/>
  <c r="O49" i="3"/>
  <c r="O6" i="3"/>
  <c r="O237" i="3"/>
  <c r="O62" i="3"/>
  <c r="O86" i="3"/>
  <c r="O131" i="3"/>
  <c r="O14" i="3"/>
  <c r="O196" i="3"/>
  <c r="O23" i="3"/>
  <c r="O31" i="3"/>
  <c r="O291" i="3"/>
  <c r="O214" i="3"/>
  <c r="O190" i="3"/>
  <c r="O132" i="3"/>
  <c r="O313" i="3"/>
  <c r="O158" i="3"/>
  <c r="O204" i="3"/>
  <c r="O60" i="3"/>
  <c r="O257" i="3"/>
  <c r="O55" i="3"/>
  <c r="O206" i="3"/>
  <c r="O47" i="3"/>
  <c r="O126" i="3"/>
  <c r="O68" i="3"/>
  <c r="O108" i="3"/>
  <c r="O235" i="3"/>
  <c r="O145" i="3"/>
  <c r="O308" i="3"/>
  <c r="O61" i="3"/>
  <c r="O265" i="3"/>
  <c r="O258" i="3"/>
  <c r="O321" i="3"/>
  <c r="O314" i="3"/>
  <c r="O65" i="3"/>
  <c r="O51" i="3"/>
  <c r="V351" i="1" l="1"/>
  <c r="V350" i="1"/>
  <c r="V349" i="1"/>
  <c r="V348" i="1"/>
  <c r="V347" i="1"/>
  <c r="V346" i="1"/>
  <c r="V345" i="1"/>
  <c r="V344" i="1"/>
  <c r="V343" i="1"/>
  <c r="V342" i="1"/>
  <c r="V341" i="1"/>
  <c r="V340" i="1"/>
  <c r="V339" i="1"/>
  <c r="V337" i="1"/>
  <c r="V336" i="1"/>
  <c r="V335" i="1"/>
  <c r="V333" i="1"/>
  <c r="V332" i="1"/>
  <c r="V330" i="1"/>
  <c r="V329" i="1"/>
  <c r="V327" i="1"/>
  <c r="V326" i="1"/>
  <c r="V324" i="1"/>
  <c r="V323" i="1"/>
  <c r="V322" i="1"/>
  <c r="V320" i="1"/>
  <c r="V318" i="1"/>
  <c r="V317" i="1"/>
  <c r="V316" i="1"/>
  <c r="V315" i="1"/>
  <c r="V314" i="1"/>
  <c r="V313" i="1"/>
  <c r="V312" i="1"/>
  <c r="V310" i="1"/>
  <c r="V309" i="1"/>
  <c r="V308" i="1"/>
  <c r="V307" i="1"/>
  <c r="V306" i="1"/>
  <c r="V305" i="1"/>
  <c r="V303" i="1"/>
  <c r="V300" i="1"/>
  <c r="V299" i="1"/>
  <c r="V298" i="1"/>
  <c r="V296" i="1"/>
  <c r="V294" i="1"/>
  <c r="V293" i="1"/>
  <c r="V292" i="1"/>
  <c r="V291" i="1"/>
  <c r="V286" i="1"/>
  <c r="V285" i="1"/>
  <c r="V283" i="1"/>
  <c r="V282" i="1"/>
  <c r="V281" i="1"/>
  <c r="V279" i="1"/>
  <c r="V278" i="1"/>
  <c r="V276" i="1"/>
  <c r="V275" i="1"/>
  <c r="V274" i="1"/>
  <c r="V273" i="1"/>
  <c r="V272" i="1"/>
  <c r="V271" i="1"/>
  <c r="V270" i="1"/>
  <c r="V269" i="1"/>
  <c r="V268" i="1"/>
  <c r="V267" i="1"/>
  <c r="V266" i="1"/>
  <c r="V264" i="1"/>
  <c r="V263" i="1"/>
  <c r="V262" i="1"/>
  <c r="V261" i="1"/>
  <c r="V260" i="1"/>
  <c r="V259" i="1"/>
  <c r="V258" i="1"/>
  <c r="V257" i="1"/>
  <c r="V254" i="1"/>
  <c r="V252" i="1"/>
  <c r="V251" i="1"/>
  <c r="V250" i="1"/>
  <c r="V249" i="1"/>
  <c r="V248" i="1"/>
  <c r="V247" i="1"/>
  <c r="V246" i="1"/>
  <c r="V245" i="1"/>
  <c r="V244" i="1"/>
  <c r="V242" i="1"/>
  <c r="V241" i="1"/>
  <c r="V240" i="1"/>
  <c r="V239" i="1"/>
  <c r="V238" i="1"/>
  <c r="V237" i="1"/>
  <c r="V235" i="1"/>
  <c r="V234" i="1"/>
  <c r="V233" i="1"/>
  <c r="V232" i="1"/>
  <c r="V230" i="1"/>
  <c r="V229" i="1"/>
  <c r="V228" i="1"/>
  <c r="V227" i="1"/>
  <c r="V226" i="1"/>
  <c r="V224" i="1"/>
  <c r="V223" i="1"/>
  <c r="V221" i="1"/>
  <c r="V219" i="1"/>
  <c r="V218" i="1"/>
  <c r="V217" i="1"/>
  <c r="V216" i="1"/>
  <c r="V214" i="1"/>
  <c r="V213" i="1"/>
  <c r="V212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6" i="1"/>
  <c r="V195" i="1"/>
  <c r="V194" i="1"/>
  <c r="V193" i="1"/>
  <c r="V191" i="1"/>
  <c r="V190" i="1"/>
  <c r="V189" i="1"/>
  <c r="V188" i="1"/>
  <c r="V187" i="1"/>
  <c r="V186" i="1"/>
  <c r="V185" i="1"/>
  <c r="V184" i="1"/>
  <c r="V183" i="1"/>
  <c r="V182" i="1"/>
  <c r="V181" i="1"/>
  <c r="V179" i="1"/>
  <c r="V177" i="1"/>
  <c r="V176" i="1"/>
  <c r="V175" i="1"/>
  <c r="V174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7" i="1"/>
  <c r="V154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6" i="1"/>
  <c r="V125" i="1"/>
  <c r="V124" i="1"/>
  <c r="V122" i="1"/>
  <c r="V121" i="1"/>
  <c r="V120" i="1"/>
  <c r="V119" i="1"/>
  <c r="V115" i="1"/>
  <c r="V113" i="1"/>
  <c r="V112" i="1"/>
  <c r="V111" i="1"/>
  <c r="V110" i="1"/>
  <c r="V108" i="1"/>
  <c r="V107" i="1"/>
  <c r="V104" i="1"/>
  <c r="V103" i="1"/>
  <c r="V102" i="1"/>
  <c r="V101" i="1"/>
  <c r="V100" i="1"/>
  <c r="V99" i="1"/>
  <c r="V98" i="1"/>
  <c r="V96" i="1"/>
  <c r="V95" i="1"/>
  <c r="V94" i="1"/>
  <c r="V93" i="1"/>
  <c r="V92" i="1"/>
  <c r="V91" i="1"/>
  <c r="V86" i="1"/>
  <c r="V85" i="1"/>
  <c r="V84" i="1"/>
  <c r="V83" i="1"/>
  <c r="V81" i="1"/>
  <c r="V80" i="1"/>
  <c r="V79" i="1"/>
  <c r="V78" i="1"/>
  <c r="V77" i="1"/>
  <c r="V74" i="1"/>
  <c r="V73" i="1"/>
  <c r="V72" i="1"/>
  <c r="V71" i="1"/>
  <c r="V70" i="1"/>
  <c r="V68" i="1"/>
  <c r="V67" i="1"/>
  <c r="V66" i="1"/>
  <c r="V65" i="1"/>
  <c r="V64" i="1"/>
  <c r="V62" i="1"/>
  <c r="V61" i="1"/>
  <c r="V60" i="1"/>
  <c r="V59" i="1"/>
  <c r="V58" i="1"/>
  <c r="V57" i="1"/>
  <c r="V55" i="1"/>
  <c r="V54" i="1"/>
  <c r="V52" i="1"/>
  <c r="V51" i="1"/>
  <c r="V49" i="1"/>
  <c r="V48" i="1"/>
  <c r="V47" i="1"/>
  <c r="V46" i="1"/>
  <c r="V45" i="1"/>
  <c r="V44" i="1"/>
  <c r="V43" i="1"/>
  <c r="V41" i="1"/>
  <c r="V40" i="1"/>
  <c r="V38" i="1"/>
  <c r="V36" i="1"/>
  <c r="V35" i="1"/>
  <c r="V34" i="1"/>
  <c r="V33" i="1"/>
  <c r="V32" i="1"/>
  <c r="V31" i="1"/>
  <c r="V30" i="1"/>
  <c r="V28" i="1"/>
  <c r="V27" i="1"/>
  <c r="V26" i="1"/>
  <c r="V25" i="1"/>
  <c r="V23" i="1"/>
  <c r="V22" i="1"/>
  <c r="V19" i="1"/>
  <c r="V18" i="1"/>
  <c r="V17" i="1"/>
  <c r="V16" i="1"/>
  <c r="V14" i="1"/>
  <c r="V13" i="1"/>
  <c r="V12" i="1"/>
  <c r="V11" i="1"/>
  <c r="V10" i="1"/>
  <c r="V8" i="1"/>
  <c r="V7" i="1"/>
  <c r="V6" i="1"/>
  <c r="V5" i="1"/>
  <c r="V4" i="1"/>
  <c r="V3" i="1"/>
  <c r="V2" i="1"/>
  <c r="Q8" i="1"/>
  <c r="Q7" i="1"/>
  <c r="Q6" i="1"/>
  <c r="Q5" i="1"/>
  <c r="Q4" i="1"/>
  <c r="Q3" i="1"/>
  <c r="Q2" i="1"/>
  <c r="H354" i="1" l="1"/>
  <c r="H353" i="1" l="1"/>
  <c r="D355" i="3"/>
  <c r="C355" i="3"/>
  <c r="H353" i="3"/>
  <c r="E353" i="3"/>
  <c r="H352" i="3"/>
  <c r="E352" i="3"/>
  <c r="H351" i="3"/>
  <c r="E351" i="3"/>
  <c r="H350" i="3"/>
  <c r="E350" i="3"/>
  <c r="H349" i="3"/>
  <c r="E349" i="3"/>
  <c r="H348" i="3"/>
  <c r="E348" i="3"/>
  <c r="H347" i="3"/>
  <c r="E347" i="3"/>
  <c r="H346" i="3"/>
  <c r="E346" i="3"/>
  <c r="H345" i="3"/>
  <c r="E345" i="3"/>
  <c r="H344" i="3"/>
  <c r="E344" i="3"/>
  <c r="H343" i="3"/>
  <c r="E343" i="3"/>
  <c r="H342" i="3"/>
  <c r="E342" i="3"/>
  <c r="H341" i="3"/>
  <c r="E341" i="3"/>
  <c r="H340" i="3"/>
  <c r="E340" i="3"/>
  <c r="H339" i="3"/>
  <c r="E339" i="3"/>
  <c r="H338" i="3"/>
  <c r="E338" i="3"/>
  <c r="H337" i="3"/>
  <c r="E337" i="3"/>
  <c r="H336" i="3"/>
  <c r="E336" i="3"/>
  <c r="H335" i="3"/>
  <c r="E335" i="3"/>
  <c r="H334" i="3"/>
  <c r="E334" i="3"/>
  <c r="H333" i="3"/>
  <c r="E333" i="3"/>
  <c r="H332" i="3"/>
  <c r="E332" i="3"/>
  <c r="H331" i="3"/>
  <c r="E331" i="3"/>
  <c r="H330" i="3"/>
  <c r="E330" i="3"/>
  <c r="H329" i="3"/>
  <c r="E329" i="3"/>
  <c r="H328" i="3"/>
  <c r="E328" i="3"/>
  <c r="H327" i="3"/>
  <c r="E327" i="3"/>
  <c r="H326" i="3"/>
  <c r="E326" i="3"/>
  <c r="H325" i="3"/>
  <c r="E325" i="3"/>
  <c r="H324" i="3"/>
  <c r="E324" i="3"/>
  <c r="H323" i="3"/>
  <c r="E323" i="3"/>
  <c r="H322" i="3"/>
  <c r="E322" i="3"/>
  <c r="H321" i="3"/>
  <c r="E321" i="3"/>
  <c r="H320" i="3"/>
  <c r="E320" i="3"/>
  <c r="H319" i="3"/>
  <c r="E319" i="3"/>
  <c r="H318" i="3"/>
  <c r="E318" i="3"/>
  <c r="H317" i="3"/>
  <c r="E317" i="3"/>
  <c r="H316" i="3"/>
  <c r="E316" i="3"/>
  <c r="H315" i="3"/>
  <c r="E315" i="3"/>
  <c r="H314" i="3"/>
  <c r="E314" i="3"/>
  <c r="H313" i="3"/>
  <c r="E313" i="3"/>
  <c r="H312" i="3"/>
  <c r="E312" i="3"/>
  <c r="H311" i="3"/>
  <c r="E311" i="3"/>
  <c r="H310" i="3"/>
  <c r="E310" i="3"/>
  <c r="H309" i="3"/>
  <c r="E309" i="3"/>
  <c r="H308" i="3"/>
  <c r="E308" i="3"/>
  <c r="H307" i="3"/>
  <c r="E307" i="3"/>
  <c r="H306" i="3"/>
  <c r="E306" i="3"/>
  <c r="H305" i="3"/>
  <c r="E305" i="3"/>
  <c r="H304" i="3"/>
  <c r="E304" i="3"/>
  <c r="H303" i="3"/>
  <c r="E303" i="3"/>
  <c r="H302" i="3"/>
  <c r="E302" i="3"/>
  <c r="H301" i="3"/>
  <c r="E301" i="3"/>
  <c r="H300" i="3"/>
  <c r="E300" i="3"/>
  <c r="H299" i="3"/>
  <c r="E299" i="3"/>
  <c r="H298" i="3"/>
  <c r="E298" i="3"/>
  <c r="H297" i="3"/>
  <c r="E297" i="3"/>
  <c r="H296" i="3"/>
  <c r="E296" i="3"/>
  <c r="H295" i="3"/>
  <c r="E295" i="3"/>
  <c r="H294" i="3"/>
  <c r="E294" i="3"/>
  <c r="H293" i="3"/>
  <c r="E293" i="3"/>
  <c r="H292" i="3"/>
  <c r="E292" i="3"/>
  <c r="H291" i="3"/>
  <c r="E291" i="3"/>
  <c r="H290" i="3"/>
  <c r="E290" i="3"/>
  <c r="H289" i="3"/>
  <c r="E289" i="3"/>
  <c r="H288" i="3"/>
  <c r="E288" i="3"/>
  <c r="H287" i="3"/>
  <c r="E287" i="3"/>
  <c r="H286" i="3"/>
  <c r="E286" i="3"/>
  <c r="H285" i="3"/>
  <c r="E285" i="3"/>
  <c r="H284" i="3"/>
  <c r="E284" i="3"/>
  <c r="H283" i="3"/>
  <c r="E283" i="3"/>
  <c r="H282" i="3"/>
  <c r="E282" i="3"/>
  <c r="H281" i="3"/>
  <c r="E281" i="3"/>
  <c r="H280" i="3"/>
  <c r="E280" i="3"/>
  <c r="H279" i="3"/>
  <c r="E279" i="3"/>
  <c r="H278" i="3"/>
  <c r="E278" i="3"/>
  <c r="H277" i="3"/>
  <c r="E277" i="3"/>
  <c r="H276" i="3"/>
  <c r="E276" i="3"/>
  <c r="H275" i="3"/>
  <c r="E275" i="3"/>
  <c r="H274" i="3"/>
  <c r="E274" i="3"/>
  <c r="H273" i="3"/>
  <c r="E273" i="3"/>
  <c r="H272" i="3"/>
  <c r="E272" i="3"/>
  <c r="H271" i="3"/>
  <c r="E271" i="3"/>
  <c r="H270" i="3"/>
  <c r="E270" i="3"/>
  <c r="H269" i="3"/>
  <c r="E269" i="3"/>
  <c r="H268" i="3"/>
  <c r="E268" i="3"/>
  <c r="H267" i="3"/>
  <c r="E267" i="3"/>
  <c r="H266" i="3"/>
  <c r="E266" i="3"/>
  <c r="H265" i="3"/>
  <c r="E265" i="3"/>
  <c r="H264" i="3"/>
  <c r="E264" i="3"/>
  <c r="H263" i="3"/>
  <c r="E263" i="3"/>
  <c r="H262" i="3"/>
  <c r="E262" i="3"/>
  <c r="H261" i="3"/>
  <c r="E261" i="3"/>
  <c r="H260" i="3"/>
  <c r="E260" i="3"/>
  <c r="H259" i="3"/>
  <c r="E259" i="3"/>
  <c r="H258" i="3"/>
  <c r="E258" i="3"/>
  <c r="H257" i="3"/>
  <c r="E257" i="3"/>
  <c r="H256" i="3"/>
  <c r="E256" i="3"/>
  <c r="H255" i="3"/>
  <c r="E255" i="3"/>
  <c r="H254" i="3"/>
  <c r="E254" i="3"/>
  <c r="H253" i="3"/>
  <c r="E253" i="3"/>
  <c r="H252" i="3"/>
  <c r="E252" i="3"/>
  <c r="H251" i="3"/>
  <c r="E251" i="3"/>
  <c r="H250" i="3"/>
  <c r="E250" i="3"/>
  <c r="H249" i="3"/>
  <c r="E249" i="3"/>
  <c r="H248" i="3"/>
  <c r="E248" i="3"/>
  <c r="H247" i="3"/>
  <c r="E247" i="3"/>
  <c r="H246" i="3"/>
  <c r="E246" i="3"/>
  <c r="H245" i="3"/>
  <c r="E245" i="3"/>
  <c r="H244" i="3"/>
  <c r="E244" i="3"/>
  <c r="H243" i="3"/>
  <c r="E243" i="3"/>
  <c r="H242" i="3"/>
  <c r="E242" i="3"/>
  <c r="H241" i="3"/>
  <c r="E241" i="3"/>
  <c r="H240" i="3"/>
  <c r="E240" i="3"/>
  <c r="H239" i="3"/>
  <c r="E239" i="3"/>
  <c r="H238" i="3"/>
  <c r="E238" i="3"/>
  <c r="H237" i="3"/>
  <c r="E237" i="3"/>
  <c r="H236" i="3"/>
  <c r="E236" i="3"/>
  <c r="H235" i="3"/>
  <c r="E235" i="3"/>
  <c r="H234" i="3"/>
  <c r="E234" i="3"/>
  <c r="H233" i="3"/>
  <c r="E233" i="3"/>
  <c r="H232" i="3"/>
  <c r="E232" i="3"/>
  <c r="H231" i="3"/>
  <c r="E231" i="3"/>
  <c r="H230" i="3"/>
  <c r="E230" i="3"/>
  <c r="H229" i="3"/>
  <c r="E229" i="3"/>
  <c r="H228" i="3"/>
  <c r="E228" i="3"/>
  <c r="H227" i="3"/>
  <c r="E227" i="3"/>
  <c r="H226" i="3"/>
  <c r="E226" i="3"/>
  <c r="H225" i="3"/>
  <c r="E225" i="3"/>
  <c r="H224" i="3"/>
  <c r="E224" i="3"/>
  <c r="H223" i="3"/>
  <c r="E223" i="3"/>
  <c r="H222" i="3"/>
  <c r="E222" i="3"/>
  <c r="H221" i="3"/>
  <c r="E221" i="3"/>
  <c r="H220" i="3"/>
  <c r="E220" i="3"/>
  <c r="H219" i="3"/>
  <c r="E219" i="3"/>
  <c r="H218" i="3"/>
  <c r="E218" i="3"/>
  <c r="H217" i="3"/>
  <c r="E217" i="3"/>
  <c r="H216" i="3"/>
  <c r="E216" i="3"/>
  <c r="H215" i="3"/>
  <c r="E215" i="3"/>
  <c r="H214" i="3"/>
  <c r="E214" i="3"/>
  <c r="H213" i="3"/>
  <c r="E213" i="3"/>
  <c r="H212" i="3"/>
  <c r="E212" i="3"/>
  <c r="H211" i="3"/>
  <c r="E211" i="3"/>
  <c r="H210" i="3"/>
  <c r="E210" i="3"/>
  <c r="H209" i="3"/>
  <c r="E209" i="3"/>
  <c r="H208" i="3"/>
  <c r="E208" i="3"/>
  <c r="H207" i="3"/>
  <c r="E207" i="3"/>
  <c r="H206" i="3"/>
  <c r="E206" i="3"/>
  <c r="H205" i="3"/>
  <c r="E205" i="3"/>
  <c r="H204" i="3"/>
  <c r="E204" i="3"/>
  <c r="H203" i="3"/>
  <c r="E203" i="3"/>
  <c r="H202" i="3"/>
  <c r="E202" i="3"/>
  <c r="H201" i="3"/>
  <c r="E201" i="3"/>
  <c r="H200" i="3"/>
  <c r="E200" i="3"/>
  <c r="H199" i="3"/>
  <c r="E199" i="3"/>
  <c r="H198" i="3"/>
  <c r="E198" i="3"/>
  <c r="H197" i="3"/>
  <c r="E197" i="3"/>
  <c r="H196" i="3"/>
  <c r="E196" i="3"/>
  <c r="H195" i="3"/>
  <c r="E195" i="3"/>
  <c r="H194" i="3"/>
  <c r="E194" i="3"/>
  <c r="H193" i="3"/>
  <c r="E193" i="3"/>
  <c r="H192" i="3"/>
  <c r="E192" i="3"/>
  <c r="H191" i="3"/>
  <c r="E191" i="3"/>
  <c r="H190" i="3"/>
  <c r="E190" i="3"/>
  <c r="H189" i="3"/>
  <c r="E189" i="3"/>
  <c r="H188" i="3"/>
  <c r="E188" i="3"/>
  <c r="H187" i="3"/>
  <c r="E187" i="3"/>
  <c r="H186" i="3"/>
  <c r="E186" i="3"/>
  <c r="H185" i="3"/>
  <c r="E185" i="3"/>
  <c r="H184" i="3"/>
  <c r="E184" i="3"/>
  <c r="H183" i="3"/>
  <c r="E183" i="3"/>
  <c r="H182" i="3"/>
  <c r="E182" i="3"/>
  <c r="H181" i="3"/>
  <c r="E181" i="3"/>
  <c r="H180" i="3"/>
  <c r="E180" i="3"/>
  <c r="H179" i="3"/>
  <c r="E179" i="3"/>
  <c r="H178" i="3"/>
  <c r="E178" i="3"/>
  <c r="H177" i="3"/>
  <c r="E177" i="3"/>
  <c r="H176" i="3"/>
  <c r="E176" i="3"/>
  <c r="H175" i="3"/>
  <c r="E175" i="3"/>
  <c r="H174" i="3"/>
  <c r="E174" i="3"/>
  <c r="H173" i="3"/>
  <c r="E173" i="3"/>
  <c r="H172" i="3"/>
  <c r="E172" i="3"/>
  <c r="H171" i="3"/>
  <c r="E171" i="3"/>
  <c r="H170" i="3"/>
  <c r="E170" i="3"/>
  <c r="H169" i="3"/>
  <c r="E169" i="3"/>
  <c r="H168" i="3"/>
  <c r="E168" i="3"/>
  <c r="H167" i="3"/>
  <c r="E167" i="3"/>
  <c r="H166" i="3"/>
  <c r="E166" i="3"/>
  <c r="H165" i="3"/>
  <c r="E165" i="3"/>
  <c r="H164" i="3"/>
  <c r="E164" i="3"/>
  <c r="H163" i="3"/>
  <c r="E163" i="3"/>
  <c r="H162" i="3"/>
  <c r="E162" i="3"/>
  <c r="H161" i="3"/>
  <c r="E161" i="3"/>
  <c r="H160" i="3"/>
  <c r="E160" i="3"/>
  <c r="H159" i="3"/>
  <c r="E159" i="3"/>
  <c r="H158" i="3"/>
  <c r="E158" i="3"/>
  <c r="H157" i="3"/>
  <c r="E157" i="3"/>
  <c r="H156" i="3"/>
  <c r="E156" i="3"/>
  <c r="H155" i="3"/>
  <c r="E155" i="3"/>
  <c r="H154" i="3"/>
  <c r="E154" i="3"/>
  <c r="H153" i="3"/>
  <c r="E153" i="3"/>
  <c r="H152" i="3"/>
  <c r="E152" i="3"/>
  <c r="H151" i="3"/>
  <c r="E151" i="3"/>
  <c r="H150" i="3"/>
  <c r="E150" i="3"/>
  <c r="H149" i="3"/>
  <c r="E149" i="3"/>
  <c r="H148" i="3"/>
  <c r="E148" i="3"/>
  <c r="H147" i="3"/>
  <c r="E147" i="3"/>
  <c r="H146" i="3"/>
  <c r="E146" i="3"/>
  <c r="H145" i="3"/>
  <c r="E145" i="3"/>
  <c r="H144" i="3"/>
  <c r="E144" i="3"/>
  <c r="H143" i="3"/>
  <c r="E143" i="3"/>
  <c r="H142" i="3"/>
  <c r="E142" i="3"/>
  <c r="H141" i="3"/>
  <c r="E141" i="3"/>
  <c r="H140" i="3"/>
  <c r="E140" i="3"/>
  <c r="H139" i="3"/>
  <c r="E139" i="3"/>
  <c r="H138" i="3"/>
  <c r="E138" i="3"/>
  <c r="H137" i="3"/>
  <c r="E137" i="3"/>
  <c r="H136" i="3"/>
  <c r="E136" i="3"/>
  <c r="H135" i="3"/>
  <c r="E135" i="3"/>
  <c r="H134" i="3"/>
  <c r="E134" i="3"/>
  <c r="H133" i="3"/>
  <c r="E133" i="3"/>
  <c r="H132" i="3"/>
  <c r="E132" i="3"/>
  <c r="H131" i="3"/>
  <c r="E131" i="3"/>
  <c r="H130" i="3"/>
  <c r="E130" i="3"/>
  <c r="H129" i="3"/>
  <c r="E129" i="3"/>
  <c r="H128" i="3"/>
  <c r="E128" i="3"/>
  <c r="H127" i="3"/>
  <c r="E127" i="3"/>
  <c r="H126" i="3"/>
  <c r="E126" i="3"/>
  <c r="H125" i="3"/>
  <c r="E125" i="3"/>
  <c r="H124" i="3"/>
  <c r="E124" i="3"/>
  <c r="H123" i="3"/>
  <c r="E123" i="3"/>
  <c r="H122" i="3"/>
  <c r="E122" i="3"/>
  <c r="H121" i="3"/>
  <c r="E121" i="3"/>
  <c r="H120" i="3"/>
  <c r="E120" i="3"/>
  <c r="H119" i="3"/>
  <c r="E119" i="3"/>
  <c r="H118" i="3"/>
  <c r="E118" i="3"/>
  <c r="H117" i="3"/>
  <c r="E117" i="3"/>
  <c r="H116" i="3"/>
  <c r="E116" i="3"/>
  <c r="H115" i="3"/>
  <c r="E115" i="3"/>
  <c r="H114" i="3"/>
  <c r="E114" i="3"/>
  <c r="H113" i="3"/>
  <c r="E113" i="3"/>
  <c r="H112" i="3"/>
  <c r="E112" i="3"/>
  <c r="H111" i="3"/>
  <c r="E111" i="3"/>
  <c r="H110" i="3"/>
  <c r="E110" i="3"/>
  <c r="H109" i="3"/>
  <c r="E109" i="3"/>
  <c r="H108" i="3"/>
  <c r="E108" i="3"/>
  <c r="H107" i="3"/>
  <c r="E107" i="3"/>
  <c r="H106" i="3"/>
  <c r="E106" i="3"/>
  <c r="H105" i="3"/>
  <c r="E105" i="3"/>
  <c r="H104" i="3"/>
  <c r="E104" i="3"/>
  <c r="H103" i="3"/>
  <c r="E103" i="3"/>
  <c r="H102" i="3"/>
  <c r="E102" i="3"/>
  <c r="H101" i="3"/>
  <c r="E101" i="3"/>
  <c r="H100" i="3"/>
  <c r="E100" i="3"/>
  <c r="H99" i="3"/>
  <c r="E99" i="3"/>
  <c r="H98" i="3"/>
  <c r="E98" i="3"/>
  <c r="H97" i="3"/>
  <c r="E97" i="3"/>
  <c r="H96" i="3"/>
  <c r="E96" i="3"/>
  <c r="H95" i="3"/>
  <c r="E95" i="3"/>
  <c r="H94" i="3"/>
  <c r="E94" i="3"/>
  <c r="H93" i="3"/>
  <c r="E93" i="3"/>
  <c r="H92" i="3"/>
  <c r="E92" i="3"/>
  <c r="H91" i="3"/>
  <c r="E91" i="3"/>
  <c r="H90" i="3"/>
  <c r="E90" i="3"/>
  <c r="H89" i="3"/>
  <c r="E89" i="3"/>
  <c r="H88" i="3"/>
  <c r="E88" i="3"/>
  <c r="H87" i="3"/>
  <c r="E87" i="3"/>
  <c r="H86" i="3"/>
  <c r="E86" i="3"/>
  <c r="H85" i="3"/>
  <c r="E85" i="3"/>
  <c r="H84" i="3"/>
  <c r="E84" i="3"/>
  <c r="H83" i="3"/>
  <c r="E83" i="3"/>
  <c r="H82" i="3"/>
  <c r="E82" i="3"/>
  <c r="H81" i="3"/>
  <c r="E81" i="3"/>
  <c r="H80" i="3"/>
  <c r="E80" i="3"/>
  <c r="H79" i="3"/>
  <c r="E79" i="3"/>
  <c r="H78" i="3"/>
  <c r="E78" i="3"/>
  <c r="H77" i="3"/>
  <c r="E77" i="3"/>
  <c r="H76" i="3"/>
  <c r="E76" i="3"/>
  <c r="H75" i="3"/>
  <c r="E75" i="3"/>
  <c r="H74" i="3"/>
  <c r="E74" i="3"/>
  <c r="H73" i="3"/>
  <c r="E73" i="3"/>
  <c r="H72" i="3"/>
  <c r="E72" i="3"/>
  <c r="H71" i="3"/>
  <c r="E71" i="3"/>
  <c r="H70" i="3"/>
  <c r="E70" i="3"/>
  <c r="H69" i="3"/>
  <c r="E69" i="3"/>
  <c r="H68" i="3"/>
  <c r="E68" i="3"/>
  <c r="H67" i="3"/>
  <c r="E67" i="3"/>
  <c r="H66" i="3"/>
  <c r="E66" i="3"/>
  <c r="H65" i="3"/>
  <c r="E65" i="3"/>
  <c r="H64" i="3"/>
  <c r="E64" i="3"/>
  <c r="H63" i="3"/>
  <c r="E63" i="3"/>
  <c r="H62" i="3"/>
  <c r="E62" i="3"/>
  <c r="H61" i="3"/>
  <c r="E61" i="3"/>
  <c r="H60" i="3"/>
  <c r="E60" i="3"/>
  <c r="H59" i="3"/>
  <c r="E59" i="3"/>
  <c r="H58" i="3"/>
  <c r="E58" i="3"/>
  <c r="H57" i="3"/>
  <c r="E57" i="3"/>
  <c r="H56" i="3"/>
  <c r="E56" i="3"/>
  <c r="H55" i="3"/>
  <c r="E55" i="3"/>
  <c r="H54" i="3"/>
  <c r="E54" i="3"/>
  <c r="H53" i="3"/>
  <c r="E53" i="3"/>
  <c r="H52" i="3"/>
  <c r="E52" i="3"/>
  <c r="H51" i="3"/>
  <c r="E51" i="3"/>
  <c r="H50" i="3"/>
  <c r="E50" i="3"/>
  <c r="H49" i="3"/>
  <c r="E49" i="3"/>
  <c r="H48" i="3"/>
  <c r="E48" i="3"/>
  <c r="H47" i="3"/>
  <c r="E47" i="3"/>
  <c r="H46" i="3"/>
  <c r="E46" i="3"/>
  <c r="H45" i="3"/>
  <c r="E45" i="3"/>
  <c r="H44" i="3"/>
  <c r="E44" i="3"/>
  <c r="H43" i="3"/>
  <c r="E43" i="3"/>
  <c r="H42" i="3"/>
  <c r="E42" i="3"/>
  <c r="H41" i="3"/>
  <c r="E41" i="3"/>
  <c r="H40" i="3"/>
  <c r="E40" i="3"/>
  <c r="H39" i="3"/>
  <c r="E39" i="3"/>
  <c r="H38" i="3"/>
  <c r="E38" i="3"/>
  <c r="H37" i="3"/>
  <c r="E37" i="3"/>
  <c r="H36" i="3"/>
  <c r="E36" i="3"/>
  <c r="H35" i="3"/>
  <c r="E35" i="3"/>
  <c r="H34" i="3"/>
  <c r="E34" i="3"/>
  <c r="H33" i="3"/>
  <c r="E33" i="3"/>
  <c r="H32" i="3"/>
  <c r="E32" i="3"/>
  <c r="H31" i="3"/>
  <c r="E31" i="3"/>
  <c r="H30" i="3"/>
  <c r="E30" i="3"/>
  <c r="H29" i="3"/>
  <c r="E29" i="3"/>
  <c r="H28" i="3"/>
  <c r="E28" i="3"/>
  <c r="H27" i="3"/>
  <c r="E27" i="3"/>
  <c r="H26" i="3"/>
  <c r="E26" i="3"/>
  <c r="H25" i="3"/>
  <c r="E25" i="3"/>
  <c r="H24" i="3"/>
  <c r="E24" i="3"/>
  <c r="H23" i="3"/>
  <c r="E23" i="3"/>
  <c r="H22" i="3"/>
  <c r="E22" i="3"/>
  <c r="H21" i="3"/>
  <c r="E21" i="3"/>
  <c r="H20" i="3"/>
  <c r="E20" i="3"/>
  <c r="H19" i="3"/>
  <c r="E19" i="3"/>
  <c r="H18" i="3"/>
  <c r="E18" i="3"/>
  <c r="H17" i="3"/>
  <c r="E17" i="3"/>
  <c r="H16" i="3"/>
  <c r="E16" i="3"/>
  <c r="H15" i="3"/>
  <c r="E15" i="3"/>
  <c r="H14" i="3"/>
  <c r="E14" i="3"/>
  <c r="H13" i="3"/>
  <c r="E13" i="3"/>
  <c r="H12" i="3"/>
  <c r="E12" i="3"/>
  <c r="H11" i="3"/>
  <c r="E11" i="3"/>
  <c r="H10" i="3"/>
  <c r="E10" i="3"/>
  <c r="H9" i="3"/>
  <c r="E9" i="3"/>
  <c r="H8" i="3"/>
  <c r="E8" i="3"/>
  <c r="H7" i="3"/>
  <c r="E7" i="3"/>
  <c r="H6" i="3"/>
  <c r="E6" i="3"/>
  <c r="H5" i="3"/>
  <c r="E5" i="3"/>
  <c r="H4" i="3"/>
  <c r="E4" i="3"/>
  <c r="H3" i="3"/>
  <c r="E3" i="3"/>
  <c r="E355" i="3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2" i="1"/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U350" i="1" l="1"/>
  <c r="U349" i="1"/>
  <c r="U348" i="1"/>
  <c r="U347" i="1"/>
  <c r="U346" i="1"/>
  <c r="U345" i="1"/>
  <c r="U344" i="1"/>
  <c r="U343" i="1"/>
  <c r="U341" i="1"/>
  <c r="U336" i="1"/>
  <c r="U333" i="1"/>
  <c r="U332" i="1"/>
  <c r="U329" i="1"/>
  <c r="U324" i="1"/>
  <c r="U320" i="1"/>
  <c r="U317" i="1"/>
  <c r="U314" i="1"/>
  <c r="U313" i="1"/>
  <c r="U312" i="1"/>
  <c r="U310" i="1"/>
  <c r="U308" i="1"/>
  <c r="U307" i="1"/>
  <c r="U306" i="1"/>
  <c r="U305" i="1"/>
  <c r="U303" i="1"/>
  <c r="U300" i="1"/>
  <c r="U299" i="1"/>
  <c r="U298" i="1"/>
  <c r="U294" i="1"/>
  <c r="U292" i="1"/>
  <c r="U291" i="1"/>
  <c r="U285" i="1"/>
  <c r="U283" i="1"/>
  <c r="U281" i="1"/>
  <c r="U279" i="1"/>
  <c r="U276" i="1"/>
  <c r="U271" i="1"/>
  <c r="U270" i="1"/>
  <c r="U269" i="1"/>
  <c r="U268" i="1"/>
  <c r="U264" i="1"/>
  <c r="U263" i="1"/>
  <c r="U261" i="1"/>
  <c r="U260" i="1"/>
  <c r="U258" i="1"/>
  <c r="U257" i="1"/>
  <c r="U254" i="1"/>
  <c r="U251" i="1"/>
  <c r="U250" i="1"/>
  <c r="U249" i="1"/>
  <c r="U247" i="1"/>
  <c r="U246" i="1"/>
  <c r="U242" i="1"/>
  <c r="U238" i="1"/>
  <c r="U235" i="1"/>
  <c r="U234" i="1"/>
  <c r="U229" i="1"/>
  <c r="U228" i="1"/>
  <c r="U227" i="1"/>
  <c r="U226" i="1"/>
  <c r="U224" i="1"/>
  <c r="U223" i="1"/>
  <c r="U219" i="1"/>
  <c r="U214" i="1"/>
  <c r="U213" i="1"/>
  <c r="U212" i="1"/>
  <c r="U210" i="1"/>
  <c r="U206" i="1"/>
  <c r="U205" i="1"/>
  <c r="U204" i="1"/>
  <c r="U203" i="1"/>
  <c r="U201" i="1"/>
  <c r="U199" i="1"/>
  <c r="U196" i="1"/>
  <c r="U195" i="1"/>
  <c r="U194" i="1"/>
  <c r="U193" i="1"/>
  <c r="U191" i="1"/>
  <c r="U189" i="1"/>
  <c r="U187" i="1"/>
  <c r="U186" i="1"/>
  <c r="U184" i="1"/>
  <c r="U182" i="1"/>
  <c r="U181" i="1"/>
  <c r="U179" i="1"/>
  <c r="U176" i="1"/>
  <c r="U171" i="1"/>
  <c r="U169" i="1"/>
  <c r="U168" i="1"/>
  <c r="U165" i="1"/>
  <c r="U164" i="1"/>
  <c r="U163" i="1"/>
  <c r="U162" i="1"/>
  <c r="U157" i="1"/>
  <c r="U154" i="1"/>
  <c r="U152" i="1"/>
  <c r="U150" i="1"/>
  <c r="U149" i="1"/>
  <c r="U145" i="1"/>
  <c r="U144" i="1"/>
  <c r="U136" i="1"/>
  <c r="U135" i="1"/>
  <c r="U134" i="1"/>
  <c r="U133" i="1"/>
  <c r="U131" i="1"/>
  <c r="U130" i="1"/>
  <c r="U129" i="1"/>
  <c r="U125" i="1"/>
  <c r="U122" i="1"/>
  <c r="U119" i="1"/>
  <c r="U112" i="1"/>
  <c r="U107" i="1"/>
  <c r="U104" i="1"/>
  <c r="U103" i="1"/>
  <c r="U100" i="1"/>
  <c r="U99" i="1"/>
  <c r="U98" i="1"/>
  <c r="U94" i="1"/>
  <c r="U92" i="1"/>
  <c r="U91" i="1"/>
  <c r="U85" i="1"/>
  <c r="U84" i="1"/>
  <c r="U81" i="1"/>
  <c r="U79" i="1"/>
  <c r="U78" i="1"/>
  <c r="U74" i="1"/>
  <c r="U72" i="1"/>
  <c r="U71" i="1"/>
  <c r="U70" i="1"/>
  <c r="U67" i="1"/>
  <c r="U65" i="1"/>
  <c r="U64" i="1"/>
  <c r="U62" i="1"/>
  <c r="U61" i="1"/>
  <c r="U60" i="1"/>
  <c r="U59" i="1"/>
  <c r="U55" i="1"/>
  <c r="U54" i="1"/>
  <c r="U49" i="1"/>
  <c r="U48" i="1"/>
  <c r="U46" i="1"/>
  <c r="U45" i="1"/>
  <c r="U44" i="1"/>
  <c r="U40" i="1"/>
  <c r="U35" i="1"/>
  <c r="U34" i="1"/>
  <c r="U33" i="1"/>
  <c r="U30" i="1"/>
  <c r="U28" i="1"/>
  <c r="U26" i="1"/>
  <c r="U22" i="1"/>
  <c r="U19" i="1"/>
  <c r="U18" i="1"/>
  <c r="U17" i="1"/>
  <c r="U16" i="1"/>
  <c r="U14" i="1"/>
  <c r="U13" i="1"/>
  <c r="U12" i="1"/>
  <c r="U10" i="1"/>
  <c r="U8" i="1"/>
  <c r="U7" i="1"/>
  <c r="U5" i="1"/>
  <c r="AB360" i="1"/>
  <c r="AB361" i="1"/>
  <c r="G354" i="1" l="1"/>
  <c r="K261" i="1" l="1"/>
  <c r="N261" i="1" s="1"/>
  <c r="K62" i="1"/>
  <c r="N62" i="1" s="1"/>
  <c r="K134" i="1"/>
  <c r="N134" i="1" s="1"/>
  <c r="L318" i="1"/>
  <c r="L303" i="1"/>
  <c r="L238" i="1"/>
  <c r="K17" i="1"/>
  <c r="N17" i="1" s="1"/>
  <c r="K185" i="1"/>
  <c r="N185" i="1" s="1"/>
  <c r="K111" i="1"/>
  <c r="N111" i="1" s="1"/>
  <c r="K25" i="1"/>
  <c r="N25" i="1" s="1"/>
  <c r="K282" i="1"/>
  <c r="N282" i="1" s="1"/>
  <c r="L168" i="1"/>
  <c r="L219" i="1"/>
  <c r="L116" i="1"/>
  <c r="L67" i="1"/>
  <c r="K300" i="1"/>
  <c r="N300" i="1" s="1"/>
  <c r="K91" i="1"/>
  <c r="N91" i="1" s="1"/>
  <c r="L214" i="1"/>
  <c r="K22" i="1"/>
  <c r="N22" i="1" s="1"/>
  <c r="K92" i="1"/>
  <c r="N92" i="1" s="1"/>
  <c r="K174" i="1"/>
  <c r="N174" i="1" s="1"/>
  <c r="K2" i="1"/>
  <c r="N2" i="1" s="1"/>
  <c r="K33" i="1"/>
  <c r="N33" i="1" s="1"/>
  <c r="L112" i="1"/>
  <c r="L3" i="1"/>
  <c r="L17" i="1"/>
  <c r="L76" i="1"/>
  <c r="K322" i="1"/>
  <c r="N322" i="1" s="1"/>
  <c r="L130" i="1"/>
  <c r="L83" i="1"/>
  <c r="L61" i="1"/>
  <c r="K21" i="1"/>
  <c r="N21" i="1" s="1"/>
  <c r="L14" i="1"/>
  <c r="K154" i="1"/>
  <c r="N154" i="1" s="1"/>
  <c r="L322" i="1"/>
  <c r="K327" i="1"/>
  <c r="N327" i="1" s="1"/>
  <c r="L252" i="1"/>
  <c r="L315" i="1"/>
  <c r="K120" i="1"/>
  <c r="N120" i="1" s="1"/>
  <c r="K258" i="1"/>
  <c r="N258" i="1" s="1"/>
  <c r="L144" i="1"/>
  <c r="K315" i="1"/>
  <c r="N315" i="1" s="1"/>
  <c r="K341" i="1"/>
  <c r="N341" i="1" s="1"/>
  <c r="L110" i="1"/>
  <c r="K296" i="1"/>
  <c r="N296" i="1" s="1"/>
  <c r="L99" i="1"/>
  <c r="K165" i="1"/>
  <c r="N165" i="1" s="1"/>
  <c r="L64" i="1"/>
  <c r="K241" i="1"/>
  <c r="N241" i="1" s="1"/>
  <c r="L142" i="1"/>
  <c r="K252" i="1"/>
  <c r="N252" i="1" s="1"/>
  <c r="L161" i="1"/>
  <c r="K237" i="1"/>
  <c r="N237" i="1" s="1"/>
  <c r="K213" i="1"/>
  <c r="N213" i="1" s="1"/>
  <c r="L44" i="1"/>
  <c r="K6" i="1"/>
  <c r="N6" i="1" s="1"/>
  <c r="K72" i="1"/>
  <c r="N72" i="1" s="1"/>
  <c r="L270" i="1"/>
  <c r="L26" i="1"/>
  <c r="K9" i="1"/>
  <c r="N9" i="1" s="1"/>
  <c r="L216" i="1"/>
  <c r="L70" i="1"/>
  <c r="L23" i="1"/>
  <c r="K284" i="1"/>
  <c r="N284" i="1" s="1"/>
  <c r="L25" i="1"/>
  <c r="L245" i="1"/>
  <c r="K223" i="1"/>
  <c r="N223" i="1" s="1"/>
  <c r="L259" i="1"/>
  <c r="K324" i="1"/>
  <c r="N324" i="1" s="1"/>
  <c r="K231" i="1"/>
  <c r="N231" i="1" s="1"/>
  <c r="L221" i="1"/>
  <c r="K320" i="1"/>
  <c r="N320" i="1" s="1"/>
  <c r="K151" i="1"/>
  <c r="N151" i="1" s="1"/>
  <c r="K225" i="1"/>
  <c r="N225" i="1" s="1"/>
  <c r="L210" i="1"/>
  <c r="K336" i="1"/>
  <c r="N336" i="1" s="1"/>
  <c r="K308" i="1"/>
  <c r="N308" i="1" s="1"/>
  <c r="K316" i="1"/>
  <c r="N316" i="1" s="1"/>
  <c r="K144" i="1"/>
  <c r="N144" i="1" s="1"/>
  <c r="L302" i="1"/>
  <c r="K47" i="1"/>
  <c r="N47" i="1" s="1"/>
  <c r="L199" i="1"/>
  <c r="K172" i="1"/>
  <c r="N172" i="1" s="1"/>
  <c r="L147" i="1"/>
  <c r="L174" i="1"/>
  <c r="K54" i="1"/>
  <c r="N54" i="1" s="1"/>
  <c r="L158" i="1"/>
  <c r="K288" i="1"/>
  <c r="N288" i="1" s="1"/>
  <c r="L184" i="1"/>
  <c r="L197" i="1"/>
  <c r="K114" i="1"/>
  <c r="N114" i="1" s="1"/>
  <c r="K217" i="1"/>
  <c r="N217" i="1" s="1"/>
  <c r="K141" i="1"/>
  <c r="N141" i="1" s="1"/>
  <c r="L82" i="1"/>
  <c r="L104" i="1"/>
  <c r="K103" i="1"/>
  <c r="N103" i="1" s="1"/>
  <c r="L108" i="1"/>
  <c r="K132" i="1"/>
  <c r="N132" i="1" s="1"/>
  <c r="L113" i="1"/>
  <c r="L105" i="1"/>
  <c r="L139" i="1"/>
  <c r="K66" i="1"/>
  <c r="N66" i="1" s="1"/>
  <c r="L169" i="1"/>
  <c r="K221" i="1"/>
  <c r="N221" i="1" s="1"/>
  <c r="K95" i="1"/>
  <c r="N95" i="1" s="1"/>
  <c r="L194" i="1"/>
  <c r="L211" i="1"/>
  <c r="K88" i="1"/>
  <c r="N88" i="1" s="1"/>
  <c r="L78" i="1"/>
  <c r="K52" i="1"/>
  <c r="N52" i="1" s="1"/>
  <c r="K348" i="1"/>
  <c r="N348" i="1" s="1"/>
  <c r="L2" i="1"/>
  <c r="L330" i="1"/>
  <c r="K29" i="1"/>
  <c r="N29" i="1" s="1"/>
  <c r="L293" i="1"/>
  <c r="K330" i="1"/>
  <c r="N330" i="1" s="1"/>
  <c r="L106" i="1"/>
  <c r="L251" i="1"/>
  <c r="L77" i="1"/>
  <c r="L265" i="1"/>
  <c r="L325" i="1"/>
  <c r="K203" i="1"/>
  <c r="N203" i="1" s="1"/>
  <c r="L244" i="1"/>
  <c r="K123" i="1"/>
  <c r="N123" i="1" s="1"/>
  <c r="K337" i="1"/>
  <c r="N337" i="1" s="1"/>
  <c r="K260" i="1"/>
  <c r="N260" i="1" s="1"/>
  <c r="K289" i="1"/>
  <c r="N289" i="1" s="1"/>
  <c r="L35" i="1"/>
  <c r="L172" i="1"/>
  <c r="L31" i="1"/>
  <c r="K190" i="1"/>
  <c r="N190" i="1" s="1"/>
  <c r="K323" i="1"/>
  <c r="N323" i="1" s="1"/>
  <c r="L242" i="1"/>
  <c r="L201" i="1"/>
  <c r="K138" i="1"/>
  <c r="N138" i="1" s="1"/>
  <c r="K148" i="1"/>
  <c r="N148" i="1" s="1"/>
  <c r="K176" i="1"/>
  <c r="N176" i="1" s="1"/>
  <c r="K65" i="1"/>
  <c r="N65" i="1" s="1"/>
  <c r="L13" i="1"/>
  <c r="K136" i="1"/>
  <c r="N136" i="1" s="1"/>
  <c r="L248" i="1"/>
  <c r="L162" i="1"/>
  <c r="L135" i="1"/>
  <c r="L12" i="1"/>
  <c r="K48" i="1"/>
  <c r="N48" i="1" s="1"/>
  <c r="L81" i="1"/>
  <c r="L4" i="1"/>
  <c r="K12" i="1"/>
  <c r="N12" i="1" s="1"/>
  <c r="K189" i="1"/>
  <c r="N189" i="1" s="1"/>
  <c r="L164" i="1"/>
  <c r="L117" i="1"/>
  <c r="K234" i="1"/>
  <c r="N234" i="1" s="1"/>
  <c r="K188" i="1"/>
  <c r="N188" i="1" s="1"/>
  <c r="K245" i="1"/>
  <c r="N245" i="1" s="1"/>
  <c r="L285" i="1"/>
  <c r="L334" i="1"/>
  <c r="L326" i="1"/>
  <c r="L73" i="1"/>
  <c r="K332" i="1"/>
  <c r="N332" i="1" s="1"/>
  <c r="K34" i="1"/>
  <c r="N34" i="1" s="1"/>
  <c r="L286" i="1"/>
  <c r="L212" i="1"/>
  <c r="K61" i="1"/>
  <c r="N61" i="1" s="1"/>
  <c r="K45" i="1"/>
  <c r="N45" i="1" s="1"/>
  <c r="L160" i="1"/>
  <c r="L205" i="1"/>
  <c r="L107" i="1"/>
  <c r="K295" i="1"/>
  <c r="N295" i="1" s="1"/>
  <c r="K290" i="1"/>
  <c r="N290" i="1" s="1"/>
  <c r="L127" i="1"/>
  <c r="K166" i="1"/>
  <c r="N166" i="1" s="1"/>
  <c r="L271" i="1"/>
  <c r="K63" i="1"/>
  <c r="N63" i="1" s="1"/>
  <c r="L100" i="1"/>
  <c r="K222" i="1"/>
  <c r="N222" i="1" s="1"/>
  <c r="L185" i="1"/>
  <c r="L126" i="1"/>
  <c r="K344" i="1"/>
  <c r="N344" i="1" s="1"/>
  <c r="L235" i="1"/>
  <c r="L16" i="1"/>
  <c r="L74" i="1"/>
  <c r="K96" i="1"/>
  <c r="N96" i="1" s="1"/>
  <c r="K350" i="1"/>
  <c r="N350" i="1" s="1"/>
  <c r="L190" i="1"/>
  <c r="K235" i="1"/>
  <c r="N235" i="1" s="1"/>
  <c r="L101" i="1"/>
  <c r="L60" i="1"/>
  <c r="K198" i="1"/>
  <c r="N198" i="1" s="1"/>
  <c r="K314" i="1"/>
  <c r="N314" i="1" s="1"/>
  <c r="L196" i="1"/>
  <c r="L207" i="1"/>
  <c r="K326" i="1"/>
  <c r="N326" i="1" s="1"/>
  <c r="L188" i="1"/>
  <c r="M188" i="1" s="1"/>
  <c r="L255" i="1"/>
  <c r="L156" i="1"/>
  <c r="K168" i="1"/>
  <c r="N168" i="1" s="1"/>
  <c r="K122" i="1"/>
  <c r="N122" i="1" s="1"/>
  <c r="K286" i="1"/>
  <c r="N286" i="1" s="1"/>
  <c r="K236" i="1"/>
  <c r="N236" i="1" s="1"/>
  <c r="L92" i="1"/>
  <c r="L177" i="1"/>
  <c r="L275" i="1"/>
  <c r="K333" i="1"/>
  <c r="N333" i="1" s="1"/>
  <c r="L339" i="1"/>
  <c r="L308" i="1"/>
  <c r="L291" i="1"/>
  <c r="L226" i="1"/>
  <c r="L150" i="1"/>
  <c r="K187" i="1"/>
  <c r="N187" i="1" s="1"/>
  <c r="L263" i="1"/>
  <c r="K133" i="1"/>
  <c r="N133" i="1" s="1"/>
  <c r="K15" i="1"/>
  <c r="N15" i="1" s="1"/>
  <c r="K307" i="1"/>
  <c r="N307" i="1" s="1"/>
  <c r="L40" i="1"/>
  <c r="K293" i="1"/>
  <c r="N293" i="1" s="1"/>
  <c r="K64" i="1"/>
  <c r="N64" i="1" s="1"/>
  <c r="K68" i="1"/>
  <c r="N68" i="1" s="1"/>
  <c r="L140" i="1"/>
  <c r="K205" i="1"/>
  <c r="N205" i="1" s="1"/>
  <c r="L69" i="1"/>
  <c r="L5" i="1"/>
  <c r="L22" i="1"/>
  <c r="K273" i="1"/>
  <c r="N273" i="1" s="1"/>
  <c r="L132" i="1"/>
  <c r="L319" i="1"/>
  <c r="L143" i="1"/>
  <c r="L15" i="1"/>
  <c r="L268" i="1"/>
  <c r="L180" i="1"/>
  <c r="K278" i="1"/>
  <c r="N278" i="1" s="1"/>
  <c r="K206" i="1"/>
  <c r="N206" i="1" s="1"/>
  <c r="K146" i="1"/>
  <c r="N146" i="1" s="1"/>
  <c r="K26" i="1"/>
  <c r="N26" i="1" s="1"/>
  <c r="K83" i="1"/>
  <c r="N83" i="1" s="1"/>
  <c r="L39" i="1"/>
  <c r="K285" i="1"/>
  <c r="N285" i="1" s="1"/>
  <c r="L167" i="1"/>
  <c r="L145" i="1"/>
  <c r="K253" i="1"/>
  <c r="N253" i="1" s="1"/>
  <c r="L344" i="1"/>
  <c r="L313" i="1"/>
  <c r="L346" i="1"/>
  <c r="K207" i="1"/>
  <c r="N207" i="1" s="1"/>
  <c r="K129" i="1"/>
  <c r="N129" i="1" s="1"/>
  <c r="K201" i="1"/>
  <c r="N201" i="1" s="1"/>
  <c r="L261" i="1"/>
  <c r="L224" i="1"/>
  <c r="K20" i="1"/>
  <c r="N20" i="1" s="1"/>
  <c r="L206" i="1"/>
  <c r="K169" i="1"/>
  <c r="N169" i="1" s="1"/>
  <c r="K251" i="1"/>
  <c r="N251" i="1" s="1"/>
  <c r="L171" i="1"/>
  <c r="K334" i="1"/>
  <c r="N334" i="1" s="1"/>
  <c r="K280" i="1"/>
  <c r="N280" i="1" s="1"/>
  <c r="L165" i="1"/>
  <c r="L138" i="1"/>
  <c r="K294" i="1"/>
  <c r="N294" i="1" s="1"/>
  <c r="K204" i="1"/>
  <c r="N204" i="1" s="1"/>
  <c r="K78" i="1"/>
  <c r="N78" i="1" s="1"/>
  <c r="L223" i="1"/>
  <c r="L49" i="1"/>
  <c r="K32" i="1"/>
  <c r="N32" i="1" s="1"/>
  <c r="K53" i="1"/>
  <c r="N53" i="1" s="1"/>
  <c r="K301" i="1"/>
  <c r="N301" i="1" s="1"/>
  <c r="L292" i="1"/>
  <c r="L8" i="1"/>
  <c r="L200" i="1"/>
  <c r="L173" i="1"/>
  <c r="L28" i="1"/>
  <c r="K214" i="1"/>
  <c r="N214" i="1" s="1"/>
  <c r="K311" i="1"/>
  <c r="N311" i="1" s="1"/>
  <c r="K298" i="1"/>
  <c r="N298" i="1" s="1"/>
  <c r="K272" i="1"/>
  <c r="N272" i="1" s="1"/>
  <c r="K210" i="1"/>
  <c r="N210" i="1" s="1"/>
  <c r="L153" i="1"/>
  <c r="L63" i="1"/>
  <c r="K140" i="1"/>
  <c r="N140" i="1" s="1"/>
  <c r="L335" i="1"/>
  <c r="L287" i="1"/>
  <c r="K319" i="1"/>
  <c r="N319" i="1" s="1"/>
  <c r="K28" i="1"/>
  <c r="N28" i="1" s="1"/>
  <c r="K264" i="1"/>
  <c r="N264" i="1" s="1"/>
  <c r="K219" i="1"/>
  <c r="N219" i="1" s="1"/>
  <c r="L304" i="1"/>
  <c r="L149" i="1"/>
  <c r="K259" i="1"/>
  <c r="N259" i="1" s="1"/>
  <c r="L179" i="1"/>
  <c r="K158" i="1"/>
  <c r="N158" i="1" s="1"/>
  <c r="K16" i="1"/>
  <c r="N16" i="1" s="1"/>
  <c r="K59" i="1"/>
  <c r="N59" i="1" s="1"/>
  <c r="L119" i="1"/>
  <c r="L95" i="1"/>
  <c r="L89" i="1"/>
  <c r="L328" i="1"/>
  <c r="K145" i="1"/>
  <c r="N145" i="1" s="1"/>
  <c r="L48" i="1"/>
  <c r="L46" i="1"/>
  <c r="K208" i="1"/>
  <c r="N208" i="1" s="1"/>
  <c r="K99" i="1"/>
  <c r="N99" i="1" s="1"/>
  <c r="K7" i="1"/>
  <c r="N7" i="1" s="1"/>
  <c r="L141" i="1"/>
  <c r="M141" i="1" s="1"/>
  <c r="L65" i="1"/>
  <c r="K50" i="1"/>
  <c r="N50" i="1" s="1"/>
  <c r="K182" i="1"/>
  <c r="N182" i="1" s="1"/>
  <c r="L33" i="1"/>
  <c r="K352" i="1"/>
  <c r="N352" i="1" s="1"/>
  <c r="L52" i="1"/>
  <c r="L331" i="1"/>
  <c r="L115" i="1"/>
  <c r="K275" i="1"/>
  <c r="N275" i="1" s="1"/>
  <c r="L239" i="1"/>
  <c r="L269" i="1"/>
  <c r="L266" i="1"/>
  <c r="L114" i="1"/>
  <c r="K281" i="1"/>
  <c r="N281" i="1" s="1"/>
  <c r="L258" i="1"/>
  <c r="L84" i="1"/>
  <c r="K40" i="1"/>
  <c r="N40" i="1" s="1"/>
  <c r="K104" i="1"/>
  <c r="N104" i="1" s="1"/>
  <c r="K268" i="1"/>
  <c r="N268" i="1" s="1"/>
  <c r="L37" i="1"/>
  <c r="K170" i="1"/>
  <c r="N170" i="1" s="1"/>
  <c r="L327" i="1"/>
  <c r="L253" i="1"/>
  <c r="L38" i="1"/>
  <c r="K321" i="1"/>
  <c r="N321" i="1" s="1"/>
  <c r="L50" i="1"/>
  <c r="K238" i="1"/>
  <c r="N238" i="1" s="1"/>
  <c r="L93" i="1"/>
  <c r="K354" i="1"/>
  <c r="K232" i="1"/>
  <c r="N232" i="1" s="1"/>
  <c r="L209" i="1"/>
  <c r="L229" i="1"/>
  <c r="K117" i="1"/>
  <c r="N117" i="1" s="1"/>
  <c r="K292" i="1"/>
  <c r="N292" i="1" s="1"/>
  <c r="L316" i="1"/>
  <c r="L276" i="1"/>
  <c r="L58" i="1"/>
  <c r="K181" i="1"/>
  <c r="N181" i="1" s="1"/>
  <c r="L227" i="1"/>
  <c r="K125" i="1"/>
  <c r="N125" i="1" s="1"/>
  <c r="L21" i="1"/>
  <c r="K124" i="1"/>
  <c r="N124" i="1" s="1"/>
  <c r="L62" i="1"/>
  <c r="K98" i="1"/>
  <c r="N98" i="1" s="1"/>
  <c r="K4" i="1"/>
  <c r="N4" i="1" s="1"/>
  <c r="L29" i="1"/>
  <c r="K335" i="1"/>
  <c r="N335" i="1" s="1"/>
  <c r="L282" i="1"/>
  <c r="K270" i="1"/>
  <c r="N270" i="1" s="1"/>
  <c r="K299" i="1"/>
  <c r="N299" i="1" s="1"/>
  <c r="L311" i="1"/>
  <c r="K197" i="1"/>
  <c r="N197" i="1" s="1"/>
  <c r="L352" i="1"/>
  <c r="M352" i="1" s="1"/>
  <c r="L45" i="1"/>
  <c r="L120" i="1"/>
  <c r="K224" i="1"/>
  <c r="N224" i="1" s="1"/>
  <c r="K100" i="1"/>
  <c r="N100" i="1" s="1"/>
  <c r="L332" i="1"/>
  <c r="M332" i="1" s="1"/>
  <c r="L51" i="1"/>
  <c r="K346" i="1"/>
  <c r="N346" i="1" s="1"/>
  <c r="L85" i="1"/>
  <c r="K126" i="1"/>
  <c r="N126" i="1" s="1"/>
  <c r="K162" i="1"/>
  <c r="N162" i="1" s="1"/>
  <c r="K345" i="1"/>
  <c r="N345" i="1" s="1"/>
  <c r="K86" i="1"/>
  <c r="N86" i="1" s="1"/>
  <c r="K77" i="1"/>
  <c r="N77" i="1" s="1"/>
  <c r="K349" i="1"/>
  <c r="N349" i="1" s="1"/>
  <c r="L340" i="1"/>
  <c r="K71" i="1"/>
  <c r="N71" i="1" s="1"/>
  <c r="L125" i="1"/>
  <c r="L222" i="1"/>
  <c r="K312" i="1"/>
  <c r="N312" i="1" s="1"/>
  <c r="L323" i="1"/>
  <c r="L301" i="1"/>
  <c r="K93" i="1"/>
  <c r="N93" i="1" s="1"/>
  <c r="L307" i="1"/>
  <c r="L236" i="1"/>
  <c r="L128" i="1"/>
  <c r="K266" i="1"/>
  <c r="N266" i="1" s="1"/>
  <c r="L91" i="1"/>
  <c r="K139" i="1"/>
  <c r="N139" i="1" s="1"/>
  <c r="L97" i="1"/>
  <c r="L232" i="1"/>
  <c r="K110" i="1"/>
  <c r="N110" i="1" s="1"/>
  <c r="K277" i="1"/>
  <c r="N277" i="1" s="1"/>
  <c r="K31" i="1"/>
  <c r="N31" i="1" s="1"/>
  <c r="K218" i="1"/>
  <c r="N218" i="1" s="1"/>
  <c r="K343" i="1"/>
  <c r="N343" i="1" s="1"/>
  <c r="L279" i="1"/>
  <c r="K239" i="1"/>
  <c r="N239" i="1" s="1"/>
  <c r="L310" i="1"/>
  <c r="L348" i="1"/>
  <c r="K37" i="1"/>
  <c r="N37" i="1" s="1"/>
  <c r="L347" i="1"/>
  <c r="L320" i="1"/>
  <c r="L254" i="1"/>
  <c r="K23" i="1"/>
  <c r="N23" i="1" s="1"/>
  <c r="K160" i="1"/>
  <c r="N160" i="1" s="1"/>
  <c r="L59" i="1"/>
  <c r="L121" i="1"/>
  <c r="K228" i="1"/>
  <c r="N228" i="1" s="1"/>
  <c r="K167" i="1"/>
  <c r="N167" i="1" s="1"/>
  <c r="K147" i="1"/>
  <c r="N147" i="1" s="1"/>
  <c r="K75" i="1"/>
  <c r="N75" i="1" s="1"/>
  <c r="K57" i="1"/>
  <c r="N57" i="1" s="1"/>
  <c r="K19" i="1"/>
  <c r="N19" i="1" s="1"/>
  <c r="K306" i="1"/>
  <c r="N306" i="1" s="1"/>
  <c r="K242" i="1"/>
  <c r="N242" i="1" s="1"/>
  <c r="L42" i="1"/>
  <c r="L123" i="1"/>
  <c r="K175" i="1"/>
  <c r="N175" i="1" s="1"/>
  <c r="K135" i="1"/>
  <c r="N135" i="1" s="1"/>
  <c r="K87" i="1"/>
  <c r="N87" i="1" s="1"/>
  <c r="K41" i="1"/>
  <c r="N41" i="1" s="1"/>
  <c r="K3" i="1"/>
  <c r="N3" i="1" s="1"/>
  <c r="K302" i="1"/>
  <c r="N302" i="1" s="1"/>
  <c r="K230" i="1"/>
  <c r="N230" i="1" s="1"/>
  <c r="L136" i="1"/>
  <c r="L24" i="1"/>
  <c r="K101" i="1"/>
  <c r="N101" i="1" s="1"/>
  <c r="K55" i="1"/>
  <c r="N55" i="1" s="1"/>
  <c r="K310" i="1"/>
  <c r="N310" i="1" s="1"/>
  <c r="L86" i="1"/>
  <c r="L7" i="1"/>
  <c r="L204" i="1"/>
  <c r="M204" i="1" s="1"/>
  <c r="L175" i="1"/>
  <c r="L349" i="1"/>
  <c r="K342" i="1"/>
  <c r="N342" i="1" s="1"/>
  <c r="K184" i="1"/>
  <c r="N184" i="1" s="1"/>
  <c r="L170" i="1"/>
  <c r="L131" i="1"/>
  <c r="L249" i="1"/>
  <c r="L163" i="1"/>
  <c r="K102" i="1"/>
  <c r="N102" i="1" s="1"/>
  <c r="L178" i="1"/>
  <c r="K212" i="1"/>
  <c r="N212" i="1" s="1"/>
  <c r="K43" i="1"/>
  <c r="N43" i="1" s="1"/>
  <c r="L129" i="1"/>
  <c r="L324" i="1"/>
  <c r="K81" i="1"/>
  <c r="N81" i="1" s="1"/>
  <c r="L243" i="1"/>
  <c r="K159" i="1"/>
  <c r="N159" i="1" s="1"/>
  <c r="L152" i="1"/>
  <c r="L133" i="1"/>
  <c r="K297" i="1"/>
  <c r="N297" i="1" s="1"/>
  <c r="K76" i="1"/>
  <c r="N76" i="1" s="1"/>
  <c r="L187" i="1"/>
  <c r="K254" i="1"/>
  <c r="N254" i="1" s="1"/>
  <c r="K339" i="1"/>
  <c r="N339" i="1" s="1"/>
  <c r="K108" i="1"/>
  <c r="N108" i="1" s="1"/>
  <c r="L148" i="1"/>
  <c r="K56" i="1"/>
  <c r="N56" i="1" s="1"/>
  <c r="L272" i="1"/>
  <c r="L159" i="1"/>
  <c r="K269" i="1"/>
  <c r="N269" i="1" s="1"/>
  <c r="L137" i="1"/>
  <c r="K74" i="1"/>
  <c r="N74" i="1" s="1"/>
  <c r="K287" i="1"/>
  <c r="N287" i="1" s="1"/>
  <c r="L341" i="1"/>
  <c r="K163" i="1"/>
  <c r="N163" i="1" s="1"/>
  <c r="L337" i="1"/>
  <c r="K90" i="1"/>
  <c r="N90" i="1" s="1"/>
  <c r="L98" i="1"/>
  <c r="K36" i="1"/>
  <c r="N36" i="1" s="1"/>
  <c r="L208" i="1"/>
  <c r="L343" i="1"/>
  <c r="L193" i="1"/>
  <c r="L241" i="1"/>
  <c r="L284" i="1"/>
  <c r="K85" i="1"/>
  <c r="N85" i="1" s="1"/>
  <c r="L247" i="1"/>
  <c r="L203" i="1"/>
  <c r="L75" i="1"/>
  <c r="K265" i="1"/>
  <c r="N265" i="1" s="1"/>
  <c r="L294" i="1"/>
  <c r="L273" i="1"/>
  <c r="L264" i="1"/>
  <c r="K130" i="1"/>
  <c r="N130" i="1" s="1"/>
  <c r="K58" i="1"/>
  <c r="N58" i="1" s="1"/>
  <c r="K279" i="1"/>
  <c r="N279" i="1" s="1"/>
  <c r="K152" i="1"/>
  <c r="N152" i="1" s="1"/>
  <c r="L314" i="1"/>
  <c r="L277" i="1"/>
  <c r="L274" i="1"/>
  <c r="L309" i="1"/>
  <c r="L19" i="1"/>
  <c r="K97" i="1"/>
  <c r="N97" i="1" s="1"/>
  <c r="K331" i="1"/>
  <c r="N331" i="1" s="1"/>
  <c r="K150" i="1"/>
  <c r="N150" i="1" s="1"/>
  <c r="L289" i="1"/>
  <c r="K128" i="1"/>
  <c r="N128" i="1" s="1"/>
  <c r="L124" i="1"/>
  <c r="L18" i="1"/>
  <c r="K340" i="1"/>
  <c r="N340" i="1" s="1"/>
  <c r="K244" i="1"/>
  <c r="N244" i="1" s="1"/>
  <c r="L312" i="1"/>
  <c r="L102" i="1"/>
  <c r="K229" i="1"/>
  <c r="N229" i="1" s="1"/>
  <c r="L43" i="1"/>
  <c r="L260" i="1"/>
  <c r="L30" i="1"/>
  <c r="L237" i="1"/>
  <c r="L176" i="1"/>
  <c r="L88" i="1"/>
  <c r="L296" i="1"/>
  <c r="L213" i="1"/>
  <c r="L32" i="1"/>
  <c r="L27" i="1"/>
  <c r="L225" i="1"/>
  <c r="L55" i="1"/>
  <c r="L103" i="1"/>
  <c r="M103" i="1" s="1"/>
  <c r="K240" i="1"/>
  <c r="N240" i="1" s="1"/>
  <c r="K51" i="1"/>
  <c r="N51" i="1" s="1"/>
  <c r="K164" i="1"/>
  <c r="N164" i="1" s="1"/>
  <c r="K216" i="1"/>
  <c r="N216" i="1" s="1"/>
  <c r="L80" i="1"/>
  <c r="K38" i="1"/>
  <c r="N38" i="1" s="1"/>
  <c r="K94" i="1"/>
  <c r="N94" i="1" s="1"/>
  <c r="L109" i="1"/>
  <c r="L305" i="1"/>
  <c r="L295" i="1"/>
  <c r="L317" i="1"/>
  <c r="L281" i="1"/>
  <c r="L146" i="1"/>
  <c r="K113" i="1"/>
  <c r="N113" i="1" s="1"/>
  <c r="K196" i="1"/>
  <c r="N196" i="1" s="1"/>
  <c r="K186" i="1"/>
  <c r="N186" i="1" s="1"/>
  <c r="K18" i="1"/>
  <c r="N18" i="1" s="1"/>
  <c r="K137" i="1"/>
  <c r="N137" i="1" s="1"/>
  <c r="K30" i="1"/>
  <c r="N30" i="1" s="1"/>
  <c r="K112" i="1"/>
  <c r="N112" i="1" s="1"/>
  <c r="K202" i="1"/>
  <c r="N202" i="1" s="1"/>
  <c r="K73" i="1"/>
  <c r="N73" i="1" s="1"/>
  <c r="K304" i="1"/>
  <c r="N304" i="1" s="1"/>
  <c r="K60" i="1"/>
  <c r="N60" i="1" s="1"/>
  <c r="L233" i="1"/>
  <c r="K178" i="1"/>
  <c r="N178" i="1" s="1"/>
  <c r="L257" i="1"/>
  <c r="L298" i="1"/>
  <c r="L228" i="1"/>
  <c r="L290" i="1"/>
  <c r="L34" i="1"/>
  <c r="K105" i="1"/>
  <c r="N105" i="1" s="1"/>
  <c r="L6" i="1"/>
  <c r="L240" i="1"/>
  <c r="L288" i="1"/>
  <c r="K338" i="1"/>
  <c r="N338" i="1" s="1"/>
  <c r="K211" i="1"/>
  <c r="N211" i="1" s="1"/>
  <c r="K115" i="1"/>
  <c r="N115" i="1" s="1"/>
  <c r="K317" i="1"/>
  <c r="N317" i="1" s="1"/>
  <c r="L215" i="1"/>
  <c r="K291" i="1"/>
  <c r="N291" i="1" s="1"/>
  <c r="K233" i="1"/>
  <c r="N233" i="1" s="1"/>
  <c r="K42" i="1"/>
  <c r="N42" i="1" s="1"/>
  <c r="K46" i="1"/>
  <c r="N46" i="1" s="1"/>
  <c r="L329" i="1"/>
  <c r="L333" i="1"/>
  <c r="L122" i="1"/>
  <c r="K256" i="1"/>
  <c r="N256" i="1" s="1"/>
  <c r="K351" i="1"/>
  <c r="N351" i="1" s="1"/>
  <c r="K215" i="1"/>
  <c r="N215" i="1" s="1"/>
  <c r="K209" i="1"/>
  <c r="N209" i="1" s="1"/>
  <c r="K84" i="1"/>
  <c r="N84" i="1" s="1"/>
  <c r="L300" i="1"/>
  <c r="K257" i="1"/>
  <c r="N257" i="1" s="1"/>
  <c r="L267" i="1"/>
  <c r="L256" i="1"/>
  <c r="K263" i="1"/>
  <c r="N263" i="1" s="1"/>
  <c r="K283" i="1"/>
  <c r="N283" i="1" s="1"/>
  <c r="K179" i="1"/>
  <c r="N179" i="1" s="1"/>
  <c r="K116" i="1"/>
  <c r="N116" i="1" s="1"/>
  <c r="L90" i="1"/>
  <c r="K248" i="1"/>
  <c r="N248" i="1" s="1"/>
  <c r="K195" i="1"/>
  <c r="N195" i="1" s="1"/>
  <c r="L20" i="1"/>
  <c r="M20" i="1" s="1"/>
  <c r="K329" i="1"/>
  <c r="N329" i="1" s="1"/>
  <c r="L182" i="1"/>
  <c r="K313" i="1"/>
  <c r="N313" i="1" s="1"/>
  <c r="L195" i="1"/>
  <c r="L230" i="1"/>
  <c r="L9" i="1"/>
  <c r="L10" i="1"/>
  <c r="L191" i="1"/>
  <c r="K142" i="1"/>
  <c r="N142" i="1" s="1"/>
  <c r="K249" i="1"/>
  <c r="N249" i="1" s="1"/>
  <c r="L350" i="1"/>
  <c r="L198" i="1"/>
  <c r="M198" i="1" s="1"/>
  <c r="L262" i="1"/>
  <c r="K247" i="1"/>
  <c r="N247" i="1" s="1"/>
  <c r="K10" i="1"/>
  <c r="N10" i="1" s="1"/>
  <c r="L189" i="1"/>
  <c r="K318" i="1"/>
  <c r="N318" i="1" s="1"/>
  <c r="K191" i="1"/>
  <c r="N191" i="1" s="1"/>
  <c r="K267" i="1"/>
  <c r="N267" i="1" s="1"/>
  <c r="K127" i="1"/>
  <c r="N127" i="1" s="1"/>
  <c r="K149" i="1"/>
  <c r="N149" i="1" s="1"/>
  <c r="L280" i="1"/>
  <c r="M280" i="1" s="1"/>
  <c r="L231" i="1"/>
  <c r="K177" i="1"/>
  <c r="N177" i="1" s="1"/>
  <c r="L278" i="1"/>
  <c r="L321" i="1"/>
  <c r="K153" i="1"/>
  <c r="N153" i="1" s="1"/>
  <c r="K80" i="1"/>
  <c r="N80" i="1" s="1"/>
  <c r="K89" i="1"/>
  <c r="N89" i="1" s="1"/>
  <c r="L338" i="1"/>
  <c r="L217" i="1"/>
  <c r="K69" i="1"/>
  <c r="N69" i="1" s="1"/>
  <c r="L299" i="1"/>
  <c r="K155" i="1"/>
  <c r="N155" i="1" s="1"/>
  <c r="K67" i="1"/>
  <c r="N67" i="1" s="1"/>
  <c r="K5" i="1"/>
  <c r="N5" i="1" s="1"/>
  <c r="K274" i="1"/>
  <c r="N274" i="1" s="1"/>
  <c r="L96" i="1"/>
  <c r="M96" i="1" s="1"/>
  <c r="L87" i="1"/>
  <c r="K157" i="1"/>
  <c r="N157" i="1" s="1"/>
  <c r="K49" i="1"/>
  <c r="N49" i="1" s="1"/>
  <c r="K309" i="1"/>
  <c r="N309" i="1" s="1"/>
  <c r="L202" i="1"/>
  <c r="K199" i="1"/>
  <c r="N199" i="1" s="1"/>
  <c r="K79" i="1"/>
  <c r="N79" i="1" s="1"/>
  <c r="K246" i="1"/>
  <c r="N246" i="1" s="1"/>
  <c r="L155" i="1"/>
  <c r="L154" i="1"/>
  <c r="L111" i="1"/>
  <c r="M111" i="1" s="1"/>
  <c r="K192" i="1"/>
  <c r="N192" i="1" s="1"/>
  <c r="L57" i="1"/>
  <c r="K24" i="1"/>
  <c r="N24" i="1" s="1"/>
  <c r="K220" i="1"/>
  <c r="N220" i="1" s="1"/>
  <c r="L220" i="1"/>
  <c r="K271" i="1"/>
  <c r="N271" i="1" s="1"/>
  <c r="L53" i="1"/>
  <c r="L41" i="1"/>
  <c r="L192" i="1"/>
  <c r="K173" i="1"/>
  <c r="N173" i="1" s="1"/>
  <c r="K11" i="1"/>
  <c r="N11" i="1" s="1"/>
  <c r="K107" i="1"/>
  <c r="N107" i="1" s="1"/>
  <c r="L336" i="1"/>
  <c r="L68" i="1"/>
  <c r="L342" i="1"/>
  <c r="K143" i="1"/>
  <c r="N143" i="1" s="1"/>
  <c r="K183" i="1"/>
  <c r="N183" i="1" s="1"/>
  <c r="K118" i="1"/>
  <c r="N118" i="1" s="1"/>
  <c r="L36" i="1"/>
  <c r="L297" i="1"/>
  <c r="L151" i="1"/>
  <c r="L134" i="1"/>
  <c r="K180" i="1"/>
  <c r="N180" i="1" s="1"/>
  <c r="L351" i="1"/>
  <c r="M351" i="1" s="1"/>
  <c r="K347" i="1"/>
  <c r="N347" i="1" s="1"/>
  <c r="K243" i="1"/>
  <c r="N243" i="1" s="1"/>
  <c r="K325" i="1"/>
  <c r="N325" i="1" s="1"/>
  <c r="L47" i="1"/>
  <c r="L250" i="1"/>
  <c r="L72" i="1"/>
  <c r="K276" i="1"/>
  <c r="N276" i="1" s="1"/>
  <c r="L11" i="1"/>
  <c r="L166" i="1"/>
  <c r="L183" i="1"/>
  <c r="L79" i="1"/>
  <c r="L118" i="1"/>
  <c r="L71" i="1"/>
  <c r="K70" i="1"/>
  <c r="N70" i="1" s="1"/>
  <c r="K255" i="1"/>
  <c r="N255" i="1" s="1"/>
  <c r="K227" i="1"/>
  <c r="N227" i="1" s="1"/>
  <c r="L283" i="1"/>
  <c r="L306" i="1"/>
  <c r="K156" i="1"/>
  <c r="N156" i="1" s="1"/>
  <c r="K328" i="1"/>
  <c r="N328" i="1" s="1"/>
  <c r="L56" i="1"/>
  <c r="L186" i="1"/>
  <c r="K226" i="1"/>
  <c r="N226" i="1" s="1"/>
  <c r="L246" i="1"/>
  <c r="L54" i="1"/>
  <c r="K171" i="1"/>
  <c r="N171" i="1" s="1"/>
  <c r="K193" i="1"/>
  <c r="N193" i="1" s="1"/>
  <c r="L218" i="1"/>
  <c r="K109" i="1"/>
  <c r="N109" i="1" s="1"/>
  <c r="L181" i="1"/>
  <c r="L234" i="1"/>
  <c r="M234" i="1" s="1"/>
  <c r="K131" i="1"/>
  <c r="N131" i="1" s="1"/>
  <c r="K305" i="1"/>
  <c r="N305" i="1" s="1"/>
  <c r="K8" i="1"/>
  <c r="N8" i="1" s="1"/>
  <c r="K106" i="1"/>
  <c r="N106" i="1" s="1"/>
  <c r="K200" i="1"/>
  <c r="N200" i="1" s="1"/>
  <c r="K250" i="1"/>
  <c r="N250" i="1" s="1"/>
  <c r="K119" i="1"/>
  <c r="N119" i="1" s="1"/>
  <c r="K44" i="1"/>
  <c r="N44" i="1" s="1"/>
  <c r="L157" i="1"/>
  <c r="K82" i="1"/>
  <c r="N82" i="1" s="1"/>
  <c r="K35" i="1"/>
  <c r="N35" i="1" s="1"/>
  <c r="K262" i="1"/>
  <c r="N262" i="1" s="1"/>
  <c r="K13" i="1"/>
  <c r="N13" i="1" s="1"/>
  <c r="K303" i="1"/>
  <c r="N303" i="1" s="1"/>
  <c r="L345" i="1"/>
  <c r="K27" i="1"/>
  <c r="N27" i="1" s="1"/>
  <c r="K14" i="1"/>
  <c r="N14" i="1" s="1"/>
  <c r="K161" i="1"/>
  <c r="N161" i="1" s="1"/>
  <c r="K39" i="1"/>
  <c r="N39" i="1" s="1"/>
  <c r="K194" i="1"/>
  <c r="N194" i="1" s="1"/>
  <c r="L66" i="1"/>
  <c r="K121" i="1"/>
  <c r="N121" i="1" s="1"/>
  <c r="L94" i="1"/>
  <c r="M185" i="1" l="1"/>
  <c r="M47" i="1"/>
  <c r="M308" i="1"/>
  <c r="M174" i="1"/>
  <c r="M181" i="1"/>
  <c r="M92" i="1"/>
  <c r="M208" i="1"/>
  <c r="M241" i="1"/>
  <c r="M91" i="1"/>
  <c r="M71" i="1"/>
  <c r="M225" i="1"/>
  <c r="M264" i="1"/>
  <c r="M65" i="1"/>
  <c r="M312" i="1"/>
  <c r="M307" i="1"/>
  <c r="M54" i="1"/>
  <c r="M321" i="1"/>
  <c r="M320" i="1"/>
  <c r="M258" i="1"/>
  <c r="M350" i="1"/>
  <c r="M289" i="1"/>
  <c r="M148" i="1"/>
  <c r="M345" i="1"/>
  <c r="M72" i="1"/>
  <c r="M68" i="1"/>
  <c r="M165" i="1"/>
  <c r="M122" i="1"/>
  <c r="M237" i="1"/>
  <c r="M314" i="1"/>
  <c r="M283" i="1"/>
  <c r="M50" i="1"/>
  <c r="M134" i="1"/>
  <c r="M256" i="1"/>
  <c r="M183" i="1"/>
  <c r="M57" i="1"/>
  <c r="M155" i="1"/>
  <c r="M87" i="1"/>
  <c r="M231" i="1"/>
  <c r="M257" i="1"/>
  <c r="M55" i="1"/>
  <c r="M213" i="1"/>
  <c r="M170" i="1"/>
  <c r="M347" i="1"/>
  <c r="M29" i="1"/>
  <c r="M52" i="1"/>
  <c r="M117" i="1"/>
  <c r="M4" i="1"/>
  <c r="M169" i="1"/>
  <c r="M113" i="1"/>
  <c r="M210" i="1"/>
  <c r="M23" i="1"/>
  <c r="M192" i="1"/>
  <c r="M202" i="1"/>
  <c r="M343" i="1"/>
  <c r="M159" i="1"/>
  <c r="M125" i="1"/>
  <c r="M200" i="1"/>
  <c r="M224" i="1"/>
  <c r="M235" i="1"/>
  <c r="M107" i="1"/>
  <c r="M135" i="1"/>
  <c r="M13" i="1"/>
  <c r="M211" i="1"/>
  <c r="M26" i="1"/>
  <c r="M56" i="1"/>
  <c r="M151" i="1"/>
  <c r="M290" i="1"/>
  <c r="M296" i="1"/>
  <c r="M337" i="1"/>
  <c r="M272" i="1"/>
  <c r="M261" i="1"/>
  <c r="M79" i="1"/>
  <c r="M36" i="1"/>
  <c r="M342" i="1"/>
  <c r="M189" i="1"/>
  <c r="M176" i="1"/>
  <c r="M294" i="1"/>
  <c r="M98" i="1"/>
  <c r="M187" i="1"/>
  <c r="M324" i="1"/>
  <c r="M48" i="1"/>
  <c r="M95" i="1"/>
  <c r="M63" i="1"/>
  <c r="M19" i="1"/>
  <c r="M66" i="1"/>
  <c r="M278" i="1"/>
  <c r="M260" i="1"/>
  <c r="M203" i="1"/>
  <c r="M25" i="1"/>
  <c r="M154" i="1"/>
  <c r="M32" i="1"/>
  <c r="M43" i="1"/>
  <c r="M277" i="1"/>
  <c r="M86" i="1"/>
  <c r="M59" i="1"/>
  <c r="M62" i="1"/>
  <c r="M316" i="1"/>
  <c r="M344" i="1"/>
  <c r="M132" i="1"/>
  <c r="M75" i="1"/>
  <c r="M298" i="1"/>
  <c r="M349" i="1"/>
  <c r="M306" i="1"/>
  <c r="M288" i="1"/>
  <c r="M129" i="1"/>
  <c r="M128" i="1"/>
  <c r="M45" i="1"/>
  <c r="M327" i="1"/>
  <c r="M285" i="1"/>
  <c r="M244" i="1"/>
  <c r="M158" i="1"/>
  <c r="M221" i="1"/>
  <c r="M322" i="1"/>
  <c r="M336" i="1"/>
  <c r="M220" i="1"/>
  <c r="M9" i="1"/>
  <c r="M182" i="1"/>
  <c r="M240" i="1"/>
  <c r="M295" i="1"/>
  <c r="M284" i="1"/>
  <c r="M186" i="1"/>
  <c r="M217" i="1"/>
  <c r="M34" i="1"/>
  <c r="M175" i="1"/>
  <c r="M136" i="1"/>
  <c r="M123" i="1"/>
  <c r="M97" i="1"/>
  <c r="M301" i="1"/>
  <c r="M15" i="1"/>
  <c r="M60" i="1"/>
  <c r="M226" i="1"/>
  <c r="M156" i="1"/>
  <c r="M21" i="1"/>
  <c r="M338" i="1"/>
  <c r="M323" i="1"/>
  <c r="M218" i="1"/>
  <c r="M297" i="1"/>
  <c r="M230" i="1"/>
  <c r="M300" i="1"/>
  <c r="M6" i="1"/>
  <c r="M228" i="1"/>
  <c r="M146" i="1"/>
  <c r="M88" i="1"/>
  <c r="M7" i="1"/>
  <c r="M319" i="1"/>
  <c r="M286" i="1"/>
  <c r="M326" i="1"/>
  <c r="M330" i="1"/>
  <c r="R119" i="1"/>
  <c r="S119" i="1" s="1"/>
  <c r="T119" i="1" s="1"/>
  <c r="O119" i="1"/>
  <c r="P119" i="1"/>
  <c r="I119" i="1" s="1"/>
  <c r="P243" i="1"/>
  <c r="I243" i="1" s="1"/>
  <c r="O243" i="1"/>
  <c r="O271" i="1"/>
  <c r="P271" i="1"/>
  <c r="I271" i="1" s="1"/>
  <c r="R271" i="1"/>
  <c r="S271" i="1" s="1"/>
  <c r="T271" i="1" s="1"/>
  <c r="O153" i="1"/>
  <c r="P153" i="1"/>
  <c r="I153" i="1" s="1"/>
  <c r="O195" i="1"/>
  <c r="P195" i="1"/>
  <c r="I195" i="1" s="1"/>
  <c r="R195" i="1"/>
  <c r="S195" i="1" s="1"/>
  <c r="T195" i="1" s="1"/>
  <c r="P42" i="1"/>
  <c r="I42" i="1" s="1"/>
  <c r="O42" i="1"/>
  <c r="P304" i="1"/>
  <c r="I304" i="1" s="1"/>
  <c r="O304" i="1"/>
  <c r="M317" i="1"/>
  <c r="O229" i="1"/>
  <c r="R229" i="1"/>
  <c r="S229" i="1" s="1"/>
  <c r="T229" i="1" s="1"/>
  <c r="P229" i="1"/>
  <c r="I229" i="1" s="1"/>
  <c r="O265" i="1"/>
  <c r="P265" i="1"/>
  <c r="I265" i="1" s="1"/>
  <c r="R108" i="1"/>
  <c r="S108" i="1" s="1"/>
  <c r="T108" i="1" s="1"/>
  <c r="P108" i="1"/>
  <c r="I108" i="1" s="1"/>
  <c r="O108" i="1"/>
  <c r="O41" i="1"/>
  <c r="P41" i="1"/>
  <c r="I41" i="1" s="1"/>
  <c r="R41" i="1"/>
  <c r="S41" i="1" s="1"/>
  <c r="T41" i="1" s="1"/>
  <c r="P167" i="1"/>
  <c r="I167" i="1" s="1"/>
  <c r="O167" i="1"/>
  <c r="O31" i="1"/>
  <c r="P31" i="1"/>
  <c r="I31" i="1" s="1"/>
  <c r="R31" i="1"/>
  <c r="S31" i="1" s="1"/>
  <c r="T31" i="1" s="1"/>
  <c r="P126" i="1"/>
  <c r="I126" i="1" s="1"/>
  <c r="R126" i="1"/>
  <c r="S126" i="1" s="1"/>
  <c r="T126" i="1" s="1"/>
  <c r="O126" i="1"/>
  <c r="R299" i="1"/>
  <c r="S299" i="1" s="1"/>
  <c r="T299" i="1" s="1"/>
  <c r="P299" i="1"/>
  <c r="I299" i="1" s="1"/>
  <c r="O299" i="1"/>
  <c r="R181" i="1"/>
  <c r="S181" i="1" s="1"/>
  <c r="T181" i="1" s="1"/>
  <c r="O181" i="1"/>
  <c r="P181" i="1"/>
  <c r="I181" i="1" s="1"/>
  <c r="P50" i="1"/>
  <c r="I50" i="1" s="1"/>
  <c r="O50" i="1"/>
  <c r="M179" i="1"/>
  <c r="P311" i="1"/>
  <c r="I311" i="1" s="1"/>
  <c r="O311" i="1"/>
  <c r="P78" i="1"/>
  <c r="I78" i="1" s="1"/>
  <c r="O78" i="1"/>
  <c r="R78" i="1"/>
  <c r="S78" i="1" s="1"/>
  <c r="T78" i="1" s="1"/>
  <c r="P253" i="1"/>
  <c r="I253" i="1" s="1"/>
  <c r="O253" i="1"/>
  <c r="P205" i="1"/>
  <c r="I205" i="1" s="1"/>
  <c r="R205" i="1"/>
  <c r="S205" i="1" s="1"/>
  <c r="T205" i="1" s="1"/>
  <c r="O205" i="1"/>
  <c r="P333" i="1"/>
  <c r="I333" i="1" s="1"/>
  <c r="R333" i="1"/>
  <c r="S333" i="1" s="1"/>
  <c r="T333" i="1" s="1"/>
  <c r="O333" i="1"/>
  <c r="R332" i="1"/>
  <c r="S332" i="1" s="1"/>
  <c r="T332" i="1" s="1"/>
  <c r="P332" i="1"/>
  <c r="I332" i="1" s="1"/>
  <c r="O332" i="1"/>
  <c r="M94" i="1"/>
  <c r="O194" i="1"/>
  <c r="R194" i="1"/>
  <c r="S194" i="1" s="1"/>
  <c r="T194" i="1" s="1"/>
  <c r="P194" i="1"/>
  <c r="I194" i="1" s="1"/>
  <c r="R27" i="1"/>
  <c r="S27" i="1" s="1"/>
  <c r="T27" i="1" s="1"/>
  <c r="O27" i="1"/>
  <c r="P27" i="1"/>
  <c r="I27" i="1" s="1"/>
  <c r="O262" i="1"/>
  <c r="P262" i="1"/>
  <c r="I262" i="1" s="1"/>
  <c r="R44" i="1"/>
  <c r="S44" i="1" s="1"/>
  <c r="T44" i="1" s="1"/>
  <c r="P44" i="1"/>
  <c r="I44" i="1" s="1"/>
  <c r="O44" i="1"/>
  <c r="P106" i="1"/>
  <c r="I106" i="1" s="1"/>
  <c r="O106" i="1"/>
  <c r="O193" i="1"/>
  <c r="R193" i="1"/>
  <c r="S193" i="1" s="1"/>
  <c r="T193" i="1" s="1"/>
  <c r="P193" i="1"/>
  <c r="I193" i="1" s="1"/>
  <c r="R226" i="1"/>
  <c r="S226" i="1" s="1"/>
  <c r="T226" i="1" s="1"/>
  <c r="O226" i="1"/>
  <c r="P226" i="1"/>
  <c r="I226" i="1" s="1"/>
  <c r="P156" i="1"/>
  <c r="I156" i="1" s="1"/>
  <c r="O156" i="1"/>
  <c r="O255" i="1"/>
  <c r="P255" i="1"/>
  <c r="I255" i="1" s="1"/>
  <c r="P276" i="1"/>
  <c r="I276" i="1" s="1"/>
  <c r="O276" i="1"/>
  <c r="R276" i="1"/>
  <c r="S276" i="1" s="1"/>
  <c r="T276" i="1" s="1"/>
  <c r="O325" i="1"/>
  <c r="P325" i="1"/>
  <c r="I325" i="1" s="1"/>
  <c r="P180" i="1"/>
  <c r="I180" i="1" s="1"/>
  <c r="O180" i="1"/>
  <c r="P11" i="1"/>
  <c r="I11" i="1" s="1"/>
  <c r="O11" i="1"/>
  <c r="R11" i="1"/>
  <c r="S11" i="1" s="1"/>
  <c r="T11" i="1" s="1"/>
  <c r="U11" i="1" s="1"/>
  <c r="M53" i="1"/>
  <c r="O24" i="1"/>
  <c r="P24" i="1"/>
  <c r="I24" i="1" s="1"/>
  <c r="R199" i="1"/>
  <c r="S199" i="1" s="1"/>
  <c r="T199" i="1" s="1"/>
  <c r="P199" i="1"/>
  <c r="I199" i="1" s="1"/>
  <c r="O199" i="1"/>
  <c r="O157" i="1"/>
  <c r="P157" i="1"/>
  <c r="I157" i="1" s="1"/>
  <c r="R157" i="1"/>
  <c r="S157" i="1" s="1"/>
  <c r="T157" i="1" s="1"/>
  <c r="R5" i="1"/>
  <c r="S5" i="1" s="1"/>
  <c r="T5" i="1" s="1"/>
  <c r="O5" i="1"/>
  <c r="P5" i="1"/>
  <c r="I5" i="1" s="1"/>
  <c r="P69" i="1"/>
  <c r="I69" i="1" s="1"/>
  <c r="O69" i="1"/>
  <c r="P80" i="1"/>
  <c r="I80" i="1" s="1"/>
  <c r="O80" i="1"/>
  <c r="R80" i="1"/>
  <c r="S80" i="1" s="1"/>
  <c r="T80" i="1" s="1"/>
  <c r="R177" i="1"/>
  <c r="S177" i="1" s="1"/>
  <c r="T177" i="1" s="1"/>
  <c r="U177" i="1" s="1"/>
  <c r="O177" i="1"/>
  <c r="P177" i="1"/>
  <c r="I177" i="1" s="1"/>
  <c r="P127" i="1"/>
  <c r="I127" i="1" s="1"/>
  <c r="O127" i="1"/>
  <c r="M191" i="1"/>
  <c r="M195" i="1"/>
  <c r="O116" i="1"/>
  <c r="P116" i="1"/>
  <c r="I116" i="1" s="1"/>
  <c r="R84" i="1"/>
  <c r="S84" i="1" s="1"/>
  <c r="T84" i="1" s="1"/>
  <c r="P84" i="1"/>
  <c r="I84" i="1" s="1"/>
  <c r="O84" i="1"/>
  <c r="P256" i="1"/>
  <c r="I256" i="1" s="1"/>
  <c r="O256" i="1"/>
  <c r="R46" i="1"/>
  <c r="S46" i="1" s="1"/>
  <c r="T46" i="1" s="1"/>
  <c r="O46" i="1"/>
  <c r="P46" i="1"/>
  <c r="I46" i="1" s="1"/>
  <c r="M215" i="1"/>
  <c r="P338" i="1"/>
  <c r="I338" i="1" s="1"/>
  <c r="O338" i="1"/>
  <c r="O105" i="1"/>
  <c r="P105" i="1"/>
  <c r="I105" i="1" s="1"/>
  <c r="R60" i="1"/>
  <c r="S60" i="1" s="1"/>
  <c r="T60" i="1" s="1"/>
  <c r="P60" i="1"/>
  <c r="I60" i="1" s="1"/>
  <c r="O60" i="1"/>
  <c r="R112" i="1"/>
  <c r="S112" i="1" s="1"/>
  <c r="T112" i="1" s="1"/>
  <c r="O112" i="1"/>
  <c r="P112" i="1"/>
  <c r="I112" i="1" s="1"/>
  <c r="R186" i="1"/>
  <c r="S186" i="1" s="1"/>
  <c r="T186" i="1" s="1"/>
  <c r="O186" i="1"/>
  <c r="P186" i="1"/>
  <c r="I186" i="1" s="1"/>
  <c r="M281" i="1"/>
  <c r="M109" i="1"/>
  <c r="P216" i="1"/>
  <c r="I216" i="1" s="1"/>
  <c r="R216" i="1"/>
  <c r="S216" i="1" s="1"/>
  <c r="T216" i="1" s="1"/>
  <c r="O216" i="1"/>
  <c r="O244" i="1"/>
  <c r="P244" i="1"/>
  <c r="I244" i="1" s="1"/>
  <c r="R244" i="1"/>
  <c r="S244" i="1" s="1"/>
  <c r="T244" i="1" s="1"/>
  <c r="O128" i="1"/>
  <c r="P128" i="1"/>
  <c r="I128" i="1" s="1"/>
  <c r="O97" i="1"/>
  <c r="P97" i="1"/>
  <c r="I97" i="1" s="1"/>
  <c r="R58" i="1"/>
  <c r="S58" i="1" s="1"/>
  <c r="T58" i="1" s="1"/>
  <c r="U58" i="1" s="1"/>
  <c r="O58" i="1"/>
  <c r="P58" i="1"/>
  <c r="I58" i="1" s="1"/>
  <c r="M247" i="1"/>
  <c r="M193" i="1"/>
  <c r="M341" i="1"/>
  <c r="O269" i="1"/>
  <c r="R269" i="1"/>
  <c r="S269" i="1" s="1"/>
  <c r="T269" i="1" s="1"/>
  <c r="P269" i="1"/>
  <c r="I269" i="1" s="1"/>
  <c r="M152" i="1"/>
  <c r="M178" i="1"/>
  <c r="M131" i="1"/>
  <c r="M24" i="1"/>
  <c r="R3" i="1"/>
  <c r="S3" i="1" s="1"/>
  <c r="T3" i="1" s="1"/>
  <c r="P3" i="1"/>
  <c r="I3" i="1" s="1"/>
  <c r="O3" i="1"/>
  <c r="O175" i="1"/>
  <c r="R175" i="1"/>
  <c r="S175" i="1" s="1"/>
  <c r="T175" i="1" s="1"/>
  <c r="P175" i="1"/>
  <c r="I175" i="1" s="1"/>
  <c r="R306" i="1"/>
  <c r="S306" i="1" s="1"/>
  <c r="T306" i="1" s="1"/>
  <c r="O306" i="1"/>
  <c r="P306" i="1"/>
  <c r="I306" i="1" s="1"/>
  <c r="O147" i="1"/>
  <c r="R147" i="1"/>
  <c r="S147" i="1" s="1"/>
  <c r="T147" i="1" s="1"/>
  <c r="U147" i="1" s="1"/>
  <c r="P147" i="1"/>
  <c r="I147" i="1" s="1"/>
  <c r="M310" i="1"/>
  <c r="P218" i="1"/>
  <c r="I218" i="1" s="1"/>
  <c r="O218" i="1"/>
  <c r="R218" i="1"/>
  <c r="S218" i="1" s="1"/>
  <c r="T218" i="1" s="1"/>
  <c r="M232" i="1"/>
  <c r="R266" i="1"/>
  <c r="S266" i="1" s="1"/>
  <c r="T266" i="1" s="1"/>
  <c r="O266" i="1"/>
  <c r="P266" i="1"/>
  <c r="I266" i="1" s="1"/>
  <c r="O93" i="1"/>
  <c r="P93" i="1"/>
  <c r="I93" i="1" s="1"/>
  <c r="R93" i="1"/>
  <c r="S93" i="1" s="1"/>
  <c r="T93" i="1" s="1"/>
  <c r="M222" i="1"/>
  <c r="P349" i="1"/>
  <c r="I349" i="1" s="1"/>
  <c r="O349" i="1"/>
  <c r="R349" i="1"/>
  <c r="S349" i="1" s="1"/>
  <c r="T349" i="1" s="1"/>
  <c r="R162" i="1"/>
  <c r="S162" i="1" s="1"/>
  <c r="T162" i="1" s="1"/>
  <c r="O162" i="1"/>
  <c r="P162" i="1"/>
  <c r="I162" i="1" s="1"/>
  <c r="M51" i="1"/>
  <c r="M120" i="1"/>
  <c r="M311" i="1"/>
  <c r="P335" i="1"/>
  <c r="I335" i="1" s="1"/>
  <c r="R335" i="1"/>
  <c r="S335" i="1" s="1"/>
  <c r="T335" i="1" s="1"/>
  <c r="O335" i="1"/>
  <c r="M227" i="1"/>
  <c r="M209" i="1"/>
  <c r="P238" i="1"/>
  <c r="I238" i="1" s="1"/>
  <c r="R238" i="1"/>
  <c r="S238" i="1" s="1"/>
  <c r="T238" i="1" s="1"/>
  <c r="O238" i="1"/>
  <c r="M253" i="1"/>
  <c r="O268" i="1"/>
  <c r="P268" i="1"/>
  <c r="I268" i="1" s="1"/>
  <c r="R268" i="1"/>
  <c r="S268" i="1" s="1"/>
  <c r="T268" i="1" s="1"/>
  <c r="M269" i="1"/>
  <c r="M331" i="1"/>
  <c r="R182" i="1"/>
  <c r="S182" i="1" s="1"/>
  <c r="T182" i="1" s="1"/>
  <c r="P182" i="1"/>
  <c r="I182" i="1" s="1"/>
  <c r="O182" i="1"/>
  <c r="O7" i="1"/>
  <c r="P7" i="1"/>
  <c r="I7" i="1" s="1"/>
  <c r="R7" i="1"/>
  <c r="S7" i="1" s="1"/>
  <c r="T7" i="1" s="1"/>
  <c r="O158" i="1"/>
  <c r="P158" i="1"/>
  <c r="I158" i="1" s="1"/>
  <c r="M304" i="1"/>
  <c r="P319" i="1"/>
  <c r="I319" i="1" s="1"/>
  <c r="O319" i="1"/>
  <c r="R298" i="1"/>
  <c r="S298" i="1" s="1"/>
  <c r="T298" i="1" s="1"/>
  <c r="P298" i="1"/>
  <c r="I298" i="1" s="1"/>
  <c r="O298" i="1"/>
  <c r="M173" i="1"/>
  <c r="O301" i="1"/>
  <c r="P301" i="1"/>
  <c r="I301" i="1" s="1"/>
  <c r="M223" i="1"/>
  <c r="M138" i="1"/>
  <c r="M171" i="1"/>
  <c r="O20" i="1"/>
  <c r="P20" i="1"/>
  <c r="I20" i="1" s="1"/>
  <c r="O129" i="1"/>
  <c r="R129" i="1"/>
  <c r="S129" i="1" s="1"/>
  <c r="T129" i="1" s="1"/>
  <c r="P129" i="1"/>
  <c r="I129" i="1" s="1"/>
  <c r="R285" i="1"/>
  <c r="S285" i="1" s="1"/>
  <c r="T285" i="1" s="1"/>
  <c r="O285" i="1"/>
  <c r="P285" i="1"/>
  <c r="I285" i="1" s="1"/>
  <c r="O146" i="1"/>
  <c r="P146" i="1"/>
  <c r="I146" i="1" s="1"/>
  <c r="R146" i="1"/>
  <c r="S146" i="1" s="1"/>
  <c r="T146" i="1" s="1"/>
  <c r="M268" i="1"/>
  <c r="M69" i="1"/>
  <c r="P64" i="1"/>
  <c r="I64" i="1" s="1"/>
  <c r="R64" i="1"/>
  <c r="S64" i="1" s="1"/>
  <c r="T64" i="1" s="1"/>
  <c r="O64" i="1"/>
  <c r="O15" i="1"/>
  <c r="P15" i="1"/>
  <c r="I15" i="1" s="1"/>
  <c r="M150" i="1"/>
  <c r="M339" i="1"/>
  <c r="P168" i="1"/>
  <c r="I168" i="1" s="1"/>
  <c r="R168" i="1"/>
  <c r="S168" i="1" s="1"/>
  <c r="T168" i="1" s="1"/>
  <c r="O168" i="1"/>
  <c r="R326" i="1"/>
  <c r="S326" i="1" s="1"/>
  <c r="T326" i="1" s="1"/>
  <c r="P326" i="1"/>
  <c r="I326" i="1" s="1"/>
  <c r="O326" i="1"/>
  <c r="O198" i="1"/>
  <c r="P198" i="1"/>
  <c r="I198" i="1" s="1"/>
  <c r="M190" i="1"/>
  <c r="M16" i="1"/>
  <c r="M271" i="1"/>
  <c r="P295" i="1"/>
  <c r="I295" i="1" s="1"/>
  <c r="O295" i="1"/>
  <c r="O45" i="1"/>
  <c r="P45" i="1"/>
  <c r="I45" i="1" s="1"/>
  <c r="R45" i="1"/>
  <c r="S45" i="1" s="1"/>
  <c r="T45" i="1" s="1"/>
  <c r="O34" i="1"/>
  <c r="P34" i="1"/>
  <c r="I34" i="1" s="1"/>
  <c r="R34" i="1"/>
  <c r="S34" i="1" s="1"/>
  <c r="T34" i="1" s="1"/>
  <c r="M334" i="1"/>
  <c r="R234" i="1"/>
  <c r="S234" i="1" s="1"/>
  <c r="T234" i="1" s="1"/>
  <c r="O234" i="1"/>
  <c r="P234" i="1"/>
  <c r="I234" i="1" s="1"/>
  <c r="R12" i="1"/>
  <c r="S12" i="1" s="1"/>
  <c r="T12" i="1" s="1"/>
  <c r="O12" i="1"/>
  <c r="P12" i="1"/>
  <c r="I12" i="1" s="1"/>
  <c r="M12" i="1"/>
  <c r="R136" i="1"/>
  <c r="S136" i="1" s="1"/>
  <c r="T136" i="1" s="1"/>
  <c r="O136" i="1"/>
  <c r="P136" i="1"/>
  <c r="I136" i="1" s="1"/>
  <c r="R148" i="1"/>
  <c r="S148" i="1" s="1"/>
  <c r="T148" i="1" s="1"/>
  <c r="U148" i="1" s="1"/>
  <c r="O148" i="1"/>
  <c r="P148" i="1"/>
  <c r="I148" i="1" s="1"/>
  <c r="R323" i="1"/>
  <c r="S323" i="1" s="1"/>
  <c r="T323" i="1" s="1"/>
  <c r="O323" i="1"/>
  <c r="P323" i="1"/>
  <c r="I323" i="1" s="1"/>
  <c r="M35" i="1"/>
  <c r="P123" i="1"/>
  <c r="I123" i="1" s="1"/>
  <c r="O123" i="1"/>
  <c r="M265" i="1"/>
  <c r="R330" i="1"/>
  <c r="S330" i="1" s="1"/>
  <c r="T330" i="1" s="1"/>
  <c r="O330" i="1"/>
  <c r="P330" i="1"/>
  <c r="I330" i="1" s="1"/>
  <c r="M2" i="1"/>
  <c r="L354" i="1"/>
  <c r="O88" i="1"/>
  <c r="P88" i="1"/>
  <c r="I88" i="1" s="1"/>
  <c r="R221" i="1"/>
  <c r="S221" i="1" s="1"/>
  <c r="T221" i="1" s="1"/>
  <c r="U221" i="1" s="1"/>
  <c r="O221" i="1"/>
  <c r="P221" i="1"/>
  <c r="I221" i="1" s="1"/>
  <c r="M105" i="1"/>
  <c r="R103" i="1"/>
  <c r="S103" i="1" s="1"/>
  <c r="T103" i="1" s="1"/>
  <c r="P103" i="1"/>
  <c r="I103" i="1" s="1"/>
  <c r="O103" i="1"/>
  <c r="R217" i="1"/>
  <c r="S217" i="1" s="1"/>
  <c r="T217" i="1" s="1"/>
  <c r="U217" i="1" s="1"/>
  <c r="P217" i="1"/>
  <c r="I217" i="1" s="1"/>
  <c r="O217" i="1"/>
  <c r="P288" i="1"/>
  <c r="I288" i="1" s="1"/>
  <c r="O288" i="1"/>
  <c r="M147" i="1"/>
  <c r="M302" i="1"/>
  <c r="P336" i="1"/>
  <c r="I336" i="1" s="1"/>
  <c r="R336" i="1"/>
  <c r="S336" i="1" s="1"/>
  <c r="T336" i="1" s="1"/>
  <c r="O336" i="1"/>
  <c r="P320" i="1"/>
  <c r="I320" i="1" s="1"/>
  <c r="O320" i="1"/>
  <c r="R320" i="1"/>
  <c r="S320" i="1" s="1"/>
  <c r="T320" i="1" s="1"/>
  <c r="M259" i="1"/>
  <c r="P284" i="1"/>
  <c r="I284" i="1" s="1"/>
  <c r="O284" i="1"/>
  <c r="P9" i="1"/>
  <c r="I9" i="1" s="1"/>
  <c r="O9" i="1"/>
  <c r="O6" i="1"/>
  <c r="R6" i="1"/>
  <c r="S6" i="1" s="1"/>
  <c r="T6" i="1" s="1"/>
  <c r="P6" i="1"/>
  <c r="I6" i="1" s="1"/>
  <c r="M161" i="1"/>
  <c r="M64" i="1"/>
  <c r="M110" i="1"/>
  <c r="P258" i="1"/>
  <c r="I258" i="1" s="1"/>
  <c r="R258" i="1"/>
  <c r="S258" i="1" s="1"/>
  <c r="T258" i="1" s="1"/>
  <c r="O258" i="1"/>
  <c r="P327" i="1"/>
  <c r="I327" i="1" s="1"/>
  <c r="R327" i="1"/>
  <c r="S327" i="1" s="1"/>
  <c r="T327" i="1" s="1"/>
  <c r="U327" i="1" s="1"/>
  <c r="O327" i="1"/>
  <c r="P21" i="1"/>
  <c r="I21" i="1" s="1"/>
  <c r="O21" i="1"/>
  <c r="R322" i="1"/>
  <c r="S322" i="1" s="1"/>
  <c r="T322" i="1" s="1"/>
  <c r="P322" i="1"/>
  <c r="I322" i="1" s="1"/>
  <c r="O322" i="1"/>
  <c r="M112" i="1"/>
  <c r="P92" i="1"/>
  <c r="I92" i="1" s="1"/>
  <c r="O92" i="1"/>
  <c r="R92" i="1"/>
  <c r="S92" i="1" s="1"/>
  <c r="T92" i="1" s="1"/>
  <c r="P300" i="1"/>
  <c r="I300" i="1" s="1"/>
  <c r="O300" i="1"/>
  <c r="R300" i="1"/>
  <c r="S300" i="1" s="1"/>
  <c r="T300" i="1" s="1"/>
  <c r="M168" i="1"/>
  <c r="R185" i="1"/>
  <c r="S185" i="1" s="1"/>
  <c r="T185" i="1" s="1"/>
  <c r="P185" i="1"/>
  <c r="I185" i="1" s="1"/>
  <c r="O185" i="1"/>
  <c r="M318" i="1"/>
  <c r="P39" i="1"/>
  <c r="I39" i="1" s="1"/>
  <c r="O39" i="1"/>
  <c r="O35" i="1"/>
  <c r="P35" i="1"/>
  <c r="I35" i="1" s="1"/>
  <c r="R35" i="1"/>
  <c r="S35" i="1" s="1"/>
  <c r="T35" i="1" s="1"/>
  <c r="O171" i="1"/>
  <c r="R171" i="1"/>
  <c r="S171" i="1" s="1"/>
  <c r="T171" i="1" s="1"/>
  <c r="P171" i="1"/>
  <c r="I171" i="1" s="1"/>
  <c r="O118" i="1"/>
  <c r="P118" i="1"/>
  <c r="I118" i="1" s="1"/>
  <c r="O67" i="1"/>
  <c r="P67" i="1"/>
  <c r="I67" i="1" s="1"/>
  <c r="R67" i="1"/>
  <c r="S67" i="1" s="1"/>
  <c r="T67" i="1" s="1"/>
  <c r="R267" i="1"/>
  <c r="S267" i="1" s="1"/>
  <c r="T267" i="1" s="1"/>
  <c r="O267" i="1"/>
  <c r="P267" i="1"/>
  <c r="I267" i="1" s="1"/>
  <c r="M10" i="1"/>
  <c r="R209" i="1"/>
  <c r="S209" i="1" s="1"/>
  <c r="T209" i="1" s="1"/>
  <c r="P209" i="1"/>
  <c r="I209" i="1" s="1"/>
  <c r="O209" i="1"/>
  <c r="R94" i="1"/>
  <c r="S94" i="1" s="1"/>
  <c r="T94" i="1" s="1"/>
  <c r="P94" i="1"/>
  <c r="I94" i="1" s="1"/>
  <c r="O94" i="1"/>
  <c r="O90" i="1"/>
  <c r="P90" i="1"/>
  <c r="I90" i="1" s="1"/>
  <c r="P76" i="1"/>
  <c r="I76" i="1" s="1"/>
  <c r="O76" i="1"/>
  <c r="P19" i="1"/>
  <c r="I19" i="1" s="1"/>
  <c r="O19" i="1"/>
  <c r="R19" i="1"/>
  <c r="S19" i="1" s="1"/>
  <c r="T19" i="1" s="1"/>
  <c r="R77" i="1"/>
  <c r="S77" i="1" s="1"/>
  <c r="T77" i="1" s="1"/>
  <c r="O77" i="1"/>
  <c r="P77" i="1"/>
  <c r="I77" i="1" s="1"/>
  <c r="R292" i="1"/>
  <c r="S292" i="1" s="1"/>
  <c r="T292" i="1" s="1"/>
  <c r="O292" i="1"/>
  <c r="P292" i="1"/>
  <c r="I292" i="1" s="1"/>
  <c r="O104" i="1"/>
  <c r="R104" i="1"/>
  <c r="S104" i="1" s="1"/>
  <c r="T104" i="1" s="1"/>
  <c r="P104" i="1"/>
  <c r="I104" i="1" s="1"/>
  <c r="M239" i="1"/>
  <c r="P145" i="1"/>
  <c r="I145" i="1" s="1"/>
  <c r="R145" i="1"/>
  <c r="S145" i="1" s="1"/>
  <c r="T145" i="1" s="1"/>
  <c r="O145" i="1"/>
  <c r="M287" i="1"/>
  <c r="O251" i="1"/>
  <c r="R251" i="1"/>
  <c r="S251" i="1" s="1"/>
  <c r="T251" i="1" s="1"/>
  <c r="P251" i="1"/>
  <c r="I251" i="1" s="1"/>
  <c r="O206" i="1"/>
  <c r="P206" i="1"/>
  <c r="I206" i="1" s="1"/>
  <c r="R206" i="1"/>
  <c r="S206" i="1" s="1"/>
  <c r="T206" i="1" s="1"/>
  <c r="O293" i="1"/>
  <c r="P293" i="1"/>
  <c r="I293" i="1" s="1"/>
  <c r="R293" i="1"/>
  <c r="S293" i="1" s="1"/>
  <c r="T293" i="1" s="1"/>
  <c r="M207" i="1"/>
  <c r="O222" i="1"/>
  <c r="P222" i="1"/>
  <c r="I222" i="1" s="1"/>
  <c r="O61" i="1"/>
  <c r="P61" i="1"/>
  <c r="I61" i="1" s="1"/>
  <c r="R61" i="1"/>
  <c r="S61" i="1" s="1"/>
  <c r="T61" i="1" s="1"/>
  <c r="R190" i="1"/>
  <c r="S190" i="1" s="1"/>
  <c r="T190" i="1" s="1"/>
  <c r="U190" i="1" s="1"/>
  <c r="O190" i="1"/>
  <c r="P190" i="1"/>
  <c r="I190" i="1" s="1"/>
  <c r="M77" i="1"/>
  <c r="R348" i="1"/>
  <c r="S348" i="1" s="1"/>
  <c r="T348" i="1" s="1"/>
  <c r="P348" i="1"/>
  <c r="I348" i="1" s="1"/>
  <c r="O348" i="1"/>
  <c r="M104" i="1"/>
  <c r="O172" i="1"/>
  <c r="P172" i="1"/>
  <c r="I172" i="1" s="1"/>
  <c r="P223" i="1"/>
  <c r="I223" i="1" s="1"/>
  <c r="O223" i="1"/>
  <c r="R223" i="1"/>
  <c r="S223" i="1" s="1"/>
  <c r="T223" i="1" s="1"/>
  <c r="M44" i="1"/>
  <c r="O120" i="1"/>
  <c r="R120" i="1"/>
  <c r="S120" i="1" s="1"/>
  <c r="T120" i="1" s="1"/>
  <c r="P120" i="1"/>
  <c r="I120" i="1" s="1"/>
  <c r="M61" i="1"/>
  <c r="O22" i="1"/>
  <c r="P22" i="1"/>
  <c r="I22" i="1" s="1"/>
  <c r="R22" i="1"/>
  <c r="S22" i="1" s="1"/>
  <c r="T22" i="1" s="1"/>
  <c r="R282" i="1"/>
  <c r="S282" i="1" s="1"/>
  <c r="T282" i="1" s="1"/>
  <c r="U282" i="1" s="1"/>
  <c r="P282" i="1"/>
  <c r="I282" i="1" s="1"/>
  <c r="O282" i="1"/>
  <c r="R134" i="1"/>
  <c r="S134" i="1" s="1"/>
  <c r="T134" i="1" s="1"/>
  <c r="P134" i="1"/>
  <c r="I134" i="1" s="1"/>
  <c r="O134" i="1"/>
  <c r="O82" i="1"/>
  <c r="P82" i="1"/>
  <c r="I82" i="1" s="1"/>
  <c r="P109" i="1"/>
  <c r="I109" i="1" s="1"/>
  <c r="O109" i="1"/>
  <c r="M250" i="1"/>
  <c r="R246" i="1"/>
  <c r="S246" i="1" s="1"/>
  <c r="T246" i="1" s="1"/>
  <c r="O246" i="1"/>
  <c r="P246" i="1"/>
  <c r="I246" i="1" s="1"/>
  <c r="P191" i="1"/>
  <c r="I191" i="1" s="1"/>
  <c r="R191" i="1"/>
  <c r="S191" i="1" s="1"/>
  <c r="T191" i="1" s="1"/>
  <c r="O191" i="1"/>
  <c r="O247" i="1"/>
  <c r="P247" i="1"/>
  <c r="I247" i="1" s="1"/>
  <c r="R247" i="1"/>
  <c r="S247" i="1" s="1"/>
  <c r="T247" i="1" s="1"/>
  <c r="R249" i="1"/>
  <c r="S249" i="1" s="1"/>
  <c r="T249" i="1" s="1"/>
  <c r="P249" i="1"/>
  <c r="I249" i="1" s="1"/>
  <c r="O249" i="1"/>
  <c r="P248" i="1"/>
  <c r="I248" i="1" s="1"/>
  <c r="R248" i="1"/>
  <c r="S248" i="1" s="1"/>
  <c r="T248" i="1" s="1"/>
  <c r="O248" i="1"/>
  <c r="O283" i="1"/>
  <c r="R283" i="1"/>
  <c r="S283" i="1" s="1"/>
  <c r="T283" i="1" s="1"/>
  <c r="P283" i="1"/>
  <c r="I283" i="1" s="1"/>
  <c r="P257" i="1"/>
  <c r="I257" i="1" s="1"/>
  <c r="R257" i="1"/>
  <c r="S257" i="1" s="1"/>
  <c r="T257" i="1" s="1"/>
  <c r="O257" i="1"/>
  <c r="O215" i="1"/>
  <c r="P215" i="1"/>
  <c r="I215" i="1" s="1"/>
  <c r="M333" i="1"/>
  <c r="R233" i="1"/>
  <c r="S233" i="1" s="1"/>
  <c r="T233" i="1" s="1"/>
  <c r="U233" i="1" s="1"/>
  <c r="O233" i="1"/>
  <c r="P233" i="1"/>
  <c r="I233" i="1" s="1"/>
  <c r="O115" i="1"/>
  <c r="R115" i="1"/>
  <c r="S115" i="1" s="1"/>
  <c r="T115" i="1" s="1"/>
  <c r="U115" i="1" s="1"/>
  <c r="P115" i="1"/>
  <c r="I115" i="1" s="1"/>
  <c r="O178" i="1"/>
  <c r="P178" i="1"/>
  <c r="I178" i="1" s="1"/>
  <c r="O73" i="1"/>
  <c r="R73" i="1"/>
  <c r="S73" i="1" s="1"/>
  <c r="T73" i="1" s="1"/>
  <c r="P73" i="1"/>
  <c r="I73" i="1" s="1"/>
  <c r="R137" i="1"/>
  <c r="S137" i="1" s="1"/>
  <c r="T137" i="1" s="1"/>
  <c r="P137" i="1"/>
  <c r="I137" i="1" s="1"/>
  <c r="O137" i="1"/>
  <c r="P113" i="1"/>
  <c r="I113" i="1" s="1"/>
  <c r="O113" i="1"/>
  <c r="R113" i="1"/>
  <c r="S113" i="1" s="1"/>
  <c r="T113" i="1" s="1"/>
  <c r="R38" i="1"/>
  <c r="S38" i="1" s="1"/>
  <c r="T38" i="1" s="1"/>
  <c r="P38" i="1"/>
  <c r="I38" i="1" s="1"/>
  <c r="O38" i="1"/>
  <c r="P51" i="1"/>
  <c r="I51" i="1" s="1"/>
  <c r="O51" i="1"/>
  <c r="R51" i="1"/>
  <c r="S51" i="1" s="1"/>
  <c r="T51" i="1" s="1"/>
  <c r="M30" i="1"/>
  <c r="M102" i="1"/>
  <c r="M18" i="1"/>
  <c r="R150" i="1"/>
  <c r="S150" i="1" s="1"/>
  <c r="T150" i="1" s="1"/>
  <c r="O150" i="1"/>
  <c r="P150" i="1"/>
  <c r="I150" i="1" s="1"/>
  <c r="M309" i="1"/>
  <c r="R152" i="1"/>
  <c r="S152" i="1" s="1"/>
  <c r="T152" i="1" s="1"/>
  <c r="O152" i="1"/>
  <c r="P152" i="1"/>
  <c r="I152" i="1" s="1"/>
  <c r="O74" i="1"/>
  <c r="R74" i="1"/>
  <c r="S74" i="1" s="1"/>
  <c r="T74" i="1" s="1"/>
  <c r="P74" i="1"/>
  <c r="I74" i="1" s="1"/>
  <c r="O339" i="1"/>
  <c r="P339" i="1"/>
  <c r="I339" i="1" s="1"/>
  <c r="R339" i="1"/>
  <c r="S339" i="1" s="1"/>
  <c r="T339" i="1" s="1"/>
  <c r="U339" i="1" s="1"/>
  <c r="P297" i="1"/>
  <c r="I297" i="1" s="1"/>
  <c r="O297" i="1"/>
  <c r="M243" i="1"/>
  <c r="O43" i="1"/>
  <c r="P43" i="1"/>
  <c r="I43" i="1" s="1"/>
  <c r="R43" i="1"/>
  <c r="S43" i="1" s="1"/>
  <c r="T43" i="1" s="1"/>
  <c r="M163" i="1"/>
  <c r="O184" i="1"/>
  <c r="R184" i="1"/>
  <c r="S184" i="1" s="1"/>
  <c r="T184" i="1" s="1"/>
  <c r="P184" i="1"/>
  <c r="I184" i="1" s="1"/>
  <c r="P55" i="1"/>
  <c r="I55" i="1" s="1"/>
  <c r="O55" i="1"/>
  <c r="R55" i="1"/>
  <c r="S55" i="1" s="1"/>
  <c r="T55" i="1" s="1"/>
  <c r="P230" i="1"/>
  <c r="I230" i="1" s="1"/>
  <c r="R230" i="1"/>
  <c r="S230" i="1" s="1"/>
  <c r="T230" i="1" s="1"/>
  <c r="O230" i="1"/>
  <c r="O87" i="1"/>
  <c r="P87" i="1"/>
  <c r="I87" i="1" s="1"/>
  <c r="M42" i="1"/>
  <c r="R57" i="1"/>
  <c r="S57" i="1" s="1"/>
  <c r="T57" i="1" s="1"/>
  <c r="O57" i="1"/>
  <c r="P57" i="1"/>
  <c r="I57" i="1" s="1"/>
  <c r="R228" i="1"/>
  <c r="S228" i="1" s="1"/>
  <c r="T228" i="1" s="1"/>
  <c r="P228" i="1"/>
  <c r="I228" i="1" s="1"/>
  <c r="O228" i="1"/>
  <c r="R23" i="1"/>
  <c r="S23" i="1" s="1"/>
  <c r="T23" i="1" s="1"/>
  <c r="P23" i="1"/>
  <c r="I23" i="1" s="1"/>
  <c r="O23" i="1"/>
  <c r="O37" i="1"/>
  <c r="P37" i="1"/>
  <c r="I37" i="1" s="1"/>
  <c r="M279" i="1"/>
  <c r="O277" i="1"/>
  <c r="P277" i="1"/>
  <c r="I277" i="1" s="1"/>
  <c r="R139" i="1"/>
  <c r="S139" i="1" s="1"/>
  <c r="T139" i="1" s="1"/>
  <c r="U139" i="1" s="1"/>
  <c r="P139" i="1"/>
  <c r="I139" i="1" s="1"/>
  <c r="O139" i="1"/>
  <c r="M236" i="1"/>
  <c r="P71" i="1"/>
  <c r="I71" i="1" s="1"/>
  <c r="O71" i="1"/>
  <c r="R71" i="1"/>
  <c r="S71" i="1" s="1"/>
  <c r="T71" i="1" s="1"/>
  <c r="R86" i="1"/>
  <c r="S86" i="1" s="1"/>
  <c r="T86" i="1" s="1"/>
  <c r="P86" i="1"/>
  <c r="I86" i="1" s="1"/>
  <c r="O86" i="1"/>
  <c r="M85" i="1"/>
  <c r="O100" i="1"/>
  <c r="P100" i="1"/>
  <c r="I100" i="1" s="1"/>
  <c r="R100" i="1"/>
  <c r="S100" i="1" s="1"/>
  <c r="T100" i="1" s="1"/>
  <c r="O270" i="1"/>
  <c r="R270" i="1"/>
  <c r="S270" i="1" s="1"/>
  <c r="T270" i="1" s="1"/>
  <c r="P270" i="1"/>
  <c r="I270" i="1" s="1"/>
  <c r="R4" i="1"/>
  <c r="S4" i="1" s="1"/>
  <c r="T4" i="1" s="1"/>
  <c r="P4" i="1"/>
  <c r="I4" i="1" s="1"/>
  <c r="O4" i="1"/>
  <c r="M58" i="1"/>
  <c r="O117" i="1"/>
  <c r="P117" i="1"/>
  <c r="I117" i="1" s="1"/>
  <c r="P321" i="1"/>
  <c r="I321" i="1" s="1"/>
  <c r="O321" i="1"/>
  <c r="O170" i="1"/>
  <c r="R170" i="1"/>
  <c r="S170" i="1" s="1"/>
  <c r="T170" i="1" s="1"/>
  <c r="P170" i="1"/>
  <c r="I170" i="1" s="1"/>
  <c r="R40" i="1"/>
  <c r="S40" i="1" s="1"/>
  <c r="T40" i="1" s="1"/>
  <c r="P40" i="1"/>
  <c r="I40" i="1" s="1"/>
  <c r="O40" i="1"/>
  <c r="M114" i="1"/>
  <c r="O275" i="1"/>
  <c r="P275" i="1"/>
  <c r="I275" i="1" s="1"/>
  <c r="O352" i="1"/>
  <c r="P352" i="1"/>
  <c r="I352" i="1" s="1"/>
  <c r="P208" i="1"/>
  <c r="I208" i="1" s="1"/>
  <c r="R208" i="1"/>
  <c r="S208" i="1" s="1"/>
  <c r="T208" i="1" s="1"/>
  <c r="O208" i="1"/>
  <c r="M328" i="1"/>
  <c r="O59" i="1"/>
  <c r="R59" i="1"/>
  <c r="S59" i="1" s="1"/>
  <c r="T59" i="1" s="1"/>
  <c r="P59" i="1"/>
  <c r="I59" i="1" s="1"/>
  <c r="P259" i="1"/>
  <c r="I259" i="1" s="1"/>
  <c r="R259" i="1"/>
  <c r="S259" i="1" s="1"/>
  <c r="T259" i="1" s="1"/>
  <c r="O259" i="1"/>
  <c r="P264" i="1"/>
  <c r="I264" i="1" s="1"/>
  <c r="R264" i="1"/>
  <c r="S264" i="1" s="1"/>
  <c r="T264" i="1" s="1"/>
  <c r="O264" i="1"/>
  <c r="M335" i="1"/>
  <c r="O210" i="1"/>
  <c r="R210" i="1"/>
  <c r="S210" i="1" s="1"/>
  <c r="T210" i="1" s="1"/>
  <c r="P210" i="1"/>
  <c r="I210" i="1" s="1"/>
  <c r="O214" i="1"/>
  <c r="P214" i="1"/>
  <c r="I214" i="1" s="1"/>
  <c r="R214" i="1"/>
  <c r="S214" i="1" s="1"/>
  <c r="T214" i="1" s="1"/>
  <c r="M8" i="1"/>
  <c r="P32" i="1"/>
  <c r="I32" i="1" s="1"/>
  <c r="R32" i="1"/>
  <c r="S32" i="1" s="1"/>
  <c r="T32" i="1" s="1"/>
  <c r="U32" i="1" s="1"/>
  <c r="O32" i="1"/>
  <c r="P204" i="1"/>
  <c r="I204" i="1" s="1"/>
  <c r="O204" i="1"/>
  <c r="R204" i="1"/>
  <c r="S204" i="1" s="1"/>
  <c r="T204" i="1" s="1"/>
  <c r="P280" i="1"/>
  <c r="I280" i="1" s="1"/>
  <c r="O280" i="1"/>
  <c r="P169" i="1"/>
  <c r="I169" i="1" s="1"/>
  <c r="R169" i="1"/>
  <c r="S169" i="1" s="1"/>
  <c r="T169" i="1" s="1"/>
  <c r="O169" i="1"/>
  <c r="M346" i="1"/>
  <c r="M145" i="1"/>
  <c r="R83" i="1"/>
  <c r="S83" i="1" s="1"/>
  <c r="T83" i="1" s="1"/>
  <c r="P83" i="1"/>
  <c r="I83" i="1" s="1"/>
  <c r="O83" i="1"/>
  <c r="O278" i="1"/>
  <c r="P278" i="1"/>
  <c r="I278" i="1" s="1"/>
  <c r="R278" i="1"/>
  <c r="S278" i="1" s="1"/>
  <c r="T278" i="1" s="1"/>
  <c r="M143" i="1"/>
  <c r="M22" i="1"/>
  <c r="M140" i="1"/>
  <c r="M40" i="1"/>
  <c r="M263" i="1"/>
  <c r="M291" i="1"/>
  <c r="M275" i="1"/>
  <c r="P286" i="1"/>
  <c r="I286" i="1" s="1"/>
  <c r="R286" i="1"/>
  <c r="S286" i="1" s="1"/>
  <c r="T286" i="1" s="1"/>
  <c r="O286" i="1"/>
  <c r="M255" i="1"/>
  <c r="M196" i="1"/>
  <c r="M101" i="1"/>
  <c r="P96" i="1"/>
  <c r="I96" i="1" s="1"/>
  <c r="O96" i="1"/>
  <c r="R96" i="1"/>
  <c r="S96" i="1" s="1"/>
  <c r="T96" i="1" s="1"/>
  <c r="P344" i="1"/>
  <c r="I344" i="1" s="1"/>
  <c r="R344" i="1"/>
  <c r="S344" i="1" s="1"/>
  <c r="T344" i="1" s="1"/>
  <c r="O344" i="1"/>
  <c r="M100" i="1"/>
  <c r="M127" i="1"/>
  <c r="M205" i="1"/>
  <c r="M212" i="1"/>
  <c r="M73" i="1"/>
  <c r="R245" i="1"/>
  <c r="S245" i="1" s="1"/>
  <c r="T245" i="1" s="1"/>
  <c r="O245" i="1"/>
  <c r="P245" i="1"/>
  <c r="I245" i="1" s="1"/>
  <c r="M164" i="1"/>
  <c r="M81" i="1"/>
  <c r="M162" i="1"/>
  <c r="R65" i="1"/>
  <c r="S65" i="1" s="1"/>
  <c r="T65" i="1" s="1"/>
  <c r="P65" i="1"/>
  <c r="I65" i="1" s="1"/>
  <c r="O65" i="1"/>
  <c r="M201" i="1"/>
  <c r="M31" i="1"/>
  <c r="O260" i="1"/>
  <c r="R260" i="1"/>
  <c r="S260" i="1" s="1"/>
  <c r="T260" i="1" s="1"/>
  <c r="P260" i="1"/>
  <c r="I260" i="1" s="1"/>
  <c r="R203" i="1"/>
  <c r="S203" i="1" s="1"/>
  <c r="T203" i="1" s="1"/>
  <c r="O203" i="1"/>
  <c r="P203" i="1"/>
  <c r="I203" i="1" s="1"/>
  <c r="M251" i="1"/>
  <c r="O29" i="1"/>
  <c r="P29" i="1"/>
  <c r="I29" i="1" s="1"/>
  <c r="R52" i="1"/>
  <c r="S52" i="1" s="1"/>
  <c r="T52" i="1" s="1"/>
  <c r="P52" i="1"/>
  <c r="I52" i="1" s="1"/>
  <c r="O52" i="1"/>
  <c r="M194" i="1"/>
  <c r="R66" i="1"/>
  <c r="S66" i="1" s="1"/>
  <c r="T66" i="1" s="1"/>
  <c r="O66" i="1"/>
  <c r="P66" i="1"/>
  <c r="I66" i="1" s="1"/>
  <c r="O132" i="1"/>
  <c r="P132" i="1"/>
  <c r="I132" i="1" s="1"/>
  <c r="R132" i="1"/>
  <c r="S132" i="1" s="1"/>
  <c r="T132" i="1" s="1"/>
  <c r="M82" i="1"/>
  <c r="M197" i="1"/>
  <c r="O54" i="1"/>
  <c r="R54" i="1"/>
  <c r="S54" i="1" s="1"/>
  <c r="T54" i="1" s="1"/>
  <c r="P54" i="1"/>
  <c r="I54" i="1" s="1"/>
  <c r="M199" i="1"/>
  <c r="O316" i="1"/>
  <c r="P316" i="1"/>
  <c r="I316" i="1" s="1"/>
  <c r="R316" i="1"/>
  <c r="S316" i="1" s="1"/>
  <c r="T316" i="1" s="1"/>
  <c r="O225" i="1"/>
  <c r="P225" i="1"/>
  <c r="I225" i="1" s="1"/>
  <c r="P231" i="1"/>
  <c r="I231" i="1" s="1"/>
  <c r="O231" i="1"/>
  <c r="M245" i="1"/>
  <c r="M70" i="1"/>
  <c r="M270" i="1"/>
  <c r="P213" i="1"/>
  <c r="I213" i="1" s="1"/>
  <c r="O213" i="1"/>
  <c r="R213" i="1"/>
  <c r="S213" i="1" s="1"/>
  <c r="T213" i="1" s="1"/>
  <c r="M142" i="1"/>
  <c r="M99" i="1"/>
  <c r="R315" i="1"/>
  <c r="S315" i="1" s="1"/>
  <c r="T315" i="1" s="1"/>
  <c r="U315" i="1" s="1"/>
  <c r="P315" i="1"/>
  <c r="I315" i="1" s="1"/>
  <c r="O315" i="1"/>
  <c r="M315" i="1"/>
  <c r="O154" i="1"/>
  <c r="R154" i="1"/>
  <c r="S154" i="1" s="1"/>
  <c r="T154" i="1" s="1"/>
  <c r="P154" i="1"/>
  <c r="I154" i="1" s="1"/>
  <c r="M83" i="1"/>
  <c r="M17" i="1"/>
  <c r="P2" i="1"/>
  <c r="I2" i="1" s="1"/>
  <c r="R2" i="1"/>
  <c r="N354" i="1"/>
  <c r="O2" i="1"/>
  <c r="M214" i="1"/>
  <c r="M116" i="1"/>
  <c r="O25" i="1"/>
  <c r="R25" i="1"/>
  <c r="S25" i="1" s="1"/>
  <c r="T25" i="1" s="1"/>
  <c r="P25" i="1"/>
  <c r="I25" i="1" s="1"/>
  <c r="M238" i="1"/>
  <c r="P62" i="1"/>
  <c r="I62" i="1" s="1"/>
  <c r="O62" i="1"/>
  <c r="R62" i="1"/>
  <c r="S62" i="1" s="1"/>
  <c r="T62" i="1" s="1"/>
  <c r="O8" i="1"/>
  <c r="R8" i="1"/>
  <c r="S8" i="1" s="1"/>
  <c r="T8" i="1" s="1"/>
  <c r="P8" i="1"/>
  <c r="I8" i="1" s="1"/>
  <c r="O70" i="1"/>
  <c r="R70" i="1"/>
  <c r="S70" i="1" s="1"/>
  <c r="T70" i="1" s="1"/>
  <c r="P70" i="1"/>
  <c r="I70" i="1" s="1"/>
  <c r="P173" i="1"/>
  <c r="I173" i="1" s="1"/>
  <c r="O173" i="1"/>
  <c r="O10" i="1"/>
  <c r="P10" i="1"/>
  <c r="I10" i="1" s="1"/>
  <c r="R10" i="1"/>
  <c r="S10" i="1" s="1"/>
  <c r="T10" i="1" s="1"/>
  <c r="R313" i="1"/>
  <c r="S313" i="1" s="1"/>
  <c r="T313" i="1" s="1"/>
  <c r="P313" i="1"/>
  <c r="I313" i="1" s="1"/>
  <c r="O313" i="1"/>
  <c r="O179" i="1"/>
  <c r="P179" i="1"/>
  <c r="I179" i="1" s="1"/>
  <c r="R179" i="1"/>
  <c r="S179" i="1" s="1"/>
  <c r="T179" i="1" s="1"/>
  <c r="M267" i="1"/>
  <c r="R317" i="1"/>
  <c r="S317" i="1" s="1"/>
  <c r="T317" i="1" s="1"/>
  <c r="P317" i="1"/>
  <c r="I317" i="1" s="1"/>
  <c r="O317" i="1"/>
  <c r="O30" i="1"/>
  <c r="R30" i="1"/>
  <c r="S30" i="1" s="1"/>
  <c r="T30" i="1" s="1"/>
  <c r="P30" i="1"/>
  <c r="I30" i="1" s="1"/>
  <c r="P196" i="1"/>
  <c r="I196" i="1" s="1"/>
  <c r="O196" i="1"/>
  <c r="R196" i="1"/>
  <c r="S196" i="1" s="1"/>
  <c r="T196" i="1" s="1"/>
  <c r="P164" i="1"/>
  <c r="I164" i="1" s="1"/>
  <c r="O164" i="1"/>
  <c r="R164" i="1"/>
  <c r="S164" i="1" s="1"/>
  <c r="T164" i="1" s="1"/>
  <c r="R340" i="1"/>
  <c r="S340" i="1" s="1"/>
  <c r="T340" i="1" s="1"/>
  <c r="P340" i="1"/>
  <c r="I340" i="1" s="1"/>
  <c r="O340" i="1"/>
  <c r="O130" i="1"/>
  <c r="P130" i="1"/>
  <c r="I130" i="1" s="1"/>
  <c r="R130" i="1"/>
  <c r="S130" i="1" s="1"/>
  <c r="T130" i="1" s="1"/>
  <c r="O85" i="1"/>
  <c r="P85" i="1"/>
  <c r="I85" i="1" s="1"/>
  <c r="R85" i="1"/>
  <c r="S85" i="1" s="1"/>
  <c r="T85" i="1" s="1"/>
  <c r="O287" i="1"/>
  <c r="P287" i="1"/>
  <c r="I287" i="1" s="1"/>
  <c r="O159" i="1"/>
  <c r="P159" i="1"/>
  <c r="I159" i="1" s="1"/>
  <c r="O102" i="1"/>
  <c r="P102" i="1"/>
  <c r="I102" i="1" s="1"/>
  <c r="R102" i="1"/>
  <c r="S102" i="1" s="1"/>
  <c r="T102" i="1" s="1"/>
  <c r="U102" i="1" s="1"/>
  <c r="P310" i="1"/>
  <c r="I310" i="1" s="1"/>
  <c r="R310" i="1"/>
  <c r="S310" i="1" s="1"/>
  <c r="T310" i="1" s="1"/>
  <c r="O310" i="1"/>
  <c r="O160" i="1"/>
  <c r="P160" i="1"/>
  <c r="I160" i="1" s="1"/>
  <c r="R160" i="1"/>
  <c r="S160" i="1" s="1"/>
  <c r="T160" i="1" s="1"/>
  <c r="R239" i="1"/>
  <c r="S239" i="1" s="1"/>
  <c r="T239" i="1" s="1"/>
  <c r="U239" i="1" s="1"/>
  <c r="P239" i="1"/>
  <c r="I239" i="1" s="1"/>
  <c r="O239" i="1"/>
  <c r="R124" i="1"/>
  <c r="S124" i="1" s="1"/>
  <c r="T124" i="1" s="1"/>
  <c r="O124" i="1"/>
  <c r="P124" i="1"/>
  <c r="I124" i="1" s="1"/>
  <c r="O232" i="1"/>
  <c r="R232" i="1"/>
  <c r="S232" i="1" s="1"/>
  <c r="T232" i="1" s="1"/>
  <c r="P232" i="1"/>
  <c r="I232" i="1" s="1"/>
  <c r="O281" i="1"/>
  <c r="P281" i="1"/>
  <c r="I281" i="1" s="1"/>
  <c r="R281" i="1"/>
  <c r="S281" i="1" s="1"/>
  <c r="T281" i="1" s="1"/>
  <c r="P99" i="1"/>
  <c r="I99" i="1" s="1"/>
  <c r="O99" i="1"/>
  <c r="R99" i="1"/>
  <c r="S99" i="1" s="1"/>
  <c r="T99" i="1" s="1"/>
  <c r="M119" i="1"/>
  <c r="P219" i="1"/>
  <c r="I219" i="1" s="1"/>
  <c r="O219" i="1"/>
  <c r="R219" i="1"/>
  <c r="S219" i="1" s="1"/>
  <c r="T219" i="1" s="1"/>
  <c r="M153" i="1"/>
  <c r="P53" i="1"/>
  <c r="I53" i="1" s="1"/>
  <c r="O53" i="1"/>
  <c r="P207" i="1"/>
  <c r="I207" i="1" s="1"/>
  <c r="O207" i="1"/>
  <c r="R207" i="1"/>
  <c r="S207" i="1" s="1"/>
  <c r="T207" i="1" s="1"/>
  <c r="M39" i="1"/>
  <c r="P273" i="1"/>
  <c r="I273" i="1" s="1"/>
  <c r="O273" i="1"/>
  <c r="R273" i="1"/>
  <c r="S273" i="1" s="1"/>
  <c r="T273" i="1" s="1"/>
  <c r="R133" i="1"/>
  <c r="S133" i="1" s="1"/>
  <c r="T133" i="1" s="1"/>
  <c r="O133" i="1"/>
  <c r="P133" i="1"/>
  <c r="I133" i="1" s="1"/>
  <c r="P236" i="1"/>
  <c r="I236" i="1" s="1"/>
  <c r="O236" i="1"/>
  <c r="R350" i="1"/>
  <c r="S350" i="1" s="1"/>
  <c r="T350" i="1" s="1"/>
  <c r="O350" i="1"/>
  <c r="P350" i="1"/>
  <c r="I350" i="1" s="1"/>
  <c r="P166" i="1"/>
  <c r="I166" i="1" s="1"/>
  <c r="O166" i="1"/>
  <c r="R166" i="1"/>
  <c r="S166" i="1" s="1"/>
  <c r="T166" i="1" s="1"/>
  <c r="U166" i="1" s="1"/>
  <c r="R138" i="1"/>
  <c r="S138" i="1" s="1"/>
  <c r="T138" i="1" s="1"/>
  <c r="U138" i="1" s="1"/>
  <c r="O138" i="1"/>
  <c r="P138" i="1"/>
  <c r="I138" i="1" s="1"/>
  <c r="P289" i="1"/>
  <c r="I289" i="1" s="1"/>
  <c r="O289" i="1"/>
  <c r="M293" i="1"/>
  <c r="P114" i="1"/>
  <c r="I114" i="1" s="1"/>
  <c r="O114" i="1"/>
  <c r="P144" i="1"/>
  <c r="I144" i="1" s="1"/>
  <c r="R144" i="1"/>
  <c r="S144" i="1" s="1"/>
  <c r="T144" i="1" s="1"/>
  <c r="O144" i="1"/>
  <c r="O252" i="1"/>
  <c r="P252" i="1"/>
  <c r="I252" i="1" s="1"/>
  <c r="R252" i="1"/>
  <c r="S252" i="1" s="1"/>
  <c r="T252" i="1" s="1"/>
  <c r="U252" i="1" s="1"/>
  <c r="O165" i="1"/>
  <c r="P165" i="1"/>
  <c r="I165" i="1" s="1"/>
  <c r="R165" i="1"/>
  <c r="S165" i="1" s="1"/>
  <c r="T165" i="1" s="1"/>
  <c r="O341" i="1"/>
  <c r="P341" i="1"/>
  <c r="I341" i="1" s="1"/>
  <c r="R341" i="1"/>
  <c r="S341" i="1" s="1"/>
  <c r="T341" i="1" s="1"/>
  <c r="M76" i="1"/>
  <c r="P33" i="1"/>
  <c r="I33" i="1" s="1"/>
  <c r="R33" i="1"/>
  <c r="S33" i="1" s="1"/>
  <c r="T33" i="1" s="1"/>
  <c r="O33" i="1"/>
  <c r="M67" i="1"/>
  <c r="P17" i="1"/>
  <c r="I17" i="1" s="1"/>
  <c r="O17" i="1"/>
  <c r="R17" i="1"/>
  <c r="S17" i="1" s="1"/>
  <c r="T17" i="1" s="1"/>
  <c r="R121" i="1"/>
  <c r="S121" i="1" s="1"/>
  <c r="T121" i="1" s="1"/>
  <c r="O121" i="1"/>
  <c r="P121" i="1"/>
  <c r="I121" i="1" s="1"/>
  <c r="O161" i="1"/>
  <c r="R161" i="1"/>
  <c r="S161" i="1" s="1"/>
  <c r="T161" i="1" s="1"/>
  <c r="U161" i="1" s="1"/>
  <c r="P161" i="1"/>
  <c r="I161" i="1" s="1"/>
  <c r="P303" i="1"/>
  <c r="I303" i="1" s="1"/>
  <c r="R303" i="1"/>
  <c r="S303" i="1" s="1"/>
  <c r="T303" i="1" s="1"/>
  <c r="O303" i="1"/>
  <c r="O250" i="1"/>
  <c r="R250" i="1"/>
  <c r="S250" i="1" s="1"/>
  <c r="T250" i="1" s="1"/>
  <c r="P250" i="1"/>
  <c r="I250" i="1" s="1"/>
  <c r="R305" i="1"/>
  <c r="S305" i="1" s="1"/>
  <c r="T305" i="1" s="1"/>
  <c r="P305" i="1"/>
  <c r="I305" i="1" s="1"/>
  <c r="O305" i="1"/>
  <c r="M166" i="1"/>
  <c r="P347" i="1"/>
  <c r="I347" i="1" s="1"/>
  <c r="R347" i="1"/>
  <c r="S347" i="1" s="1"/>
  <c r="T347" i="1" s="1"/>
  <c r="O347" i="1"/>
  <c r="O183" i="1"/>
  <c r="P183" i="1"/>
  <c r="I183" i="1" s="1"/>
  <c r="R183" i="1"/>
  <c r="S183" i="1" s="1"/>
  <c r="T183" i="1" s="1"/>
  <c r="P192" i="1"/>
  <c r="I192" i="1" s="1"/>
  <c r="O192" i="1"/>
  <c r="R309" i="1"/>
  <c r="S309" i="1" s="1"/>
  <c r="T309" i="1" s="1"/>
  <c r="P309" i="1"/>
  <c r="I309" i="1" s="1"/>
  <c r="O309" i="1"/>
  <c r="P155" i="1"/>
  <c r="I155" i="1" s="1"/>
  <c r="O155" i="1"/>
  <c r="R14" i="1"/>
  <c r="S14" i="1" s="1"/>
  <c r="T14" i="1" s="1"/>
  <c r="P14" i="1"/>
  <c r="I14" i="1" s="1"/>
  <c r="O14" i="1"/>
  <c r="O13" i="1"/>
  <c r="R13" i="1"/>
  <c r="S13" i="1" s="1"/>
  <c r="T13" i="1" s="1"/>
  <c r="P13" i="1"/>
  <c r="I13" i="1" s="1"/>
  <c r="M157" i="1"/>
  <c r="R200" i="1"/>
  <c r="S200" i="1" s="1"/>
  <c r="T200" i="1" s="1"/>
  <c r="O200" i="1"/>
  <c r="P200" i="1"/>
  <c r="I200" i="1" s="1"/>
  <c r="O131" i="1"/>
  <c r="R131" i="1"/>
  <c r="S131" i="1" s="1"/>
  <c r="T131" i="1" s="1"/>
  <c r="P131" i="1"/>
  <c r="I131" i="1" s="1"/>
  <c r="M246" i="1"/>
  <c r="O328" i="1"/>
  <c r="P328" i="1"/>
  <c r="I328" i="1" s="1"/>
  <c r="R227" i="1"/>
  <c r="S227" i="1" s="1"/>
  <c r="T227" i="1" s="1"/>
  <c r="O227" i="1"/>
  <c r="P227" i="1"/>
  <c r="I227" i="1" s="1"/>
  <c r="M118" i="1"/>
  <c r="M11" i="1"/>
  <c r="O143" i="1"/>
  <c r="P143" i="1"/>
  <c r="I143" i="1" s="1"/>
  <c r="R143" i="1"/>
  <c r="S143" i="1" s="1"/>
  <c r="T143" i="1" s="1"/>
  <c r="U143" i="1" s="1"/>
  <c r="R107" i="1"/>
  <c r="S107" i="1" s="1"/>
  <c r="T107" i="1" s="1"/>
  <c r="P107" i="1"/>
  <c r="I107" i="1" s="1"/>
  <c r="O107" i="1"/>
  <c r="M41" i="1"/>
  <c r="O220" i="1"/>
  <c r="P220" i="1"/>
  <c r="I220" i="1" s="1"/>
  <c r="R79" i="1"/>
  <c r="S79" i="1" s="1"/>
  <c r="T79" i="1" s="1"/>
  <c r="O79" i="1"/>
  <c r="P79" i="1"/>
  <c r="I79" i="1" s="1"/>
  <c r="R49" i="1"/>
  <c r="S49" i="1" s="1"/>
  <c r="T49" i="1" s="1"/>
  <c r="P49" i="1"/>
  <c r="I49" i="1" s="1"/>
  <c r="O49" i="1"/>
  <c r="R274" i="1"/>
  <c r="S274" i="1" s="1"/>
  <c r="T274" i="1" s="1"/>
  <c r="P274" i="1"/>
  <c r="I274" i="1" s="1"/>
  <c r="O274" i="1"/>
  <c r="M299" i="1"/>
  <c r="P89" i="1"/>
  <c r="I89" i="1" s="1"/>
  <c r="O89" i="1"/>
  <c r="R149" i="1"/>
  <c r="S149" i="1" s="1"/>
  <c r="T149" i="1" s="1"/>
  <c r="P149" i="1"/>
  <c r="I149" i="1" s="1"/>
  <c r="O149" i="1"/>
  <c r="O318" i="1"/>
  <c r="R318" i="1"/>
  <c r="S318" i="1" s="1"/>
  <c r="T318" i="1" s="1"/>
  <c r="P318" i="1"/>
  <c r="I318" i="1" s="1"/>
  <c r="M262" i="1"/>
  <c r="R142" i="1"/>
  <c r="S142" i="1" s="1"/>
  <c r="T142" i="1" s="1"/>
  <c r="O142" i="1"/>
  <c r="P142" i="1"/>
  <c r="I142" i="1" s="1"/>
  <c r="O329" i="1"/>
  <c r="P329" i="1"/>
  <c r="I329" i="1" s="1"/>
  <c r="R329" i="1"/>
  <c r="S329" i="1" s="1"/>
  <c r="T329" i="1" s="1"/>
  <c r="M90" i="1"/>
  <c r="P263" i="1"/>
  <c r="I263" i="1" s="1"/>
  <c r="O263" i="1"/>
  <c r="R263" i="1"/>
  <c r="S263" i="1" s="1"/>
  <c r="T263" i="1" s="1"/>
  <c r="R351" i="1"/>
  <c r="S351" i="1" s="1"/>
  <c r="T351" i="1" s="1"/>
  <c r="U351" i="1" s="1"/>
  <c r="P351" i="1"/>
  <c r="I351" i="1" s="1"/>
  <c r="O351" i="1"/>
  <c r="M329" i="1"/>
  <c r="O291" i="1"/>
  <c r="P291" i="1"/>
  <c r="I291" i="1" s="1"/>
  <c r="R291" i="1"/>
  <c r="S291" i="1" s="1"/>
  <c r="T291" i="1" s="1"/>
  <c r="P211" i="1"/>
  <c r="I211" i="1" s="1"/>
  <c r="O211" i="1"/>
  <c r="M233" i="1"/>
  <c r="P202" i="1"/>
  <c r="I202" i="1" s="1"/>
  <c r="O202" i="1"/>
  <c r="R202" i="1"/>
  <c r="S202" i="1" s="1"/>
  <c r="T202" i="1" s="1"/>
  <c r="U202" i="1" s="1"/>
  <c r="P18" i="1"/>
  <c r="I18" i="1" s="1"/>
  <c r="O18" i="1"/>
  <c r="R18" i="1"/>
  <c r="S18" i="1" s="1"/>
  <c r="T18" i="1" s="1"/>
  <c r="M305" i="1"/>
  <c r="M80" i="1"/>
  <c r="O240" i="1"/>
  <c r="R240" i="1"/>
  <c r="S240" i="1" s="1"/>
  <c r="T240" i="1" s="1"/>
  <c r="P240" i="1"/>
  <c r="I240" i="1" s="1"/>
  <c r="M27" i="1"/>
  <c r="M124" i="1"/>
  <c r="P331" i="1"/>
  <c r="I331" i="1" s="1"/>
  <c r="O331" i="1"/>
  <c r="M274" i="1"/>
  <c r="O279" i="1"/>
  <c r="P279" i="1"/>
  <c r="I279" i="1" s="1"/>
  <c r="R279" i="1"/>
  <c r="S279" i="1" s="1"/>
  <c r="T279" i="1" s="1"/>
  <c r="M273" i="1"/>
  <c r="P36" i="1"/>
  <c r="I36" i="1" s="1"/>
  <c r="R36" i="1"/>
  <c r="S36" i="1" s="1"/>
  <c r="T36" i="1" s="1"/>
  <c r="U36" i="1" s="1"/>
  <c r="O36" i="1"/>
  <c r="O163" i="1"/>
  <c r="R163" i="1"/>
  <c r="S163" i="1" s="1"/>
  <c r="T163" i="1" s="1"/>
  <c r="P163" i="1"/>
  <c r="I163" i="1" s="1"/>
  <c r="M137" i="1"/>
  <c r="P56" i="1"/>
  <c r="I56" i="1" s="1"/>
  <c r="O56" i="1"/>
  <c r="R254" i="1"/>
  <c r="S254" i="1" s="1"/>
  <c r="T254" i="1" s="1"/>
  <c r="P254" i="1"/>
  <c r="I254" i="1" s="1"/>
  <c r="O254" i="1"/>
  <c r="M133" i="1"/>
  <c r="R81" i="1"/>
  <c r="S81" i="1" s="1"/>
  <c r="T81" i="1" s="1"/>
  <c r="P81" i="1"/>
  <c r="I81" i="1" s="1"/>
  <c r="O81" i="1"/>
  <c r="R212" i="1"/>
  <c r="S212" i="1" s="1"/>
  <c r="T212" i="1" s="1"/>
  <c r="O212" i="1"/>
  <c r="P212" i="1"/>
  <c r="I212" i="1" s="1"/>
  <c r="M249" i="1"/>
  <c r="R342" i="1"/>
  <c r="S342" i="1" s="1"/>
  <c r="T342" i="1" s="1"/>
  <c r="O342" i="1"/>
  <c r="P342" i="1"/>
  <c r="I342" i="1" s="1"/>
  <c r="O101" i="1"/>
  <c r="P101" i="1"/>
  <c r="I101" i="1" s="1"/>
  <c r="R101" i="1"/>
  <c r="S101" i="1" s="1"/>
  <c r="T101" i="1" s="1"/>
  <c r="U101" i="1" s="1"/>
  <c r="O302" i="1"/>
  <c r="P302" i="1"/>
  <c r="I302" i="1" s="1"/>
  <c r="O135" i="1"/>
  <c r="P135" i="1"/>
  <c r="I135" i="1" s="1"/>
  <c r="R135" i="1"/>
  <c r="S135" i="1" s="1"/>
  <c r="T135" i="1" s="1"/>
  <c r="R242" i="1"/>
  <c r="S242" i="1" s="1"/>
  <c r="T242" i="1" s="1"/>
  <c r="P242" i="1"/>
  <c r="I242" i="1" s="1"/>
  <c r="O242" i="1"/>
  <c r="O75" i="1"/>
  <c r="P75" i="1"/>
  <c r="I75" i="1" s="1"/>
  <c r="M121" i="1"/>
  <c r="M254" i="1"/>
  <c r="M348" i="1"/>
  <c r="P343" i="1"/>
  <c r="I343" i="1" s="1"/>
  <c r="O343" i="1"/>
  <c r="R343" i="1"/>
  <c r="S343" i="1" s="1"/>
  <c r="T343" i="1" s="1"/>
  <c r="P110" i="1"/>
  <c r="I110" i="1" s="1"/>
  <c r="O110" i="1"/>
  <c r="R110" i="1"/>
  <c r="S110" i="1" s="1"/>
  <c r="T110" i="1" s="1"/>
  <c r="R312" i="1"/>
  <c r="S312" i="1" s="1"/>
  <c r="T312" i="1" s="1"/>
  <c r="P312" i="1"/>
  <c r="I312" i="1" s="1"/>
  <c r="O312" i="1"/>
  <c r="M340" i="1"/>
  <c r="R345" i="1"/>
  <c r="S345" i="1" s="1"/>
  <c r="T345" i="1" s="1"/>
  <c r="P345" i="1"/>
  <c r="I345" i="1" s="1"/>
  <c r="O345" i="1"/>
  <c r="R346" i="1"/>
  <c r="S346" i="1" s="1"/>
  <c r="T346" i="1" s="1"/>
  <c r="P346" i="1"/>
  <c r="I346" i="1" s="1"/>
  <c r="O346" i="1"/>
  <c r="R224" i="1"/>
  <c r="S224" i="1" s="1"/>
  <c r="T224" i="1" s="1"/>
  <c r="O224" i="1"/>
  <c r="P224" i="1"/>
  <c r="I224" i="1" s="1"/>
  <c r="P197" i="1"/>
  <c r="I197" i="1" s="1"/>
  <c r="O197" i="1"/>
  <c r="M282" i="1"/>
  <c r="R98" i="1"/>
  <c r="S98" i="1" s="1"/>
  <c r="T98" i="1" s="1"/>
  <c r="P98" i="1"/>
  <c r="I98" i="1" s="1"/>
  <c r="O98" i="1"/>
  <c r="O125" i="1"/>
  <c r="P125" i="1"/>
  <c r="I125" i="1" s="1"/>
  <c r="R125" i="1"/>
  <c r="S125" i="1" s="1"/>
  <c r="T125" i="1" s="1"/>
  <c r="M276" i="1"/>
  <c r="M229" i="1"/>
  <c r="M93" i="1"/>
  <c r="M38" i="1"/>
  <c r="M37" i="1"/>
  <c r="M84" i="1"/>
  <c r="M266" i="1"/>
  <c r="M115" i="1"/>
  <c r="M33" i="1"/>
  <c r="M46" i="1"/>
  <c r="M89" i="1"/>
  <c r="O16" i="1"/>
  <c r="P16" i="1"/>
  <c r="I16" i="1" s="1"/>
  <c r="R16" i="1"/>
  <c r="S16" i="1" s="1"/>
  <c r="T16" i="1" s="1"/>
  <c r="M149" i="1"/>
  <c r="P28" i="1"/>
  <c r="I28" i="1" s="1"/>
  <c r="O28" i="1"/>
  <c r="R28" i="1"/>
  <c r="S28" i="1" s="1"/>
  <c r="T28" i="1" s="1"/>
  <c r="P140" i="1"/>
  <c r="I140" i="1" s="1"/>
  <c r="R140" i="1"/>
  <c r="S140" i="1" s="1"/>
  <c r="T140" i="1" s="1"/>
  <c r="O140" i="1"/>
  <c r="P272" i="1"/>
  <c r="I272" i="1" s="1"/>
  <c r="O272" i="1"/>
  <c r="R272" i="1"/>
  <c r="S272" i="1" s="1"/>
  <c r="T272" i="1" s="1"/>
  <c r="U272" i="1" s="1"/>
  <c r="M28" i="1"/>
  <c r="M292" i="1"/>
  <c r="M49" i="1"/>
  <c r="R294" i="1"/>
  <c r="S294" i="1" s="1"/>
  <c r="T294" i="1" s="1"/>
  <c r="O294" i="1"/>
  <c r="P294" i="1"/>
  <c r="I294" i="1" s="1"/>
  <c r="O334" i="1"/>
  <c r="P334" i="1"/>
  <c r="I334" i="1" s="1"/>
  <c r="M206" i="1"/>
  <c r="P201" i="1"/>
  <c r="I201" i="1" s="1"/>
  <c r="R201" i="1"/>
  <c r="S201" i="1" s="1"/>
  <c r="T201" i="1" s="1"/>
  <c r="O201" i="1"/>
  <c r="M313" i="1"/>
  <c r="M167" i="1"/>
  <c r="P26" i="1"/>
  <c r="I26" i="1" s="1"/>
  <c r="R26" i="1"/>
  <c r="S26" i="1" s="1"/>
  <c r="T26" i="1" s="1"/>
  <c r="O26" i="1"/>
  <c r="M180" i="1"/>
  <c r="M5" i="1"/>
  <c r="R68" i="1"/>
  <c r="S68" i="1" s="1"/>
  <c r="T68" i="1" s="1"/>
  <c r="P68" i="1"/>
  <c r="I68" i="1" s="1"/>
  <c r="O68" i="1"/>
  <c r="R307" i="1"/>
  <c r="S307" i="1" s="1"/>
  <c r="T307" i="1" s="1"/>
  <c r="P307" i="1"/>
  <c r="I307" i="1" s="1"/>
  <c r="O307" i="1"/>
  <c r="P187" i="1"/>
  <c r="I187" i="1" s="1"/>
  <c r="O187" i="1"/>
  <c r="R187" i="1"/>
  <c r="S187" i="1" s="1"/>
  <c r="T187" i="1" s="1"/>
  <c r="M177" i="1"/>
  <c r="O122" i="1"/>
  <c r="P122" i="1"/>
  <c r="I122" i="1" s="1"/>
  <c r="R122" i="1"/>
  <c r="S122" i="1" s="1"/>
  <c r="T122" i="1" s="1"/>
  <c r="R314" i="1"/>
  <c r="S314" i="1" s="1"/>
  <c r="T314" i="1" s="1"/>
  <c r="P314" i="1"/>
  <c r="I314" i="1" s="1"/>
  <c r="O314" i="1"/>
  <c r="R235" i="1"/>
  <c r="S235" i="1" s="1"/>
  <c r="T235" i="1" s="1"/>
  <c r="O235" i="1"/>
  <c r="P235" i="1"/>
  <c r="I235" i="1" s="1"/>
  <c r="M74" i="1"/>
  <c r="M126" i="1"/>
  <c r="P63" i="1"/>
  <c r="I63" i="1" s="1"/>
  <c r="O63" i="1"/>
  <c r="O290" i="1"/>
  <c r="P290" i="1"/>
  <c r="I290" i="1" s="1"/>
  <c r="M160" i="1"/>
  <c r="P188" i="1"/>
  <c r="I188" i="1" s="1"/>
  <c r="O188" i="1"/>
  <c r="R188" i="1"/>
  <c r="S188" i="1" s="1"/>
  <c r="T188" i="1" s="1"/>
  <c r="P189" i="1"/>
  <c r="I189" i="1" s="1"/>
  <c r="R189" i="1"/>
  <c r="S189" i="1" s="1"/>
  <c r="T189" i="1" s="1"/>
  <c r="O189" i="1"/>
  <c r="R48" i="1"/>
  <c r="S48" i="1" s="1"/>
  <c r="T48" i="1" s="1"/>
  <c r="P48" i="1"/>
  <c r="I48" i="1" s="1"/>
  <c r="O48" i="1"/>
  <c r="M248" i="1"/>
  <c r="O176" i="1"/>
  <c r="P176" i="1"/>
  <c r="I176" i="1" s="1"/>
  <c r="R176" i="1"/>
  <c r="S176" i="1" s="1"/>
  <c r="T176" i="1" s="1"/>
  <c r="M242" i="1"/>
  <c r="M172" i="1"/>
  <c r="O337" i="1"/>
  <c r="R337" i="1"/>
  <c r="S337" i="1" s="1"/>
  <c r="T337" i="1" s="1"/>
  <c r="P337" i="1"/>
  <c r="I337" i="1" s="1"/>
  <c r="M325" i="1"/>
  <c r="M106" i="1"/>
  <c r="M78" i="1"/>
  <c r="R95" i="1"/>
  <c r="S95" i="1" s="1"/>
  <c r="T95" i="1" s="1"/>
  <c r="O95" i="1"/>
  <c r="P95" i="1"/>
  <c r="I95" i="1" s="1"/>
  <c r="M139" i="1"/>
  <c r="M108" i="1"/>
  <c r="O141" i="1"/>
  <c r="P141" i="1"/>
  <c r="I141" i="1" s="1"/>
  <c r="R141" i="1"/>
  <c r="S141" i="1" s="1"/>
  <c r="T141" i="1" s="1"/>
  <c r="M184" i="1"/>
  <c r="O47" i="1"/>
  <c r="P47" i="1"/>
  <c r="I47" i="1" s="1"/>
  <c r="R47" i="1"/>
  <c r="S47" i="1" s="1"/>
  <c r="T47" i="1" s="1"/>
  <c r="U47" i="1" s="1"/>
  <c r="O308" i="1"/>
  <c r="P308" i="1"/>
  <c r="I308" i="1" s="1"/>
  <c r="R308" i="1"/>
  <c r="S308" i="1" s="1"/>
  <c r="T308" i="1" s="1"/>
  <c r="P151" i="1"/>
  <c r="I151" i="1" s="1"/>
  <c r="O151" i="1"/>
  <c r="R151" i="1"/>
  <c r="S151" i="1" s="1"/>
  <c r="T151" i="1" s="1"/>
  <c r="U151" i="1" s="1"/>
  <c r="O324" i="1"/>
  <c r="P324" i="1"/>
  <c r="I324" i="1" s="1"/>
  <c r="R324" i="1"/>
  <c r="S324" i="1" s="1"/>
  <c r="T324" i="1" s="1"/>
  <c r="M216" i="1"/>
  <c r="O72" i="1"/>
  <c r="R72" i="1"/>
  <c r="S72" i="1" s="1"/>
  <c r="T72" i="1" s="1"/>
  <c r="P72" i="1"/>
  <c r="I72" i="1" s="1"/>
  <c r="R237" i="1"/>
  <c r="S237" i="1" s="1"/>
  <c r="T237" i="1" s="1"/>
  <c r="U237" i="1" s="1"/>
  <c r="O237" i="1"/>
  <c r="P237" i="1"/>
  <c r="I237" i="1" s="1"/>
  <c r="O241" i="1"/>
  <c r="P241" i="1"/>
  <c r="I241" i="1" s="1"/>
  <c r="R241" i="1"/>
  <c r="S241" i="1" s="1"/>
  <c r="T241" i="1" s="1"/>
  <c r="R296" i="1"/>
  <c r="S296" i="1" s="1"/>
  <c r="T296" i="1" s="1"/>
  <c r="P296" i="1"/>
  <c r="I296" i="1" s="1"/>
  <c r="O296" i="1"/>
  <c r="M144" i="1"/>
  <c r="M252" i="1"/>
  <c r="M14" i="1"/>
  <c r="M130" i="1"/>
  <c r="M3" i="1"/>
  <c r="O174" i="1"/>
  <c r="R174" i="1"/>
  <c r="S174" i="1" s="1"/>
  <c r="T174" i="1" s="1"/>
  <c r="P174" i="1"/>
  <c r="I174" i="1" s="1"/>
  <c r="R91" i="1"/>
  <c r="S91" i="1" s="1"/>
  <c r="T91" i="1" s="1"/>
  <c r="O91" i="1"/>
  <c r="P91" i="1"/>
  <c r="I91" i="1" s="1"/>
  <c r="M219" i="1"/>
  <c r="O111" i="1"/>
  <c r="R111" i="1"/>
  <c r="S111" i="1" s="1"/>
  <c r="T111" i="1" s="1"/>
  <c r="P111" i="1"/>
  <c r="I111" i="1" s="1"/>
  <c r="M303" i="1"/>
  <c r="R261" i="1"/>
  <c r="S261" i="1" s="1"/>
  <c r="T261" i="1" s="1"/>
  <c r="P261" i="1"/>
  <c r="I261" i="1" s="1"/>
  <c r="O261" i="1"/>
  <c r="W174" i="1" l="1"/>
  <c r="X174" i="1" s="1"/>
  <c r="Y174" i="1" s="1"/>
  <c r="AD174" i="1" s="1"/>
  <c r="U174" i="1"/>
  <c r="W202" i="1"/>
  <c r="X202" i="1" s="1"/>
  <c r="Y202" i="1" s="1"/>
  <c r="AD202" i="1" s="1"/>
  <c r="W351" i="1"/>
  <c r="X351" i="1" s="1"/>
  <c r="Y351" i="1" s="1"/>
  <c r="AD351" i="1" s="1"/>
  <c r="W305" i="1"/>
  <c r="X305" i="1" s="1"/>
  <c r="Y305" i="1" s="1"/>
  <c r="AD305" i="1" s="1"/>
  <c r="W138" i="1"/>
  <c r="X138" i="1" s="1"/>
  <c r="Y138" i="1" s="1"/>
  <c r="AD138" i="1" s="1"/>
  <c r="W85" i="1"/>
  <c r="X85" i="1" s="1"/>
  <c r="Y85" i="1" s="1"/>
  <c r="AD85" i="1" s="1"/>
  <c r="W344" i="1"/>
  <c r="X344" i="1" s="1"/>
  <c r="Y344" i="1" s="1"/>
  <c r="AD344" i="1" s="1"/>
  <c r="U51" i="1"/>
  <c r="W282" i="1"/>
  <c r="X282" i="1" s="1"/>
  <c r="Y282" i="1" s="1"/>
  <c r="AD282" i="1" s="1"/>
  <c r="W292" i="1"/>
  <c r="X292" i="1" s="1"/>
  <c r="Y292" i="1" s="1"/>
  <c r="AD292" i="1" s="1"/>
  <c r="W258" i="1"/>
  <c r="X258" i="1" s="1"/>
  <c r="Y258" i="1" s="1"/>
  <c r="AD258" i="1" s="1"/>
  <c r="W122" i="1"/>
  <c r="X122" i="1" s="1"/>
  <c r="Y122" i="1" s="1"/>
  <c r="AD122" i="1" s="1"/>
  <c r="W16" i="1"/>
  <c r="X16" i="1" s="1"/>
  <c r="Y16" i="1" s="1"/>
  <c r="AD16" i="1" s="1"/>
  <c r="U110" i="1"/>
  <c r="U68" i="1"/>
  <c r="W26" i="1"/>
  <c r="X26" i="1" s="1"/>
  <c r="Y26" i="1" s="1"/>
  <c r="AD26" i="1" s="1"/>
  <c r="W294" i="1"/>
  <c r="X294" i="1" s="1"/>
  <c r="Y294" i="1" s="1"/>
  <c r="AD294" i="1" s="1"/>
  <c r="W272" i="1"/>
  <c r="X272" i="1" s="1"/>
  <c r="Y272" i="1" s="1"/>
  <c r="AD272" i="1" s="1"/>
  <c r="W242" i="1"/>
  <c r="X242" i="1" s="1"/>
  <c r="Y242" i="1" s="1"/>
  <c r="AD242" i="1" s="1"/>
  <c r="U342" i="1"/>
  <c r="W342" i="1"/>
  <c r="X342" i="1" s="1"/>
  <c r="Y342" i="1" s="1"/>
  <c r="AD342" i="1" s="1"/>
  <c r="W291" i="1"/>
  <c r="X291" i="1" s="1"/>
  <c r="Y291" i="1" s="1"/>
  <c r="AD291" i="1" s="1"/>
  <c r="W309" i="1"/>
  <c r="X309" i="1" s="1"/>
  <c r="Y309" i="1" s="1"/>
  <c r="AD309" i="1" s="1"/>
  <c r="U309" i="1"/>
  <c r="W303" i="1"/>
  <c r="X303" i="1" s="1"/>
  <c r="Y303" i="1" s="1"/>
  <c r="AD303" i="1" s="1"/>
  <c r="W273" i="1"/>
  <c r="X273" i="1" s="1"/>
  <c r="Y273" i="1" s="1"/>
  <c r="AD273" i="1" s="1"/>
  <c r="U273" i="1"/>
  <c r="U160" i="1"/>
  <c r="W160" i="1"/>
  <c r="X160" i="1" s="1"/>
  <c r="Y160" i="1" s="1"/>
  <c r="AD160" i="1" s="1"/>
  <c r="W310" i="1"/>
  <c r="X310" i="1" s="1"/>
  <c r="Y310" i="1" s="1"/>
  <c r="AD310" i="1" s="1"/>
  <c r="W164" i="1"/>
  <c r="X164" i="1" s="1"/>
  <c r="Y164" i="1" s="1"/>
  <c r="AD164" i="1" s="1"/>
  <c r="W25" i="1"/>
  <c r="X25" i="1" s="1"/>
  <c r="Y25" i="1" s="1"/>
  <c r="AD25" i="1" s="1"/>
  <c r="U25" i="1"/>
  <c r="U316" i="1"/>
  <c r="W316" i="1"/>
  <c r="X316" i="1" s="1"/>
  <c r="Y316" i="1" s="1"/>
  <c r="AD316" i="1" s="1"/>
  <c r="W286" i="1"/>
  <c r="X286" i="1" s="1"/>
  <c r="Y286" i="1" s="1"/>
  <c r="AD286" i="1" s="1"/>
  <c r="U286" i="1"/>
  <c r="W259" i="1"/>
  <c r="X259" i="1" s="1"/>
  <c r="Y259" i="1" s="1"/>
  <c r="AD259" i="1" s="1"/>
  <c r="U259" i="1"/>
  <c r="W228" i="1"/>
  <c r="X228" i="1" s="1"/>
  <c r="Y228" i="1" s="1"/>
  <c r="AD228" i="1" s="1"/>
  <c r="U113" i="1"/>
  <c r="U241" i="1"/>
  <c r="W241" i="1"/>
  <c r="X241" i="1" s="1"/>
  <c r="Y241" i="1" s="1"/>
  <c r="AD241" i="1" s="1"/>
  <c r="W47" i="1"/>
  <c r="X47" i="1" s="1"/>
  <c r="Y47" i="1" s="1"/>
  <c r="AD47" i="1" s="1"/>
  <c r="W95" i="1"/>
  <c r="X95" i="1" s="1"/>
  <c r="Y95" i="1" s="1"/>
  <c r="AD95" i="1" s="1"/>
  <c r="U95" i="1"/>
  <c r="W201" i="1"/>
  <c r="X201" i="1" s="1"/>
  <c r="Y201" i="1" s="1"/>
  <c r="AD201" i="1" s="1"/>
  <c r="W224" i="1"/>
  <c r="X224" i="1" s="1"/>
  <c r="Y224" i="1" s="1"/>
  <c r="AD224" i="1" s="1"/>
  <c r="W279" i="1"/>
  <c r="X279" i="1" s="1"/>
  <c r="Y279" i="1" s="1"/>
  <c r="AD279" i="1" s="1"/>
  <c r="W341" i="1"/>
  <c r="X341" i="1" s="1"/>
  <c r="Y341" i="1" s="1"/>
  <c r="AD341" i="1" s="1"/>
  <c r="W65" i="1"/>
  <c r="X65" i="1" s="1"/>
  <c r="Y65" i="1" s="1"/>
  <c r="AD65" i="1" s="1"/>
  <c r="U278" i="1"/>
  <c r="W278" i="1"/>
  <c r="X278" i="1" s="1"/>
  <c r="Y278" i="1" s="1"/>
  <c r="AD278" i="1" s="1"/>
  <c r="W210" i="1"/>
  <c r="X210" i="1" s="1"/>
  <c r="Y210" i="1" s="1"/>
  <c r="AD210" i="1" s="1"/>
  <c r="W264" i="1"/>
  <c r="X264" i="1" s="1"/>
  <c r="Y264" i="1" s="1"/>
  <c r="AD264" i="1" s="1"/>
  <c r="W4" i="1"/>
  <c r="X4" i="1" s="1"/>
  <c r="Y4" i="1" s="1"/>
  <c r="AD4" i="1" s="1"/>
  <c r="U4" i="1"/>
  <c r="W23" i="1"/>
  <c r="X23" i="1" s="1"/>
  <c r="Y23" i="1" s="1"/>
  <c r="AD23" i="1" s="1"/>
  <c r="U23" i="1"/>
  <c r="W230" i="1"/>
  <c r="X230" i="1" s="1"/>
  <c r="Y230" i="1" s="1"/>
  <c r="AD230" i="1" s="1"/>
  <c r="U230" i="1"/>
  <c r="W257" i="1"/>
  <c r="X257" i="1" s="1"/>
  <c r="Y257" i="1" s="1"/>
  <c r="AD257" i="1" s="1"/>
  <c r="W247" i="1"/>
  <c r="X247" i="1" s="1"/>
  <c r="Y247" i="1" s="1"/>
  <c r="AD247" i="1" s="1"/>
  <c r="U120" i="1"/>
  <c r="W120" i="1"/>
  <c r="X120" i="1" s="1"/>
  <c r="Y120" i="1" s="1"/>
  <c r="AD120" i="1" s="1"/>
  <c r="W190" i="1"/>
  <c r="X190" i="1" s="1"/>
  <c r="Y190" i="1" s="1"/>
  <c r="AD190" i="1" s="1"/>
  <c r="W293" i="1"/>
  <c r="X293" i="1" s="1"/>
  <c r="Y293" i="1" s="1"/>
  <c r="AD293" i="1" s="1"/>
  <c r="U293" i="1"/>
  <c r="W145" i="1"/>
  <c r="X145" i="1" s="1"/>
  <c r="Y145" i="1" s="1"/>
  <c r="AD145" i="1" s="1"/>
  <c r="W35" i="1"/>
  <c r="X35" i="1" s="1"/>
  <c r="Y35" i="1" s="1"/>
  <c r="AD35" i="1" s="1"/>
  <c r="W185" i="1"/>
  <c r="X185" i="1" s="1"/>
  <c r="Y185" i="1" s="1"/>
  <c r="AD185" i="1" s="1"/>
  <c r="U185" i="1"/>
  <c r="W136" i="1"/>
  <c r="X136" i="1" s="1"/>
  <c r="Y136" i="1" s="1"/>
  <c r="AD136" i="1" s="1"/>
  <c r="U326" i="1"/>
  <c r="W326" i="1"/>
  <c r="X326" i="1" s="1"/>
  <c r="Y326" i="1" s="1"/>
  <c r="AD326" i="1" s="1"/>
  <c r="W182" i="1"/>
  <c r="X182" i="1" s="1"/>
  <c r="Y182" i="1" s="1"/>
  <c r="AD182" i="1" s="1"/>
  <c r="W238" i="1"/>
  <c r="X238" i="1" s="1"/>
  <c r="Y238" i="1" s="1"/>
  <c r="AD238" i="1" s="1"/>
  <c r="U266" i="1"/>
  <c r="W266" i="1"/>
  <c r="X266" i="1" s="1"/>
  <c r="Y266" i="1" s="1"/>
  <c r="AD266" i="1" s="1"/>
  <c r="U108" i="1"/>
  <c r="W229" i="1"/>
  <c r="X229" i="1" s="1"/>
  <c r="Y229" i="1" s="1"/>
  <c r="AD229" i="1" s="1"/>
  <c r="W271" i="1"/>
  <c r="X271" i="1" s="1"/>
  <c r="Y271" i="1" s="1"/>
  <c r="AD271" i="1" s="1"/>
  <c r="W13" i="1"/>
  <c r="X13" i="1" s="1"/>
  <c r="Y13" i="1" s="1"/>
  <c r="AD13" i="1" s="1"/>
  <c r="W313" i="1"/>
  <c r="X313" i="1" s="1"/>
  <c r="Y313" i="1" s="1"/>
  <c r="AD313" i="1" s="1"/>
  <c r="U322" i="1"/>
  <c r="W322" i="1"/>
  <c r="X322" i="1" s="1"/>
  <c r="Y322" i="1" s="1"/>
  <c r="AD322" i="1" s="1"/>
  <c r="W323" i="1"/>
  <c r="X323" i="1" s="1"/>
  <c r="Y323" i="1" s="1"/>
  <c r="AD323" i="1" s="1"/>
  <c r="U323" i="1"/>
  <c r="W298" i="1"/>
  <c r="X298" i="1" s="1"/>
  <c r="Y298" i="1" s="1"/>
  <c r="AD298" i="1" s="1"/>
  <c r="W261" i="1"/>
  <c r="X261" i="1" s="1"/>
  <c r="Y261" i="1" s="1"/>
  <c r="AD261" i="1" s="1"/>
  <c r="W187" i="1"/>
  <c r="X187" i="1" s="1"/>
  <c r="Y187" i="1" s="1"/>
  <c r="AD187" i="1" s="1"/>
  <c r="W263" i="1"/>
  <c r="X263" i="1" s="1"/>
  <c r="Y263" i="1" s="1"/>
  <c r="AD263" i="1" s="1"/>
  <c r="W329" i="1"/>
  <c r="X329" i="1" s="1"/>
  <c r="Y329" i="1" s="1"/>
  <c r="AD329" i="1" s="1"/>
  <c r="W200" i="1"/>
  <c r="X200" i="1" s="1"/>
  <c r="Y200" i="1" s="1"/>
  <c r="AD200" i="1" s="1"/>
  <c r="U200" i="1"/>
  <c r="U121" i="1"/>
  <c r="W121" i="1"/>
  <c r="X121" i="1" s="1"/>
  <c r="Y121" i="1" s="1"/>
  <c r="AD121" i="1" s="1"/>
  <c r="W133" i="1"/>
  <c r="X133" i="1" s="1"/>
  <c r="Y133" i="1" s="1"/>
  <c r="AD133" i="1" s="1"/>
  <c r="U340" i="1"/>
  <c r="W340" i="1"/>
  <c r="X340" i="1" s="1"/>
  <c r="Y340" i="1" s="1"/>
  <c r="AD340" i="1" s="1"/>
  <c r="W62" i="1"/>
  <c r="X62" i="1" s="1"/>
  <c r="Y62" i="1" s="1"/>
  <c r="AD62" i="1" s="1"/>
  <c r="W66" i="1"/>
  <c r="X66" i="1" s="1"/>
  <c r="Y66" i="1" s="1"/>
  <c r="AD66" i="1" s="1"/>
  <c r="U66" i="1"/>
  <c r="W245" i="1"/>
  <c r="X245" i="1" s="1"/>
  <c r="Y245" i="1" s="1"/>
  <c r="AD245" i="1" s="1"/>
  <c r="U245" i="1"/>
  <c r="U208" i="1"/>
  <c r="W208" i="1"/>
  <c r="X208" i="1" s="1"/>
  <c r="Y208" i="1" s="1"/>
  <c r="AD208" i="1" s="1"/>
  <c r="W270" i="1"/>
  <c r="X270" i="1" s="1"/>
  <c r="Y270" i="1" s="1"/>
  <c r="AD270" i="1" s="1"/>
  <c r="W339" i="1"/>
  <c r="X339" i="1" s="1"/>
  <c r="Y339" i="1" s="1"/>
  <c r="AD339" i="1" s="1"/>
  <c r="U38" i="1"/>
  <c r="W38" i="1"/>
  <c r="X38" i="1" s="1"/>
  <c r="Y38" i="1" s="1"/>
  <c r="AD38" i="1" s="1"/>
  <c r="W248" i="1"/>
  <c r="X248" i="1" s="1"/>
  <c r="Y248" i="1" s="1"/>
  <c r="AD248" i="1" s="1"/>
  <c r="U248" i="1"/>
  <c r="W134" i="1"/>
  <c r="X134" i="1" s="1"/>
  <c r="Y134" i="1" s="1"/>
  <c r="AD134" i="1" s="1"/>
  <c r="W19" i="1"/>
  <c r="X19" i="1" s="1"/>
  <c r="Y19" i="1" s="1"/>
  <c r="AD19" i="1" s="1"/>
  <c r="W209" i="1"/>
  <c r="X209" i="1" s="1"/>
  <c r="Y209" i="1" s="1"/>
  <c r="AD209" i="1" s="1"/>
  <c r="U209" i="1"/>
  <c r="W267" i="1"/>
  <c r="X267" i="1" s="1"/>
  <c r="Y267" i="1" s="1"/>
  <c r="AD267" i="1" s="1"/>
  <c r="U267" i="1"/>
  <c r="W320" i="1"/>
  <c r="X320" i="1" s="1"/>
  <c r="Y320" i="1" s="1"/>
  <c r="AD320" i="1" s="1"/>
  <c r="W103" i="1"/>
  <c r="X103" i="1" s="1"/>
  <c r="Y103" i="1" s="1"/>
  <c r="AD103" i="1" s="1"/>
  <c r="W221" i="1"/>
  <c r="X221" i="1" s="1"/>
  <c r="Y221" i="1" s="1"/>
  <c r="AD221" i="1" s="1"/>
  <c r="W168" i="1"/>
  <c r="X168" i="1" s="1"/>
  <c r="Y168" i="1" s="1"/>
  <c r="AD168" i="1" s="1"/>
  <c r="W349" i="1"/>
  <c r="X349" i="1" s="1"/>
  <c r="Y349" i="1" s="1"/>
  <c r="AD349" i="1" s="1"/>
  <c r="W218" i="1"/>
  <c r="X218" i="1" s="1"/>
  <c r="Y218" i="1" s="1"/>
  <c r="AD218" i="1" s="1"/>
  <c r="U218" i="1"/>
  <c r="W177" i="1"/>
  <c r="X177" i="1" s="1"/>
  <c r="Y177" i="1" s="1"/>
  <c r="AD177" i="1" s="1"/>
  <c r="W5" i="1"/>
  <c r="X5" i="1" s="1"/>
  <c r="Y5" i="1" s="1"/>
  <c r="AD5" i="1" s="1"/>
  <c r="U27" i="1"/>
  <c r="W332" i="1"/>
  <c r="X332" i="1" s="1"/>
  <c r="Y332" i="1" s="1"/>
  <c r="AD332" i="1" s="1"/>
  <c r="U111" i="1"/>
  <c r="W343" i="1"/>
  <c r="X343" i="1" s="1"/>
  <c r="Y343" i="1" s="1"/>
  <c r="AD343" i="1" s="1"/>
  <c r="W33" i="1"/>
  <c r="X33" i="1" s="1"/>
  <c r="Y33" i="1" s="1"/>
  <c r="AD33" i="1" s="1"/>
  <c r="W162" i="1"/>
  <c r="X162" i="1" s="1"/>
  <c r="Y162" i="1" s="1"/>
  <c r="AD162" i="1" s="1"/>
  <c r="W283" i="1"/>
  <c r="X283" i="1" s="1"/>
  <c r="Y283" i="1" s="1"/>
  <c r="AD283" i="1" s="1"/>
  <c r="W223" i="1"/>
  <c r="X223" i="1" s="1"/>
  <c r="Y223" i="1" s="1"/>
  <c r="AD223" i="1" s="1"/>
  <c r="W206" i="1"/>
  <c r="X206" i="1" s="1"/>
  <c r="Y206" i="1" s="1"/>
  <c r="AD206" i="1" s="1"/>
  <c r="W94" i="1"/>
  <c r="X94" i="1" s="1"/>
  <c r="Y94" i="1" s="1"/>
  <c r="AD94" i="1" s="1"/>
  <c r="U6" i="1"/>
  <c r="W217" i="1"/>
  <c r="X217" i="1" s="1"/>
  <c r="Y217" i="1" s="1"/>
  <c r="AD217" i="1" s="1"/>
  <c r="W234" i="1"/>
  <c r="X234" i="1" s="1"/>
  <c r="Y234" i="1" s="1"/>
  <c r="AD234" i="1" s="1"/>
  <c r="W7" i="1"/>
  <c r="X7" i="1" s="1"/>
  <c r="Y7" i="1" s="1"/>
  <c r="AD7" i="1" s="1"/>
  <c r="W268" i="1"/>
  <c r="X268" i="1" s="1"/>
  <c r="Y268" i="1" s="1"/>
  <c r="AD268" i="1" s="1"/>
  <c r="W175" i="1"/>
  <c r="X175" i="1" s="1"/>
  <c r="Y175" i="1" s="1"/>
  <c r="AD175" i="1" s="1"/>
  <c r="U175" i="1"/>
  <c r="U3" i="1"/>
  <c r="W3" i="1"/>
  <c r="X3" i="1" s="1"/>
  <c r="Y3" i="1" s="1"/>
  <c r="AD3" i="1" s="1"/>
  <c r="W186" i="1"/>
  <c r="X186" i="1" s="1"/>
  <c r="Y186" i="1" s="1"/>
  <c r="AD186" i="1" s="1"/>
  <c r="U80" i="1"/>
  <c r="W226" i="1"/>
  <c r="X226" i="1" s="1"/>
  <c r="Y226" i="1" s="1"/>
  <c r="AD226" i="1" s="1"/>
  <c r="U126" i="1"/>
  <c r="W41" i="1"/>
  <c r="X41" i="1" s="1"/>
  <c r="Y41" i="1" s="1"/>
  <c r="AD41" i="1" s="1"/>
  <c r="U41" i="1"/>
  <c r="W195" i="1"/>
  <c r="X195" i="1" s="1"/>
  <c r="Y195" i="1" s="1"/>
  <c r="AD195" i="1" s="1"/>
  <c r="W337" i="1"/>
  <c r="X337" i="1" s="1"/>
  <c r="Y337" i="1" s="1"/>
  <c r="AD337" i="1" s="1"/>
  <c r="U337" i="1"/>
  <c r="W189" i="1"/>
  <c r="X189" i="1" s="1"/>
  <c r="Y189" i="1" s="1"/>
  <c r="AD189" i="1" s="1"/>
  <c r="U240" i="1"/>
  <c r="W240" i="1"/>
  <c r="X240" i="1" s="1"/>
  <c r="Y240" i="1" s="1"/>
  <c r="AD240" i="1" s="1"/>
  <c r="U318" i="1"/>
  <c r="W318" i="1"/>
  <c r="X318" i="1" s="1"/>
  <c r="Y318" i="1" s="1"/>
  <c r="AD318" i="1" s="1"/>
  <c r="W227" i="1"/>
  <c r="X227" i="1" s="1"/>
  <c r="Y227" i="1" s="1"/>
  <c r="AD227" i="1" s="1"/>
  <c r="W347" i="1"/>
  <c r="X347" i="1" s="1"/>
  <c r="Y347" i="1" s="1"/>
  <c r="AD347" i="1" s="1"/>
  <c r="W154" i="1"/>
  <c r="X154" i="1" s="1"/>
  <c r="Y154" i="1" s="1"/>
  <c r="AD154" i="1" s="1"/>
  <c r="W213" i="1"/>
  <c r="X213" i="1" s="1"/>
  <c r="Y213" i="1" s="1"/>
  <c r="AD213" i="1" s="1"/>
  <c r="W203" i="1"/>
  <c r="X203" i="1" s="1"/>
  <c r="Y203" i="1" s="1"/>
  <c r="AD203" i="1" s="1"/>
  <c r="W184" i="1"/>
  <c r="X184" i="1" s="1"/>
  <c r="Y184" i="1" s="1"/>
  <c r="AD184" i="1" s="1"/>
  <c r="W246" i="1"/>
  <c r="X246" i="1" s="1"/>
  <c r="Y246" i="1" s="1"/>
  <c r="AD246" i="1" s="1"/>
  <c r="W327" i="1"/>
  <c r="X327" i="1" s="1"/>
  <c r="Y327" i="1" s="1"/>
  <c r="AD327" i="1" s="1"/>
  <c r="W330" i="1"/>
  <c r="X330" i="1" s="1"/>
  <c r="Y330" i="1" s="1"/>
  <c r="AD330" i="1" s="1"/>
  <c r="U330" i="1"/>
  <c r="U146" i="1"/>
  <c r="W285" i="1"/>
  <c r="X285" i="1" s="1"/>
  <c r="Y285" i="1" s="1"/>
  <c r="AD285" i="1" s="1"/>
  <c r="W296" i="1"/>
  <c r="X296" i="1" s="1"/>
  <c r="Y296" i="1" s="1"/>
  <c r="AD296" i="1" s="1"/>
  <c r="U296" i="1"/>
  <c r="W237" i="1"/>
  <c r="X237" i="1" s="1"/>
  <c r="Y237" i="1" s="1"/>
  <c r="AD237" i="1" s="1"/>
  <c r="W324" i="1"/>
  <c r="X324" i="1" s="1"/>
  <c r="Y324" i="1" s="1"/>
  <c r="AD324" i="1" s="1"/>
  <c r="U141" i="1"/>
  <c r="W176" i="1"/>
  <c r="X176" i="1" s="1"/>
  <c r="Y176" i="1" s="1"/>
  <c r="AD176" i="1" s="1"/>
  <c r="W48" i="1"/>
  <c r="X48" i="1" s="1"/>
  <c r="Y48" i="1" s="1"/>
  <c r="AD48" i="1" s="1"/>
  <c r="U188" i="1"/>
  <c r="W188" i="1"/>
  <c r="X188" i="1" s="1"/>
  <c r="Y188" i="1" s="1"/>
  <c r="AD188" i="1" s="1"/>
  <c r="U140" i="1"/>
  <c r="W140" i="1"/>
  <c r="X140" i="1" s="1"/>
  <c r="Y140" i="1" s="1"/>
  <c r="AD140" i="1" s="1"/>
  <c r="W101" i="1"/>
  <c r="X101" i="1" s="1"/>
  <c r="Y101" i="1" s="1"/>
  <c r="AD101" i="1" s="1"/>
  <c r="W212" i="1"/>
  <c r="X212" i="1" s="1"/>
  <c r="Y212" i="1" s="1"/>
  <c r="AD212" i="1" s="1"/>
  <c r="W254" i="1"/>
  <c r="X254" i="1" s="1"/>
  <c r="Y254" i="1" s="1"/>
  <c r="AD254" i="1" s="1"/>
  <c r="W49" i="1"/>
  <c r="X49" i="1" s="1"/>
  <c r="Y49" i="1" s="1"/>
  <c r="AD49" i="1" s="1"/>
  <c r="U207" i="1"/>
  <c r="W207" i="1"/>
  <c r="X207" i="1" s="1"/>
  <c r="Y207" i="1" s="1"/>
  <c r="AD207" i="1" s="1"/>
  <c r="U124" i="1"/>
  <c r="W239" i="1"/>
  <c r="X239" i="1" s="1"/>
  <c r="Y239" i="1" s="1"/>
  <c r="AD239" i="1" s="1"/>
  <c r="W132" i="1"/>
  <c r="X132" i="1" s="1"/>
  <c r="Y132" i="1" s="1"/>
  <c r="AD132" i="1" s="1"/>
  <c r="U132" i="1"/>
  <c r="W83" i="1"/>
  <c r="X83" i="1" s="1"/>
  <c r="Y83" i="1" s="1"/>
  <c r="AD83" i="1" s="1"/>
  <c r="U83" i="1"/>
  <c r="W100" i="1"/>
  <c r="X100" i="1" s="1"/>
  <c r="Y100" i="1" s="1"/>
  <c r="AD100" i="1" s="1"/>
  <c r="U57" i="1"/>
  <c r="W57" i="1"/>
  <c r="X57" i="1" s="1"/>
  <c r="Y57" i="1" s="1"/>
  <c r="AD57" i="1" s="1"/>
  <c r="W152" i="1"/>
  <c r="X152" i="1" s="1"/>
  <c r="Y152" i="1" s="1"/>
  <c r="AD152" i="1" s="1"/>
  <c r="U137" i="1"/>
  <c r="W348" i="1"/>
  <c r="X348" i="1" s="1"/>
  <c r="Y348" i="1" s="1"/>
  <c r="AD348" i="1" s="1"/>
  <c r="W171" i="1"/>
  <c r="X171" i="1" s="1"/>
  <c r="Y171" i="1" s="1"/>
  <c r="AD171" i="1" s="1"/>
  <c r="W147" i="1"/>
  <c r="X147" i="1" s="1"/>
  <c r="Y147" i="1" s="1"/>
  <c r="AD147" i="1" s="1"/>
  <c r="W269" i="1"/>
  <c r="X269" i="1" s="1"/>
  <c r="Y269" i="1" s="1"/>
  <c r="AD269" i="1" s="1"/>
  <c r="W112" i="1"/>
  <c r="X112" i="1" s="1"/>
  <c r="Y112" i="1" s="1"/>
  <c r="AD112" i="1" s="1"/>
  <c r="U142" i="1"/>
  <c r="W274" i="1"/>
  <c r="X274" i="1" s="1"/>
  <c r="Y274" i="1" s="1"/>
  <c r="AD274" i="1" s="1"/>
  <c r="U274" i="1"/>
  <c r="W17" i="1"/>
  <c r="X17" i="1" s="1"/>
  <c r="Y17" i="1" s="1"/>
  <c r="AD17" i="1" s="1"/>
  <c r="W350" i="1"/>
  <c r="X350" i="1" s="1"/>
  <c r="Y350" i="1" s="1"/>
  <c r="AD350" i="1" s="1"/>
  <c r="W219" i="1"/>
  <c r="X219" i="1" s="1"/>
  <c r="Y219" i="1" s="1"/>
  <c r="AD219" i="1" s="1"/>
  <c r="W281" i="1"/>
  <c r="X281" i="1" s="1"/>
  <c r="Y281" i="1" s="1"/>
  <c r="AD281" i="1" s="1"/>
  <c r="W196" i="1"/>
  <c r="X196" i="1" s="1"/>
  <c r="Y196" i="1" s="1"/>
  <c r="AD196" i="1" s="1"/>
  <c r="W204" i="1"/>
  <c r="X204" i="1" s="1"/>
  <c r="Y204" i="1" s="1"/>
  <c r="AD204" i="1" s="1"/>
  <c r="W170" i="1"/>
  <c r="X170" i="1" s="1"/>
  <c r="Y170" i="1" s="1"/>
  <c r="AD170" i="1" s="1"/>
  <c r="U170" i="1"/>
  <c r="W233" i="1"/>
  <c r="X233" i="1" s="1"/>
  <c r="Y233" i="1" s="1"/>
  <c r="AD233" i="1" s="1"/>
  <c r="W191" i="1"/>
  <c r="X191" i="1" s="1"/>
  <c r="Y191" i="1" s="1"/>
  <c r="AD191" i="1" s="1"/>
  <c r="W199" i="1"/>
  <c r="X199" i="1" s="1"/>
  <c r="Y199" i="1" s="1"/>
  <c r="AD199" i="1" s="1"/>
  <c r="W345" i="1"/>
  <c r="X345" i="1" s="1"/>
  <c r="Y345" i="1" s="1"/>
  <c r="AD345" i="1" s="1"/>
  <c r="W131" i="1"/>
  <c r="X131" i="1" s="1"/>
  <c r="Y131" i="1" s="1"/>
  <c r="AD131" i="1" s="1"/>
  <c r="W250" i="1"/>
  <c r="X250" i="1" s="1"/>
  <c r="Y250" i="1" s="1"/>
  <c r="AD250" i="1" s="1"/>
  <c r="W252" i="1"/>
  <c r="X252" i="1" s="1"/>
  <c r="Y252" i="1" s="1"/>
  <c r="AD252" i="1" s="1"/>
  <c r="W102" i="1"/>
  <c r="X102" i="1" s="1"/>
  <c r="Y102" i="1" s="1"/>
  <c r="AD102" i="1" s="1"/>
  <c r="W30" i="1"/>
  <c r="X30" i="1" s="1"/>
  <c r="Y30" i="1" s="1"/>
  <c r="AD30" i="1" s="1"/>
  <c r="W70" i="1"/>
  <c r="X70" i="1" s="1"/>
  <c r="Y70" i="1" s="1"/>
  <c r="AD70" i="1" s="1"/>
  <c r="G357" i="1"/>
  <c r="O354" i="1"/>
  <c r="P354" i="1"/>
  <c r="W315" i="1"/>
  <c r="X315" i="1" s="1"/>
  <c r="Y315" i="1" s="1"/>
  <c r="AD315" i="1" s="1"/>
  <c r="U52" i="1"/>
  <c r="W260" i="1"/>
  <c r="X260" i="1" s="1"/>
  <c r="Y260" i="1" s="1"/>
  <c r="AD260" i="1" s="1"/>
  <c r="U96" i="1"/>
  <c r="W32" i="1"/>
  <c r="X32" i="1" s="1"/>
  <c r="Y32" i="1" s="1"/>
  <c r="AD32" i="1" s="1"/>
  <c r="W214" i="1"/>
  <c r="X214" i="1" s="1"/>
  <c r="Y214" i="1" s="1"/>
  <c r="AD214" i="1" s="1"/>
  <c r="W71" i="1"/>
  <c r="X71" i="1" s="1"/>
  <c r="Y71" i="1" s="1"/>
  <c r="AD71" i="1" s="1"/>
  <c r="W74" i="1"/>
  <c r="X74" i="1" s="1"/>
  <c r="Y74" i="1" s="1"/>
  <c r="AD74" i="1" s="1"/>
  <c r="U73" i="1"/>
  <c r="W73" i="1"/>
  <c r="X73" i="1" s="1"/>
  <c r="Y73" i="1" s="1"/>
  <c r="AD73" i="1" s="1"/>
  <c r="W249" i="1"/>
  <c r="X249" i="1" s="1"/>
  <c r="Y249" i="1" s="1"/>
  <c r="AD249" i="1" s="1"/>
  <c r="U77" i="1"/>
  <c r="W300" i="1"/>
  <c r="X300" i="1" s="1"/>
  <c r="Y300" i="1" s="1"/>
  <c r="AD300" i="1" s="1"/>
  <c r="W336" i="1"/>
  <c r="X336" i="1" s="1"/>
  <c r="Y336" i="1" s="1"/>
  <c r="AD336" i="1" s="1"/>
  <c r="W194" i="1"/>
  <c r="X194" i="1" s="1"/>
  <c r="Y194" i="1" s="1"/>
  <c r="AD194" i="1" s="1"/>
  <c r="W72" i="1"/>
  <c r="X72" i="1" s="1"/>
  <c r="Y72" i="1" s="1"/>
  <c r="AD72" i="1" s="1"/>
  <c r="W308" i="1"/>
  <c r="X308" i="1" s="1"/>
  <c r="Y308" i="1" s="1"/>
  <c r="AD308" i="1" s="1"/>
  <c r="W235" i="1"/>
  <c r="X235" i="1" s="1"/>
  <c r="Y235" i="1" s="1"/>
  <c r="AD235" i="1" s="1"/>
  <c r="W314" i="1"/>
  <c r="X314" i="1" s="1"/>
  <c r="Y314" i="1" s="1"/>
  <c r="AD314" i="1" s="1"/>
  <c r="W307" i="1"/>
  <c r="X307" i="1" s="1"/>
  <c r="Y307" i="1" s="1"/>
  <c r="AD307" i="1" s="1"/>
  <c r="W312" i="1"/>
  <c r="X312" i="1" s="1"/>
  <c r="Y312" i="1" s="1"/>
  <c r="AD312" i="1" s="1"/>
  <c r="W81" i="1"/>
  <c r="X81" i="1" s="1"/>
  <c r="Y81" i="1" s="1"/>
  <c r="AD81" i="1" s="1"/>
  <c r="W107" i="1"/>
  <c r="X107" i="1" s="1"/>
  <c r="Y107" i="1" s="1"/>
  <c r="AD107" i="1" s="1"/>
  <c r="W14" i="1"/>
  <c r="X14" i="1" s="1"/>
  <c r="Y14" i="1" s="1"/>
  <c r="AD14" i="1" s="1"/>
  <c r="W183" i="1"/>
  <c r="X183" i="1" s="1"/>
  <c r="Y183" i="1" s="1"/>
  <c r="AD183" i="1" s="1"/>
  <c r="U183" i="1"/>
  <c r="W99" i="1"/>
  <c r="X99" i="1" s="1"/>
  <c r="Y99" i="1" s="1"/>
  <c r="AD99" i="1" s="1"/>
  <c r="W232" i="1"/>
  <c r="X232" i="1" s="1"/>
  <c r="Y232" i="1" s="1"/>
  <c r="AD232" i="1" s="1"/>
  <c r="U232" i="1"/>
  <c r="W130" i="1"/>
  <c r="X130" i="1" s="1"/>
  <c r="Y130" i="1" s="1"/>
  <c r="AD130" i="1" s="1"/>
  <c r="W317" i="1"/>
  <c r="X317" i="1" s="1"/>
  <c r="Y317" i="1" s="1"/>
  <c r="AD317" i="1" s="1"/>
  <c r="W179" i="1"/>
  <c r="X179" i="1" s="1"/>
  <c r="Y179" i="1" s="1"/>
  <c r="AD179" i="1" s="1"/>
  <c r="U86" i="1"/>
  <c r="W55" i="1"/>
  <c r="X55" i="1" s="1"/>
  <c r="Y55" i="1" s="1"/>
  <c r="AD55" i="1" s="1"/>
  <c r="U43" i="1"/>
  <c r="W251" i="1"/>
  <c r="X251" i="1" s="1"/>
  <c r="Y251" i="1" s="1"/>
  <c r="AD251" i="1" s="1"/>
  <c r="W306" i="1"/>
  <c r="X306" i="1" s="1"/>
  <c r="Y306" i="1" s="1"/>
  <c r="AD306" i="1" s="1"/>
  <c r="U244" i="1"/>
  <c r="W244" i="1"/>
  <c r="X244" i="1" s="1"/>
  <c r="Y244" i="1" s="1"/>
  <c r="AD244" i="1" s="1"/>
  <c r="W276" i="1"/>
  <c r="X276" i="1" s="1"/>
  <c r="Y276" i="1" s="1"/>
  <c r="AD276" i="1" s="1"/>
  <c r="W193" i="1"/>
  <c r="X193" i="1" s="1"/>
  <c r="Y193" i="1" s="1"/>
  <c r="AD193" i="1" s="1"/>
  <c r="W333" i="1"/>
  <c r="X333" i="1" s="1"/>
  <c r="Y333" i="1" s="1"/>
  <c r="AD333" i="1" s="1"/>
  <c r="W205" i="1"/>
  <c r="X205" i="1" s="1"/>
  <c r="Y205" i="1" s="1"/>
  <c r="AD205" i="1" s="1"/>
  <c r="W78" i="1"/>
  <c r="X78" i="1" s="1"/>
  <c r="Y78" i="1" s="1"/>
  <c r="AD78" i="1" s="1"/>
  <c r="U31" i="1"/>
  <c r="W346" i="1"/>
  <c r="X346" i="1" s="1"/>
  <c r="Y346" i="1" s="1"/>
  <c r="AD346" i="1" s="1"/>
  <c r="S2" i="1"/>
  <c r="M354" i="1"/>
  <c r="U335" i="1"/>
  <c r="W335" i="1"/>
  <c r="X335" i="1" s="1"/>
  <c r="Y335" i="1" s="1"/>
  <c r="AD335" i="1" s="1"/>
  <c r="W93" i="1"/>
  <c r="X93" i="1" s="1"/>
  <c r="Y93" i="1" s="1"/>
  <c r="AD93" i="1" s="1"/>
  <c r="U93" i="1"/>
  <c r="W216" i="1"/>
  <c r="X216" i="1" s="1"/>
  <c r="Y216" i="1" s="1"/>
  <c r="AD216" i="1" s="1"/>
  <c r="U216" i="1"/>
  <c r="W84" i="1"/>
  <c r="X84" i="1" s="1"/>
  <c r="Y84" i="1" s="1"/>
  <c r="AD84" i="1" s="1"/>
  <c r="W11" i="1"/>
  <c r="X11" i="1" s="1"/>
  <c r="Y11" i="1" s="1"/>
  <c r="AD11" i="1" s="1"/>
  <c r="W181" i="1"/>
  <c r="X181" i="1" s="1"/>
  <c r="Y181" i="1" s="1"/>
  <c r="AD181" i="1" s="1"/>
  <c r="W299" i="1"/>
  <c r="X299" i="1" s="1"/>
  <c r="Y299" i="1" s="1"/>
  <c r="AD299" i="1" s="1"/>
  <c r="G358" i="1" l="1"/>
  <c r="R159" i="1"/>
  <c r="S159" i="1" s="1"/>
  <c r="T159" i="1" s="1"/>
  <c r="Z276" i="1"/>
  <c r="AA276" i="1"/>
  <c r="AA312" i="1"/>
  <c r="Z312" i="1"/>
  <c r="AA73" i="1"/>
  <c r="Z73" i="1"/>
  <c r="AA176" i="1"/>
  <c r="Z176" i="1"/>
  <c r="Z103" i="1"/>
  <c r="AA103" i="1"/>
  <c r="AA134" i="1"/>
  <c r="Z134" i="1"/>
  <c r="Z270" i="1"/>
  <c r="AA270" i="1"/>
  <c r="Z245" i="1"/>
  <c r="AA245" i="1"/>
  <c r="AA271" i="1"/>
  <c r="Z271" i="1"/>
  <c r="AA120" i="1"/>
  <c r="Z120" i="1"/>
  <c r="Z278" i="1"/>
  <c r="AA278" i="1"/>
  <c r="Z47" i="1"/>
  <c r="AA47" i="1"/>
  <c r="AA26" i="1"/>
  <c r="Z26" i="1"/>
  <c r="Z16" i="1"/>
  <c r="AA16" i="1"/>
  <c r="AA181" i="1"/>
  <c r="Z181" i="1"/>
  <c r="Z102" i="1"/>
  <c r="AA102" i="1"/>
  <c r="Z219" i="1"/>
  <c r="AA219" i="1"/>
  <c r="Z57" i="1"/>
  <c r="AA57" i="1"/>
  <c r="AA188" i="1"/>
  <c r="Z188" i="1"/>
  <c r="AA11" i="1"/>
  <c r="Z11" i="1"/>
  <c r="Z179" i="1"/>
  <c r="AA179" i="1"/>
  <c r="Z214" i="1"/>
  <c r="AA214" i="1"/>
  <c r="AA191" i="1"/>
  <c r="Z191" i="1"/>
  <c r="Z350" i="1"/>
  <c r="AA350" i="1"/>
  <c r="AA223" i="1"/>
  <c r="Z223" i="1"/>
  <c r="Z162" i="1"/>
  <c r="AA162" i="1"/>
  <c r="AA218" i="1"/>
  <c r="Z218" i="1"/>
  <c r="AA209" i="1"/>
  <c r="Z209" i="1"/>
  <c r="AA329" i="1"/>
  <c r="Z329" i="1"/>
  <c r="Z238" i="1"/>
  <c r="AA238" i="1"/>
  <c r="AA247" i="1"/>
  <c r="Z247" i="1"/>
  <c r="Z65" i="1"/>
  <c r="AA65" i="1"/>
  <c r="Z93" i="1"/>
  <c r="AA93" i="1"/>
  <c r="AA205" i="1"/>
  <c r="Z205" i="1"/>
  <c r="AA193" i="1"/>
  <c r="Z193" i="1"/>
  <c r="Z251" i="1"/>
  <c r="AA251" i="1"/>
  <c r="AA317" i="1"/>
  <c r="Z317" i="1"/>
  <c r="Z232" i="1"/>
  <c r="AA232" i="1"/>
  <c r="Z81" i="1"/>
  <c r="AA81" i="1"/>
  <c r="AA72" i="1"/>
  <c r="Z72" i="1"/>
  <c r="AA336" i="1"/>
  <c r="Z336" i="1"/>
  <c r="AA260" i="1"/>
  <c r="Z260" i="1"/>
  <c r="AA233" i="1"/>
  <c r="Z233" i="1"/>
  <c r="Z17" i="1"/>
  <c r="AA17" i="1"/>
  <c r="Z239" i="1"/>
  <c r="AA239" i="1"/>
  <c r="Z207" i="1"/>
  <c r="AA207" i="1"/>
  <c r="Z49" i="1"/>
  <c r="AA49" i="1"/>
  <c r="AA48" i="1"/>
  <c r="Z48" i="1"/>
  <c r="Z184" i="1"/>
  <c r="AA184" i="1"/>
  <c r="AA318" i="1"/>
  <c r="Z318" i="1"/>
  <c r="AA234" i="1"/>
  <c r="Z234" i="1"/>
  <c r="Z94" i="1"/>
  <c r="AA94" i="1"/>
  <c r="Z283" i="1"/>
  <c r="AA283" i="1"/>
  <c r="AA33" i="1"/>
  <c r="Z33" i="1"/>
  <c r="AA332" i="1"/>
  <c r="Z332" i="1"/>
  <c r="AA5" i="1"/>
  <c r="Z5" i="1"/>
  <c r="AA221" i="1"/>
  <c r="Z221" i="1"/>
  <c r="Z19" i="1"/>
  <c r="AA19" i="1"/>
  <c r="Z340" i="1"/>
  <c r="AA340" i="1"/>
  <c r="Z121" i="1"/>
  <c r="AA121" i="1"/>
  <c r="AA263" i="1"/>
  <c r="Z263" i="1"/>
  <c r="AA313" i="1"/>
  <c r="Z313" i="1"/>
  <c r="Z145" i="1"/>
  <c r="AA145" i="1"/>
  <c r="AA190" i="1"/>
  <c r="Z190" i="1"/>
  <c r="Z257" i="1"/>
  <c r="AA257" i="1"/>
  <c r="AA23" i="1"/>
  <c r="Z23" i="1"/>
  <c r="AA4" i="1"/>
  <c r="Z4" i="1"/>
  <c r="AA160" i="1"/>
  <c r="Z160" i="1"/>
  <c r="Z309" i="1"/>
  <c r="AA309" i="1"/>
  <c r="AA242" i="1"/>
  <c r="Z242" i="1"/>
  <c r="Z202" i="1"/>
  <c r="AA202" i="1"/>
  <c r="Z14" i="1"/>
  <c r="AA14" i="1"/>
  <c r="Z30" i="1"/>
  <c r="AA30" i="1"/>
  <c r="AA212" i="1"/>
  <c r="Z212" i="1"/>
  <c r="AA347" i="1"/>
  <c r="Z347" i="1"/>
  <c r="Z343" i="1"/>
  <c r="AA343" i="1"/>
  <c r="AA38" i="1"/>
  <c r="Z38" i="1"/>
  <c r="AA266" i="1"/>
  <c r="Z266" i="1"/>
  <c r="Z291" i="1"/>
  <c r="AA291" i="1"/>
  <c r="AA101" i="1"/>
  <c r="Z101" i="1"/>
  <c r="Z213" i="1"/>
  <c r="AA213" i="1"/>
  <c r="AA240" i="1"/>
  <c r="Z240" i="1"/>
  <c r="Z187" i="1"/>
  <c r="AA187" i="1"/>
  <c r="Z322" i="1"/>
  <c r="AA322" i="1"/>
  <c r="Z229" i="1"/>
  <c r="AA229" i="1"/>
  <c r="Z326" i="1"/>
  <c r="AA326" i="1"/>
  <c r="AA136" i="1"/>
  <c r="Z136" i="1"/>
  <c r="AA230" i="1"/>
  <c r="Z230" i="1"/>
  <c r="Z279" i="1"/>
  <c r="AA279" i="1"/>
  <c r="AA241" i="1"/>
  <c r="Z241" i="1"/>
  <c r="AA259" i="1"/>
  <c r="Z259" i="1"/>
  <c r="AA342" i="1"/>
  <c r="Z342" i="1"/>
  <c r="AA85" i="1"/>
  <c r="Z85" i="1"/>
  <c r="Z333" i="1"/>
  <c r="AA333" i="1"/>
  <c r="Z99" i="1"/>
  <c r="AA99" i="1"/>
  <c r="Z203" i="1"/>
  <c r="AA203" i="1"/>
  <c r="AA177" i="1"/>
  <c r="Z177" i="1"/>
  <c r="AA267" i="1"/>
  <c r="Z267" i="1"/>
  <c r="AA201" i="1"/>
  <c r="Z201" i="1"/>
  <c r="AA315" i="1"/>
  <c r="Z315" i="1"/>
  <c r="AA292" i="1"/>
  <c r="Z292" i="1"/>
  <c r="AA138" i="1"/>
  <c r="Z138" i="1"/>
  <c r="Z130" i="1"/>
  <c r="AA130" i="1"/>
  <c r="Z107" i="1"/>
  <c r="AA107" i="1"/>
  <c r="Z314" i="1"/>
  <c r="AA314" i="1"/>
  <c r="AA194" i="1"/>
  <c r="Z194" i="1"/>
  <c r="Z70" i="1"/>
  <c r="AA70" i="1"/>
  <c r="Z345" i="1"/>
  <c r="AA345" i="1"/>
  <c r="Z254" i="1"/>
  <c r="AA254" i="1"/>
  <c r="Z206" i="1"/>
  <c r="AA206" i="1"/>
  <c r="Z208" i="1"/>
  <c r="AA208" i="1"/>
  <c r="Z62" i="1"/>
  <c r="AA62" i="1"/>
  <c r="AA216" i="1"/>
  <c r="Z216" i="1"/>
  <c r="AA346" i="1"/>
  <c r="Z346" i="1"/>
  <c r="AA183" i="1"/>
  <c r="Z183" i="1"/>
  <c r="AA307" i="1"/>
  <c r="Z307" i="1"/>
  <c r="AA235" i="1"/>
  <c r="Z235" i="1"/>
  <c r="AA300" i="1"/>
  <c r="Z300" i="1"/>
  <c r="AA74" i="1"/>
  <c r="Z74" i="1"/>
  <c r="Z170" i="1"/>
  <c r="AA170" i="1"/>
  <c r="Z196" i="1"/>
  <c r="AA196" i="1"/>
  <c r="Z296" i="1"/>
  <c r="AA296" i="1"/>
  <c r="AA330" i="1"/>
  <c r="Z330" i="1"/>
  <c r="AA41" i="1"/>
  <c r="Z41" i="1"/>
  <c r="Z185" i="1"/>
  <c r="AA185" i="1"/>
  <c r="Z299" i="1"/>
  <c r="AA299" i="1"/>
  <c r="AA71" i="1"/>
  <c r="Z71" i="1"/>
  <c r="AA281" i="1"/>
  <c r="Z281" i="1"/>
  <c r="AA348" i="1"/>
  <c r="Z348" i="1"/>
  <c r="Z83" i="1"/>
  <c r="AA83" i="1"/>
  <c r="AA246" i="1"/>
  <c r="Z246" i="1"/>
  <c r="AA337" i="1"/>
  <c r="Z337" i="1"/>
  <c r="AA175" i="1"/>
  <c r="Z175" i="1"/>
  <c r="Z349" i="1"/>
  <c r="AA349" i="1"/>
  <c r="Z320" i="1"/>
  <c r="AA320" i="1"/>
  <c r="AA323" i="1"/>
  <c r="Z323" i="1"/>
  <c r="AA13" i="1"/>
  <c r="Z13" i="1"/>
  <c r="AA293" i="1"/>
  <c r="Z293" i="1"/>
  <c r="AA95" i="1"/>
  <c r="Z95" i="1"/>
  <c r="Z25" i="1"/>
  <c r="AA25" i="1"/>
  <c r="Z122" i="1"/>
  <c r="AA122" i="1"/>
  <c r="AA282" i="1"/>
  <c r="Z282" i="1"/>
  <c r="AA344" i="1"/>
  <c r="Z344" i="1"/>
  <c r="AA351" i="1"/>
  <c r="Z351" i="1"/>
  <c r="Z84" i="1"/>
  <c r="AA84" i="1"/>
  <c r="AA335" i="1"/>
  <c r="Z335" i="1"/>
  <c r="T2" i="1"/>
  <c r="U2" i="1" s="1"/>
  <c r="Z78" i="1"/>
  <c r="AA78" i="1"/>
  <c r="AA249" i="1"/>
  <c r="Z249" i="1"/>
  <c r="AA306" i="1"/>
  <c r="Z306" i="1"/>
  <c r="Z308" i="1"/>
  <c r="AA308" i="1"/>
  <c r="AA32" i="1"/>
  <c r="Z32" i="1"/>
  <c r="Z250" i="1"/>
  <c r="AA250" i="1"/>
  <c r="AA204" i="1"/>
  <c r="Z204" i="1"/>
  <c r="Z269" i="1"/>
  <c r="AA269" i="1"/>
  <c r="Z132" i="1"/>
  <c r="AA132" i="1"/>
  <c r="AA324" i="1"/>
  <c r="Z324" i="1"/>
  <c r="AA3" i="1"/>
  <c r="Z3" i="1"/>
  <c r="AA7" i="1"/>
  <c r="Z7" i="1"/>
  <c r="Z66" i="1"/>
  <c r="AA66" i="1"/>
  <c r="AA261" i="1"/>
  <c r="Z261" i="1"/>
  <c r="AA182" i="1"/>
  <c r="Z182" i="1"/>
  <c r="AA210" i="1"/>
  <c r="Z210" i="1"/>
  <c r="AA228" i="1"/>
  <c r="Z228" i="1"/>
  <c r="AA316" i="1"/>
  <c r="Z316" i="1"/>
  <c r="AA310" i="1"/>
  <c r="Z310" i="1"/>
  <c r="AA303" i="1"/>
  <c r="Z303" i="1"/>
  <c r="Z272" i="1"/>
  <c r="AA272" i="1"/>
  <c r="Z258" i="1"/>
  <c r="AA258" i="1"/>
  <c r="AA174" i="1"/>
  <c r="Z174" i="1"/>
  <c r="AA244" i="1"/>
  <c r="Z244" i="1"/>
  <c r="Z55" i="1"/>
  <c r="AA55" i="1"/>
  <c r="R167" i="1"/>
  <c r="S167" i="1" s="1"/>
  <c r="T167" i="1" s="1"/>
  <c r="R275" i="1"/>
  <c r="S275" i="1" s="1"/>
  <c r="T275" i="1" s="1"/>
  <c r="Z252" i="1"/>
  <c r="AA252" i="1"/>
  <c r="Z131" i="1"/>
  <c r="AA131" i="1"/>
  <c r="Z199" i="1"/>
  <c r="AA199" i="1"/>
  <c r="Z274" i="1"/>
  <c r="AA274" i="1"/>
  <c r="AA112" i="1"/>
  <c r="Z112" i="1"/>
  <c r="AA147" i="1"/>
  <c r="Z147" i="1"/>
  <c r="Z171" i="1"/>
  <c r="AA171" i="1"/>
  <c r="AA152" i="1"/>
  <c r="Z152" i="1"/>
  <c r="Z100" i="1"/>
  <c r="AA100" i="1"/>
  <c r="AA140" i="1"/>
  <c r="Z140" i="1"/>
  <c r="Z237" i="1"/>
  <c r="AA237" i="1"/>
  <c r="Z285" i="1"/>
  <c r="AA285" i="1"/>
  <c r="AA327" i="1"/>
  <c r="Z327" i="1"/>
  <c r="AA154" i="1"/>
  <c r="Z154" i="1"/>
  <c r="AA227" i="1"/>
  <c r="Z227" i="1"/>
  <c r="Z189" i="1"/>
  <c r="AA189" i="1"/>
  <c r="AA195" i="1"/>
  <c r="Z195" i="1"/>
  <c r="AA226" i="1"/>
  <c r="Z226" i="1"/>
  <c r="AA186" i="1"/>
  <c r="Z186" i="1"/>
  <c r="AA268" i="1"/>
  <c r="Z268" i="1"/>
  <c r="Z217" i="1"/>
  <c r="AA217" i="1"/>
  <c r="AA168" i="1"/>
  <c r="Z168" i="1"/>
  <c r="AA248" i="1"/>
  <c r="Z248" i="1"/>
  <c r="AA339" i="1"/>
  <c r="Z339" i="1"/>
  <c r="AA133" i="1"/>
  <c r="Z133" i="1"/>
  <c r="AA200" i="1"/>
  <c r="Z200" i="1"/>
  <c r="Z298" i="1"/>
  <c r="AA298" i="1"/>
  <c r="Z35" i="1"/>
  <c r="AA35" i="1"/>
  <c r="AA264" i="1"/>
  <c r="Z264" i="1"/>
  <c r="AA341" i="1"/>
  <c r="Z341" i="1"/>
  <c r="Z224" i="1"/>
  <c r="AA224" i="1"/>
  <c r="AA286" i="1"/>
  <c r="Z286" i="1"/>
  <c r="AA164" i="1"/>
  <c r="Z164" i="1"/>
  <c r="Z273" i="1"/>
  <c r="AA273" i="1"/>
  <c r="AA294" i="1"/>
  <c r="Z294" i="1"/>
  <c r="Z305" i="1"/>
  <c r="AA305" i="1"/>
  <c r="Q42" i="1" l="1"/>
  <c r="Q75" i="1"/>
  <c r="R75" i="1" s="1"/>
  <c r="S75" i="1" s="1"/>
  <c r="T75" i="1" s="1"/>
  <c r="U75" i="1" s="1"/>
  <c r="Q123" i="1"/>
  <c r="R123" i="1" s="1"/>
  <c r="S123" i="1" s="1"/>
  <c r="T123" i="1" s="1"/>
  <c r="U123" i="1" s="1"/>
  <c r="Q155" i="1"/>
  <c r="Q211" i="1"/>
  <c r="R211" i="1" s="1"/>
  <c r="S211" i="1" s="1"/>
  <c r="T211" i="1" s="1"/>
  <c r="U211" i="1" s="1"/>
  <c r="Q243" i="1"/>
  <c r="R243" i="1" s="1"/>
  <c r="S243" i="1" s="1"/>
  <c r="T243" i="1" s="1"/>
  <c r="U243" i="1" s="1"/>
  <c r="Q331" i="1"/>
  <c r="Q20" i="1"/>
  <c r="R20" i="1" s="1"/>
  <c r="S20" i="1" s="1"/>
  <c r="T20" i="1" s="1"/>
  <c r="U20" i="1" s="1"/>
  <c r="Q76" i="1"/>
  <c r="Q116" i="1"/>
  <c r="Q156" i="1"/>
  <c r="Q172" i="1"/>
  <c r="Q180" i="1"/>
  <c r="R180" i="1" s="1"/>
  <c r="S180" i="1" s="1"/>
  <c r="T180" i="1" s="1"/>
  <c r="U180" i="1" s="1"/>
  <c r="Q220" i="1"/>
  <c r="R220" i="1" s="1"/>
  <c r="S220" i="1" s="1"/>
  <c r="T220" i="1" s="1"/>
  <c r="U220" i="1" s="1"/>
  <c r="Q236" i="1"/>
  <c r="Q284" i="1"/>
  <c r="R284" i="1" s="1"/>
  <c r="S284" i="1" s="1"/>
  <c r="T284" i="1" s="1"/>
  <c r="U284" i="1" s="1"/>
  <c r="Q302" i="1"/>
  <c r="Q334" i="1"/>
  <c r="R334" i="1" s="1"/>
  <c r="S334" i="1" s="1"/>
  <c r="T334" i="1" s="1"/>
  <c r="U334" i="1" s="1"/>
  <c r="Q21" i="1"/>
  <c r="R21" i="1" s="1"/>
  <c r="S21" i="1" s="1"/>
  <c r="T21" i="1" s="1"/>
  <c r="U21" i="1" s="1"/>
  <c r="Q29" i="1"/>
  <c r="Q37" i="1"/>
  <c r="R37" i="1" s="1"/>
  <c r="S37" i="1" s="1"/>
  <c r="T37" i="1" s="1"/>
  <c r="U37" i="1" s="1"/>
  <c r="Q53" i="1"/>
  <c r="R53" i="1" s="1"/>
  <c r="S53" i="1" s="1"/>
  <c r="T53" i="1" s="1"/>
  <c r="U53" i="1" s="1"/>
  <c r="Q69" i="1"/>
  <c r="Q109" i="1"/>
  <c r="R109" i="1" s="1"/>
  <c r="S109" i="1" s="1"/>
  <c r="T109" i="1" s="1"/>
  <c r="U109" i="1" s="1"/>
  <c r="Q117" i="1"/>
  <c r="R117" i="1" s="1"/>
  <c r="S117" i="1" s="1"/>
  <c r="T117" i="1" s="1"/>
  <c r="U117" i="1" s="1"/>
  <c r="Q197" i="1"/>
  <c r="Q253" i="1"/>
  <c r="R253" i="1" s="1"/>
  <c r="S253" i="1" s="1"/>
  <c r="T253" i="1" s="1"/>
  <c r="U253" i="1" s="1"/>
  <c r="Q277" i="1"/>
  <c r="Q301" i="1"/>
  <c r="R301" i="1" s="1"/>
  <c r="S301" i="1" s="1"/>
  <c r="T301" i="1" s="1"/>
  <c r="U301" i="1" s="1"/>
  <c r="Q325" i="1"/>
  <c r="R325" i="1" s="1"/>
  <c r="S325" i="1" s="1"/>
  <c r="T325" i="1" s="1"/>
  <c r="U325" i="1" s="1"/>
  <c r="Q158" i="1"/>
  <c r="Q198" i="1"/>
  <c r="R198" i="1" s="1"/>
  <c r="S198" i="1" s="1"/>
  <c r="T198" i="1" s="1"/>
  <c r="U198" i="1" s="1"/>
  <c r="Q222" i="1"/>
  <c r="Q352" i="1"/>
  <c r="R352" i="1" s="1"/>
  <c r="S352" i="1" s="1"/>
  <c r="T352" i="1" s="1"/>
  <c r="U352" i="1" s="1"/>
  <c r="Q338" i="1"/>
  <c r="Q118" i="1"/>
  <c r="Q15" i="1"/>
  <c r="Q39" i="1"/>
  <c r="R39" i="1" s="1"/>
  <c r="S39" i="1" s="1"/>
  <c r="T39" i="1" s="1"/>
  <c r="U39" i="1" s="1"/>
  <c r="Q63" i="1"/>
  <c r="R63" i="1" s="1"/>
  <c r="S63" i="1" s="1"/>
  <c r="T63" i="1" s="1"/>
  <c r="U63" i="1" s="1"/>
  <c r="Q87" i="1"/>
  <c r="R87" i="1" s="1"/>
  <c r="S87" i="1" s="1"/>
  <c r="T87" i="1" s="1"/>
  <c r="U87" i="1" s="1"/>
  <c r="Q127" i="1"/>
  <c r="Q215" i="1"/>
  <c r="R215" i="1" s="1"/>
  <c r="S215" i="1" s="1"/>
  <c r="T215" i="1" s="1"/>
  <c r="U215" i="1" s="1"/>
  <c r="Q231" i="1"/>
  <c r="Q255" i="1"/>
  <c r="Q287" i="1"/>
  <c r="R287" i="1" s="1"/>
  <c r="S287" i="1" s="1"/>
  <c r="T287" i="1" s="1"/>
  <c r="U287" i="1" s="1"/>
  <c r="Q295" i="1"/>
  <c r="R295" i="1" s="1"/>
  <c r="S295" i="1" s="1"/>
  <c r="T295" i="1" s="1"/>
  <c r="U295" i="1" s="1"/>
  <c r="Q311" i="1"/>
  <c r="Q319" i="1"/>
  <c r="R319" i="1" s="1"/>
  <c r="S319" i="1" s="1"/>
  <c r="T319" i="1" s="1"/>
  <c r="U319" i="1" s="1"/>
  <c r="Q56" i="1"/>
  <c r="R56" i="1" s="1"/>
  <c r="S56" i="1" s="1"/>
  <c r="T56" i="1" s="1"/>
  <c r="U56" i="1" s="1"/>
  <c r="Q128" i="1"/>
  <c r="Q192" i="1"/>
  <c r="Q280" i="1"/>
  <c r="Q24" i="1"/>
  <c r="R24" i="1" s="1"/>
  <c r="S24" i="1" s="1"/>
  <c r="T24" i="1" s="1"/>
  <c r="U24" i="1" s="1"/>
  <c r="Q88" i="1"/>
  <c r="R88" i="1" s="1"/>
  <c r="S88" i="1" s="1"/>
  <c r="T88" i="1" s="1"/>
  <c r="U88" i="1" s="1"/>
  <c r="Q256" i="1"/>
  <c r="Q288" i="1"/>
  <c r="R288" i="1" s="1"/>
  <c r="S288" i="1" s="1"/>
  <c r="T288" i="1" s="1"/>
  <c r="U288" i="1" s="1"/>
  <c r="Q304" i="1"/>
  <c r="Q328" i="1"/>
  <c r="Q89" i="1"/>
  <c r="Q97" i="1"/>
  <c r="Q105" i="1"/>
  <c r="Q153" i="1"/>
  <c r="R153" i="1" s="1"/>
  <c r="S153" i="1" s="1"/>
  <c r="T153" i="1" s="1"/>
  <c r="U153" i="1" s="1"/>
  <c r="Q225" i="1"/>
  <c r="Q265" i="1"/>
  <c r="R265" i="1" s="1"/>
  <c r="S265" i="1" s="1"/>
  <c r="T265" i="1" s="1"/>
  <c r="U265" i="1" s="1"/>
  <c r="Q289" i="1"/>
  <c r="Q297" i="1"/>
  <c r="R297" i="1" s="1"/>
  <c r="S297" i="1" s="1"/>
  <c r="T297" i="1" s="1"/>
  <c r="U297" i="1" s="1"/>
  <c r="Q321" i="1"/>
  <c r="R321" i="1" s="1"/>
  <c r="S321" i="1" s="1"/>
  <c r="T321" i="1" s="1"/>
  <c r="U321" i="1" s="1"/>
  <c r="Q9" i="1"/>
  <c r="Q50" i="1"/>
  <c r="Q82" i="1"/>
  <c r="R82" i="1" s="1"/>
  <c r="S82" i="1" s="1"/>
  <c r="T82" i="1" s="1"/>
  <c r="U82" i="1" s="1"/>
  <c r="Q90" i="1"/>
  <c r="Q106" i="1"/>
  <c r="R106" i="1" s="1"/>
  <c r="S106" i="1" s="1"/>
  <c r="T106" i="1" s="1"/>
  <c r="U106" i="1" s="1"/>
  <c r="Q114" i="1"/>
  <c r="R114" i="1" s="1"/>
  <c r="S114" i="1" s="1"/>
  <c r="T114" i="1" s="1"/>
  <c r="U114" i="1" s="1"/>
  <c r="Q178" i="1"/>
  <c r="R178" i="1" s="1"/>
  <c r="S178" i="1" s="1"/>
  <c r="T178" i="1" s="1"/>
  <c r="U178" i="1" s="1"/>
  <c r="Q290" i="1"/>
  <c r="R290" i="1" s="1"/>
  <c r="S290" i="1" s="1"/>
  <c r="T290" i="1" s="1"/>
  <c r="U290" i="1" s="1"/>
  <c r="R197" i="1"/>
  <c r="S197" i="1" s="1"/>
  <c r="T197" i="1" s="1"/>
  <c r="U197" i="1" s="1"/>
  <c r="R277" i="1"/>
  <c r="S277" i="1" s="1"/>
  <c r="T277" i="1" s="1"/>
  <c r="U277" i="1" s="1"/>
  <c r="R76" i="1"/>
  <c r="S76" i="1" s="1"/>
  <c r="T76" i="1" s="1"/>
  <c r="U76" i="1" s="1"/>
  <c r="R118" i="1"/>
  <c r="S118" i="1" s="1"/>
  <c r="T118" i="1" s="1"/>
  <c r="U118" i="1" s="1"/>
  <c r="R158" i="1"/>
  <c r="S158" i="1" s="1"/>
  <c r="T158" i="1" s="1"/>
  <c r="U158" i="1" s="1"/>
  <c r="R222" i="1"/>
  <c r="S222" i="1" s="1"/>
  <c r="T222" i="1" s="1"/>
  <c r="U222" i="1" s="1"/>
  <c r="R302" i="1"/>
  <c r="S302" i="1" s="1"/>
  <c r="T302" i="1" s="1"/>
  <c r="U302" i="1" s="1"/>
  <c r="R15" i="1"/>
  <c r="S15" i="1" s="1"/>
  <c r="T15" i="1" s="1"/>
  <c r="U15" i="1" s="1"/>
  <c r="R127" i="1"/>
  <c r="S127" i="1" s="1"/>
  <c r="T127" i="1" s="1"/>
  <c r="U127" i="1" s="1"/>
  <c r="R311" i="1"/>
  <c r="S311" i="1" s="1"/>
  <c r="T311" i="1" s="1"/>
  <c r="U311" i="1" s="1"/>
  <c r="R256" i="1"/>
  <c r="S256" i="1" s="1"/>
  <c r="T256" i="1" s="1"/>
  <c r="U256" i="1" s="1"/>
  <c r="R328" i="1"/>
  <c r="S328" i="1" s="1"/>
  <c r="T328" i="1" s="1"/>
  <c r="U328" i="1" s="1"/>
  <c r="R155" i="1"/>
  <c r="S155" i="1" s="1"/>
  <c r="T155" i="1" s="1"/>
  <c r="U155" i="1" s="1"/>
  <c r="R331" i="1"/>
  <c r="S331" i="1" s="1"/>
  <c r="T331" i="1" s="1"/>
  <c r="U331" i="1" s="1"/>
  <c r="R172" i="1"/>
  <c r="S172" i="1" s="1"/>
  <c r="T172" i="1" s="1"/>
  <c r="U172" i="1" s="1"/>
  <c r="R236" i="1"/>
  <c r="S236" i="1" s="1"/>
  <c r="T236" i="1" s="1"/>
  <c r="U236" i="1" s="1"/>
  <c r="R128" i="1"/>
  <c r="S128" i="1" s="1"/>
  <c r="T128" i="1" s="1"/>
  <c r="U128" i="1" s="1"/>
  <c r="R192" i="1"/>
  <c r="S192" i="1" s="1"/>
  <c r="T192" i="1" s="1"/>
  <c r="U192" i="1" s="1"/>
  <c r="R280" i="1"/>
  <c r="S280" i="1" s="1"/>
  <c r="T280" i="1" s="1"/>
  <c r="U280" i="1" s="1"/>
  <c r="R116" i="1"/>
  <c r="S116" i="1" s="1"/>
  <c r="T116" i="1" s="1"/>
  <c r="U116" i="1" s="1"/>
  <c r="R97" i="1"/>
  <c r="S97" i="1" s="1"/>
  <c r="T97" i="1" s="1"/>
  <c r="U97" i="1" s="1"/>
  <c r="R105" i="1"/>
  <c r="S105" i="1" s="1"/>
  <c r="T105" i="1" s="1"/>
  <c r="U105" i="1" s="1"/>
  <c r="R225" i="1"/>
  <c r="S225" i="1" s="1"/>
  <c r="T225" i="1" s="1"/>
  <c r="U225" i="1" s="1"/>
  <c r="R42" i="1"/>
  <c r="S42" i="1" s="1"/>
  <c r="T42" i="1" s="1"/>
  <c r="U42" i="1" s="1"/>
  <c r="R50" i="1"/>
  <c r="S50" i="1" s="1"/>
  <c r="T50" i="1" s="1"/>
  <c r="U50" i="1" s="1"/>
  <c r="R90" i="1"/>
  <c r="S90" i="1" s="1"/>
  <c r="T90" i="1" s="1"/>
  <c r="U90" i="1" s="1"/>
  <c r="R304" i="1"/>
  <c r="S304" i="1" s="1"/>
  <c r="T304" i="1" s="1"/>
  <c r="U304" i="1" s="1"/>
  <c r="R89" i="1"/>
  <c r="S89" i="1" s="1"/>
  <c r="T89" i="1" s="1"/>
  <c r="U89" i="1" s="1"/>
  <c r="R255" i="1"/>
  <c r="S255" i="1" s="1"/>
  <c r="T255" i="1" s="1"/>
  <c r="U255" i="1" s="1"/>
  <c r="R231" i="1"/>
  <c r="S231" i="1" s="1"/>
  <c r="T231" i="1" s="1"/>
  <c r="U231" i="1" s="1"/>
  <c r="R289" i="1"/>
  <c r="S289" i="1" s="1"/>
  <c r="T289" i="1" s="1"/>
  <c r="U289" i="1" s="1"/>
  <c r="R69" i="1"/>
  <c r="S69" i="1" s="1"/>
  <c r="T69" i="1" s="1"/>
  <c r="U69" i="1" s="1"/>
  <c r="R29" i="1"/>
  <c r="S29" i="1" s="1"/>
  <c r="T29" i="1" s="1"/>
  <c r="U29" i="1" s="1"/>
  <c r="R156" i="1"/>
  <c r="S156" i="1" s="1"/>
  <c r="T156" i="1" s="1"/>
  <c r="U156" i="1" s="1"/>
  <c r="R338" i="1"/>
  <c r="S338" i="1" s="1"/>
  <c r="T338" i="1" s="1"/>
  <c r="U338" i="1" s="1"/>
  <c r="R262" i="1"/>
  <c r="S262" i="1" s="1"/>
  <c r="T262" i="1" s="1"/>
  <c r="U262" i="1" s="1"/>
  <c r="R173" i="1"/>
  <c r="S173" i="1" s="1"/>
  <c r="T173" i="1" s="1"/>
  <c r="U173" i="1" s="1"/>
  <c r="AB305" i="1"/>
  <c r="J305" i="1"/>
  <c r="J164" i="1"/>
  <c r="AB164" i="1"/>
  <c r="AB224" i="1"/>
  <c r="J224" i="1"/>
  <c r="J168" i="1"/>
  <c r="AB168" i="1"/>
  <c r="AB140" i="1"/>
  <c r="J140" i="1"/>
  <c r="U159" i="1"/>
  <c r="J183" i="1"/>
  <c r="AB183" i="1"/>
  <c r="AB254" i="1"/>
  <c r="J254" i="1"/>
  <c r="J99" i="1"/>
  <c r="AB99" i="1"/>
  <c r="J241" i="1"/>
  <c r="AB241" i="1"/>
  <c r="AB14" i="1"/>
  <c r="J14" i="1"/>
  <c r="J242" i="1"/>
  <c r="AB242" i="1"/>
  <c r="J239" i="1"/>
  <c r="AB239" i="1"/>
  <c r="J260" i="1"/>
  <c r="AB260" i="1"/>
  <c r="J93" i="1"/>
  <c r="AB93" i="1"/>
  <c r="J35" i="1"/>
  <c r="AB35" i="1"/>
  <c r="J189" i="1"/>
  <c r="AB189" i="1"/>
  <c r="J285" i="1"/>
  <c r="AB285" i="1"/>
  <c r="J237" i="1"/>
  <c r="AB237" i="1"/>
  <c r="J199" i="1"/>
  <c r="AB199" i="1"/>
  <c r="AB131" i="1"/>
  <c r="J131" i="1"/>
  <c r="AB252" i="1"/>
  <c r="J252" i="1"/>
  <c r="J244" i="1"/>
  <c r="AB244" i="1"/>
  <c r="J303" i="1"/>
  <c r="AB303" i="1"/>
  <c r="J316" i="1"/>
  <c r="AB316" i="1"/>
  <c r="AB228" i="1"/>
  <c r="J228" i="1"/>
  <c r="AB182" i="1"/>
  <c r="J182" i="1"/>
  <c r="J7" i="1"/>
  <c r="AB7" i="1"/>
  <c r="AB324" i="1"/>
  <c r="J324" i="1"/>
  <c r="J204" i="1"/>
  <c r="AB204" i="1"/>
  <c r="J32" i="1"/>
  <c r="AB32" i="1"/>
  <c r="AB306" i="1"/>
  <c r="J306" i="1"/>
  <c r="AB122" i="1"/>
  <c r="J122" i="1"/>
  <c r="AB83" i="1"/>
  <c r="J83" i="1"/>
  <c r="J299" i="1"/>
  <c r="AB299" i="1"/>
  <c r="J185" i="1"/>
  <c r="AB185" i="1"/>
  <c r="J196" i="1"/>
  <c r="AB196" i="1"/>
  <c r="AB170" i="1"/>
  <c r="J170" i="1"/>
  <c r="J206" i="1"/>
  <c r="AB206" i="1"/>
  <c r="J107" i="1"/>
  <c r="AB107" i="1"/>
  <c r="J326" i="1"/>
  <c r="AB326" i="1"/>
  <c r="AB229" i="1"/>
  <c r="J229" i="1"/>
  <c r="AB322" i="1"/>
  <c r="J322" i="1"/>
  <c r="J213" i="1"/>
  <c r="AB213" i="1"/>
  <c r="J291" i="1"/>
  <c r="AB291" i="1"/>
  <c r="AB343" i="1"/>
  <c r="J343" i="1"/>
  <c r="AB257" i="1"/>
  <c r="J257" i="1"/>
  <c r="AB340" i="1"/>
  <c r="J340" i="1"/>
  <c r="J19" i="1"/>
  <c r="AB19" i="1"/>
  <c r="AB283" i="1"/>
  <c r="J283" i="1"/>
  <c r="J94" i="1"/>
  <c r="AB94" i="1"/>
  <c r="J207" i="1"/>
  <c r="AB207" i="1"/>
  <c r="AB17" i="1"/>
  <c r="J17" i="1"/>
  <c r="AB81" i="1"/>
  <c r="J81" i="1"/>
  <c r="AB232" i="1"/>
  <c r="J232" i="1"/>
  <c r="J65" i="1"/>
  <c r="AB65" i="1"/>
  <c r="AB350" i="1"/>
  <c r="J350" i="1"/>
  <c r="AB214" i="1"/>
  <c r="J214" i="1"/>
  <c r="AB179" i="1"/>
  <c r="J179" i="1"/>
  <c r="J219" i="1"/>
  <c r="AB219" i="1"/>
  <c r="AB102" i="1"/>
  <c r="J102" i="1"/>
  <c r="AB16" i="1"/>
  <c r="J16" i="1"/>
  <c r="J278" i="1"/>
  <c r="AB278" i="1"/>
  <c r="AB270" i="1"/>
  <c r="J270" i="1"/>
  <c r="AB276" i="1"/>
  <c r="J276" i="1"/>
  <c r="AB327" i="1"/>
  <c r="J327" i="1"/>
  <c r="J174" i="1"/>
  <c r="AB174" i="1"/>
  <c r="J210" i="1"/>
  <c r="AB210" i="1"/>
  <c r="J3" i="1"/>
  <c r="AB3" i="1"/>
  <c r="J349" i="1"/>
  <c r="AB349" i="1"/>
  <c r="J296" i="1"/>
  <c r="AB296" i="1"/>
  <c r="AB279" i="1"/>
  <c r="J279" i="1"/>
  <c r="J187" i="1"/>
  <c r="AB187" i="1"/>
  <c r="AB309" i="1"/>
  <c r="J309" i="1"/>
  <c r="AB121" i="1"/>
  <c r="J121" i="1"/>
  <c r="AB162" i="1"/>
  <c r="J162" i="1"/>
  <c r="J57" i="1"/>
  <c r="AB57" i="1"/>
  <c r="AB120" i="1"/>
  <c r="J120" i="1"/>
  <c r="AB341" i="1"/>
  <c r="J341" i="1"/>
  <c r="AB268" i="1"/>
  <c r="J268" i="1"/>
  <c r="U275" i="1"/>
  <c r="J55" i="1"/>
  <c r="AB55" i="1"/>
  <c r="J258" i="1"/>
  <c r="AB258" i="1"/>
  <c r="AB66" i="1"/>
  <c r="J66" i="1"/>
  <c r="AB132" i="1"/>
  <c r="J132" i="1"/>
  <c r="J269" i="1"/>
  <c r="AB269" i="1"/>
  <c r="AB250" i="1"/>
  <c r="J250" i="1"/>
  <c r="AB78" i="1"/>
  <c r="J78" i="1"/>
  <c r="W2" i="1"/>
  <c r="J335" i="1"/>
  <c r="AB335" i="1"/>
  <c r="AB84" i="1"/>
  <c r="J84" i="1"/>
  <c r="J351" i="1"/>
  <c r="AB351" i="1"/>
  <c r="AB25" i="1"/>
  <c r="J25" i="1"/>
  <c r="J293" i="1"/>
  <c r="AB293" i="1"/>
  <c r="AB337" i="1"/>
  <c r="J337" i="1"/>
  <c r="J246" i="1"/>
  <c r="AB246" i="1"/>
  <c r="J348" i="1"/>
  <c r="AB348" i="1"/>
  <c r="AB74" i="1"/>
  <c r="J74" i="1"/>
  <c r="J62" i="1"/>
  <c r="AB62" i="1"/>
  <c r="J208" i="1"/>
  <c r="AB208" i="1"/>
  <c r="J345" i="1"/>
  <c r="AB345" i="1"/>
  <c r="AB70" i="1"/>
  <c r="J70" i="1"/>
  <c r="J194" i="1"/>
  <c r="AB194" i="1"/>
  <c r="J130" i="1"/>
  <c r="AB130" i="1"/>
  <c r="AB267" i="1"/>
  <c r="J267" i="1"/>
  <c r="J177" i="1"/>
  <c r="AB177" i="1"/>
  <c r="J101" i="1"/>
  <c r="AB101" i="1"/>
  <c r="AB347" i="1"/>
  <c r="J347" i="1"/>
  <c r="J30" i="1"/>
  <c r="AB30" i="1"/>
  <c r="J202" i="1"/>
  <c r="AB202" i="1"/>
  <c r="AB23" i="1"/>
  <c r="J23" i="1"/>
  <c r="J190" i="1"/>
  <c r="AB190" i="1"/>
  <c r="AB145" i="1"/>
  <c r="J145" i="1"/>
  <c r="AB313" i="1"/>
  <c r="J313" i="1"/>
  <c r="AB221" i="1"/>
  <c r="J221" i="1"/>
  <c r="AB332" i="1"/>
  <c r="J332" i="1"/>
  <c r="AB318" i="1"/>
  <c r="J318" i="1"/>
  <c r="AB184" i="1"/>
  <c r="J184" i="1"/>
  <c r="AB233" i="1"/>
  <c r="J233" i="1"/>
  <c r="AB317" i="1"/>
  <c r="J317" i="1"/>
  <c r="J238" i="1"/>
  <c r="AB238" i="1"/>
  <c r="AB329" i="1"/>
  <c r="J329" i="1"/>
  <c r="AB188" i="1"/>
  <c r="J188" i="1"/>
  <c r="AB271" i="1"/>
  <c r="J271" i="1"/>
  <c r="J245" i="1"/>
  <c r="AB245" i="1"/>
  <c r="AB103" i="1"/>
  <c r="J103" i="1"/>
  <c r="AB73" i="1"/>
  <c r="J73" i="1"/>
  <c r="AB312" i="1"/>
  <c r="J312" i="1"/>
  <c r="J286" i="1"/>
  <c r="AB286" i="1"/>
  <c r="J264" i="1"/>
  <c r="AB264" i="1"/>
  <c r="J298" i="1"/>
  <c r="AB298" i="1"/>
  <c r="AB112" i="1"/>
  <c r="J112" i="1"/>
  <c r="J274" i="1"/>
  <c r="AB274" i="1"/>
  <c r="J310" i="1"/>
  <c r="AB310" i="1"/>
  <c r="AB261" i="1"/>
  <c r="J261" i="1"/>
  <c r="AB249" i="1"/>
  <c r="J249" i="1"/>
  <c r="J323" i="1"/>
  <c r="AB323" i="1"/>
  <c r="AB320" i="1"/>
  <c r="J320" i="1"/>
  <c r="AB281" i="1"/>
  <c r="J281" i="1"/>
  <c r="J314" i="1"/>
  <c r="AB314" i="1"/>
  <c r="AB138" i="1"/>
  <c r="J138" i="1"/>
  <c r="J315" i="1"/>
  <c r="AB315" i="1"/>
  <c r="AB203" i="1"/>
  <c r="J203" i="1"/>
  <c r="AB333" i="1"/>
  <c r="J333" i="1"/>
  <c r="J230" i="1"/>
  <c r="AB230" i="1"/>
  <c r="J212" i="1"/>
  <c r="AB212" i="1"/>
  <c r="AB160" i="1"/>
  <c r="J160" i="1"/>
  <c r="AB263" i="1"/>
  <c r="J263" i="1"/>
  <c r="J49" i="1"/>
  <c r="AB49" i="1"/>
  <c r="J251" i="1"/>
  <c r="AB251" i="1"/>
  <c r="AB209" i="1"/>
  <c r="J209" i="1"/>
  <c r="AB47" i="1"/>
  <c r="J47" i="1"/>
  <c r="AB273" i="1"/>
  <c r="J273" i="1"/>
  <c r="J133" i="1"/>
  <c r="AB133" i="1"/>
  <c r="J217" i="1"/>
  <c r="AB217" i="1"/>
  <c r="J186" i="1"/>
  <c r="AB186" i="1"/>
  <c r="J226" i="1"/>
  <c r="AB226" i="1"/>
  <c r="AB100" i="1"/>
  <c r="J100" i="1"/>
  <c r="J171" i="1"/>
  <c r="AB171" i="1"/>
  <c r="AB147" i="1"/>
  <c r="J147" i="1"/>
  <c r="J294" i="1"/>
  <c r="AB294" i="1"/>
  <c r="J200" i="1"/>
  <c r="AB200" i="1"/>
  <c r="J339" i="1"/>
  <c r="AB339" i="1"/>
  <c r="J248" i="1"/>
  <c r="AB248" i="1"/>
  <c r="J195" i="1"/>
  <c r="AB195" i="1"/>
  <c r="J227" i="1"/>
  <c r="AB227" i="1"/>
  <c r="AB154" i="1"/>
  <c r="J154" i="1"/>
  <c r="J152" i="1"/>
  <c r="AB152" i="1"/>
  <c r="U167" i="1"/>
  <c r="AB272" i="1"/>
  <c r="J272" i="1"/>
  <c r="AB308" i="1"/>
  <c r="J308" i="1"/>
  <c r="J344" i="1"/>
  <c r="AB344" i="1"/>
  <c r="J282" i="1"/>
  <c r="AB282" i="1"/>
  <c r="J95" i="1"/>
  <c r="AB95" i="1"/>
  <c r="J13" i="1"/>
  <c r="AB13" i="1"/>
  <c r="AB175" i="1"/>
  <c r="J175" i="1"/>
  <c r="AB71" i="1"/>
  <c r="J71" i="1"/>
  <c r="AB41" i="1"/>
  <c r="J41" i="1"/>
  <c r="AB330" i="1"/>
  <c r="J330" i="1"/>
  <c r="AB300" i="1"/>
  <c r="J300" i="1"/>
  <c r="J235" i="1"/>
  <c r="AB235" i="1"/>
  <c r="J307" i="1"/>
  <c r="AB307" i="1"/>
  <c r="J346" i="1"/>
  <c r="AB346" i="1"/>
  <c r="J216" i="1"/>
  <c r="AB216" i="1"/>
  <c r="AB292" i="1"/>
  <c r="J292" i="1"/>
  <c r="AB201" i="1"/>
  <c r="J201" i="1"/>
  <c r="J85" i="1"/>
  <c r="AB85" i="1"/>
  <c r="AB342" i="1"/>
  <c r="J342" i="1"/>
  <c r="AB259" i="1"/>
  <c r="J259" i="1"/>
  <c r="J136" i="1"/>
  <c r="AB136" i="1"/>
  <c r="J240" i="1"/>
  <c r="AB240" i="1"/>
  <c r="AB266" i="1"/>
  <c r="J266" i="1"/>
  <c r="J38" i="1"/>
  <c r="AB38" i="1"/>
  <c r="AB4" i="1"/>
  <c r="J4" i="1"/>
  <c r="J5" i="1"/>
  <c r="AB5" i="1"/>
  <c r="J33" i="1"/>
  <c r="AB33" i="1"/>
  <c r="J234" i="1"/>
  <c r="AB234" i="1"/>
  <c r="J48" i="1"/>
  <c r="AB48" i="1"/>
  <c r="J336" i="1"/>
  <c r="AB336" i="1"/>
  <c r="J72" i="1"/>
  <c r="AB72" i="1"/>
  <c r="AB193" i="1"/>
  <c r="J193" i="1"/>
  <c r="AB205" i="1"/>
  <c r="J205" i="1"/>
  <c r="J247" i="1"/>
  <c r="AB247" i="1"/>
  <c r="AB218" i="1"/>
  <c r="J218" i="1"/>
  <c r="J223" i="1"/>
  <c r="AB223" i="1"/>
  <c r="J191" i="1"/>
  <c r="AB191" i="1"/>
  <c r="J11" i="1"/>
  <c r="AB11" i="1"/>
  <c r="AB181" i="1"/>
  <c r="J181" i="1"/>
  <c r="AB26" i="1"/>
  <c r="J26" i="1"/>
  <c r="AB134" i="1"/>
  <c r="J134" i="1"/>
  <c r="J176" i="1"/>
  <c r="AB176" i="1"/>
  <c r="R9" i="1" l="1"/>
  <c r="S9" i="1" s="1"/>
  <c r="Q355" i="1"/>
  <c r="Q354" i="1"/>
  <c r="X2" i="1"/>
  <c r="R354" i="1" l="1"/>
  <c r="Y2" i="1"/>
  <c r="AD2" i="1" s="1"/>
  <c r="T9" i="1"/>
  <c r="S354" i="1"/>
  <c r="AA2" i="1" l="1"/>
  <c r="U9" i="1"/>
  <c r="U355" i="1" s="1"/>
  <c r="T354" i="1"/>
  <c r="Z2" i="1"/>
  <c r="J2" i="1" l="1"/>
  <c r="AB2" i="1"/>
  <c r="G359" i="1"/>
  <c r="U354" i="1"/>
  <c r="G360" i="1" l="1"/>
  <c r="V173" i="1" s="1"/>
  <c r="W135" i="1"/>
  <c r="X135" i="1" s="1"/>
  <c r="Y135" i="1" s="1"/>
  <c r="AD135" i="1" s="1"/>
  <c r="W165" i="1"/>
  <c r="X165" i="1" s="1"/>
  <c r="Y165" i="1" s="1"/>
  <c r="AD165" i="1" s="1"/>
  <c r="W77" i="1"/>
  <c r="X77" i="1" s="1"/>
  <c r="Y77" i="1" s="1"/>
  <c r="AD77" i="1" s="1"/>
  <c r="W163" i="1"/>
  <c r="X163" i="1" s="1"/>
  <c r="Y163" i="1" s="1"/>
  <c r="AD163" i="1" s="1"/>
  <c r="W34" i="1"/>
  <c r="X34" i="1" s="1"/>
  <c r="Y34" i="1" s="1"/>
  <c r="AD34" i="1" s="1"/>
  <c r="W144" i="1"/>
  <c r="X144" i="1" s="1"/>
  <c r="Y144" i="1" s="1"/>
  <c r="AD144" i="1" s="1"/>
  <c r="W124" i="1"/>
  <c r="X124" i="1" s="1"/>
  <c r="Y124" i="1" s="1"/>
  <c r="AD124" i="1" s="1"/>
  <c r="W98" i="1"/>
  <c r="X98" i="1" s="1"/>
  <c r="Y98" i="1" s="1"/>
  <c r="AD98" i="1" s="1"/>
  <c r="W64" i="1"/>
  <c r="X64" i="1" s="1"/>
  <c r="Y64" i="1" s="1"/>
  <c r="AD64" i="1" s="1"/>
  <c r="W43" i="1"/>
  <c r="X43" i="1" s="1"/>
  <c r="Y43" i="1" s="1"/>
  <c r="AD43" i="1" s="1"/>
  <c r="W104" i="1"/>
  <c r="X104" i="1" s="1"/>
  <c r="Y104" i="1" s="1"/>
  <c r="AD104" i="1" s="1"/>
  <c r="W52" i="1"/>
  <c r="X52" i="1" s="1"/>
  <c r="Y52" i="1" s="1"/>
  <c r="AD52" i="1" s="1"/>
  <c r="W96" i="1"/>
  <c r="X96" i="1" s="1"/>
  <c r="Y96" i="1" s="1"/>
  <c r="AD96" i="1" s="1"/>
  <c r="W58" i="1"/>
  <c r="X58" i="1" s="1"/>
  <c r="Y58" i="1" s="1"/>
  <c r="AD58" i="1" s="1"/>
  <c r="W86" i="1"/>
  <c r="X86" i="1" s="1"/>
  <c r="Y86" i="1" s="1"/>
  <c r="AD86" i="1" s="1"/>
  <c r="W54" i="1"/>
  <c r="X54" i="1" s="1"/>
  <c r="Y54" i="1" s="1"/>
  <c r="AD54" i="1" s="1"/>
  <c r="W10" i="1"/>
  <c r="X10" i="1" s="1"/>
  <c r="Y10" i="1" s="1"/>
  <c r="AD10" i="1" s="1"/>
  <c r="W61" i="1"/>
  <c r="X61" i="1" s="1"/>
  <c r="Y61" i="1" s="1"/>
  <c r="AD61" i="1" s="1"/>
  <c r="W115" i="1"/>
  <c r="X115" i="1" s="1"/>
  <c r="Y115" i="1" s="1"/>
  <c r="AD115" i="1" s="1"/>
  <c r="W111" i="1"/>
  <c r="X111" i="1" s="1"/>
  <c r="Y111" i="1" s="1"/>
  <c r="AD111" i="1" s="1"/>
  <c r="W12" i="1"/>
  <c r="X12" i="1" s="1"/>
  <c r="Y12" i="1" s="1"/>
  <c r="AD12" i="1" s="1"/>
  <c r="W45" i="1"/>
  <c r="X45" i="1" s="1"/>
  <c r="Y45" i="1" s="1"/>
  <c r="AD45" i="1" s="1"/>
  <c r="W143" i="1"/>
  <c r="X143" i="1" s="1"/>
  <c r="Y143" i="1" s="1"/>
  <c r="AD143" i="1" s="1"/>
  <c r="W68" i="1"/>
  <c r="X68" i="1" s="1"/>
  <c r="Y68" i="1" s="1"/>
  <c r="AD68" i="1" s="1"/>
  <c r="W150" i="1"/>
  <c r="X150" i="1" s="1"/>
  <c r="Y150" i="1" s="1"/>
  <c r="AD150" i="1" s="1"/>
  <c r="W137" i="1"/>
  <c r="X137" i="1" s="1"/>
  <c r="Y137" i="1" s="1"/>
  <c r="AD137" i="1" s="1"/>
  <c r="W46" i="1"/>
  <c r="X46" i="1" s="1"/>
  <c r="Y46" i="1" s="1"/>
  <c r="AD46" i="1" s="1"/>
  <c r="W146" i="1"/>
  <c r="X146" i="1" s="1"/>
  <c r="Y146" i="1" s="1"/>
  <c r="AD146" i="1" s="1"/>
  <c r="W161" i="1"/>
  <c r="X161" i="1" s="1"/>
  <c r="Y161" i="1" s="1"/>
  <c r="AD161" i="1" s="1"/>
  <c r="W141" i="1"/>
  <c r="X141" i="1" s="1"/>
  <c r="Y141" i="1" s="1"/>
  <c r="AD141" i="1" s="1"/>
  <c r="W129" i="1"/>
  <c r="X129" i="1" s="1"/>
  <c r="Y129" i="1" s="1"/>
  <c r="AD129" i="1" s="1"/>
  <c r="W59" i="1"/>
  <c r="X59" i="1" s="1"/>
  <c r="Y59" i="1" s="1"/>
  <c r="AD59" i="1" s="1"/>
  <c r="W151" i="1"/>
  <c r="X151" i="1" s="1"/>
  <c r="Y151" i="1" s="1"/>
  <c r="AD151" i="1" s="1"/>
  <c r="W139" i="1"/>
  <c r="X139" i="1" s="1"/>
  <c r="Y139" i="1" s="1"/>
  <c r="AD139" i="1" s="1"/>
  <c r="W149" i="1"/>
  <c r="X149" i="1" s="1"/>
  <c r="Y149" i="1" s="1"/>
  <c r="AD149" i="1" s="1"/>
  <c r="W79" i="1"/>
  <c r="X79" i="1" s="1"/>
  <c r="Y79" i="1" s="1"/>
  <c r="AD79" i="1" s="1"/>
  <c r="W148" i="1"/>
  <c r="X148" i="1" s="1"/>
  <c r="Y148" i="1" s="1"/>
  <c r="AD148" i="1" s="1"/>
  <c r="W80" i="1"/>
  <c r="X80" i="1" s="1"/>
  <c r="Y80" i="1" s="1"/>
  <c r="AD80" i="1" s="1"/>
  <c r="W67" i="1"/>
  <c r="X67" i="1" s="1"/>
  <c r="Y67" i="1" s="1"/>
  <c r="AD67" i="1" s="1"/>
  <c r="W44" i="1"/>
  <c r="X44" i="1" s="1"/>
  <c r="Y44" i="1" s="1"/>
  <c r="AD44" i="1" s="1"/>
  <c r="W28" i="1"/>
  <c r="X28" i="1" s="1"/>
  <c r="Y28" i="1" s="1"/>
  <c r="AD28" i="1" s="1"/>
  <c r="W119" i="1"/>
  <c r="X119" i="1" s="1"/>
  <c r="Y119" i="1" s="1"/>
  <c r="AD119" i="1" s="1"/>
  <c r="W166" i="1"/>
  <c r="X166" i="1" s="1"/>
  <c r="Y166" i="1" s="1"/>
  <c r="AD166" i="1" s="1"/>
  <c r="W22" i="1"/>
  <c r="X22" i="1" s="1"/>
  <c r="Y22" i="1" s="1"/>
  <c r="AD22" i="1" s="1"/>
  <c r="W142" i="1"/>
  <c r="X142" i="1" s="1"/>
  <c r="Y142" i="1" s="1"/>
  <c r="AD142" i="1" s="1"/>
  <c r="W113" i="1"/>
  <c r="X113" i="1" s="1"/>
  <c r="Y113" i="1" s="1"/>
  <c r="AD113" i="1" s="1"/>
  <c r="W169" i="1"/>
  <c r="X169" i="1" s="1"/>
  <c r="Y169" i="1" s="1"/>
  <c r="AD169" i="1" s="1"/>
  <c r="W91" i="1"/>
  <c r="X91" i="1" s="1"/>
  <c r="Y91" i="1" s="1"/>
  <c r="AD91" i="1" s="1"/>
  <c r="W51" i="1"/>
  <c r="X51" i="1" s="1"/>
  <c r="Y51" i="1" s="1"/>
  <c r="AD51" i="1" s="1"/>
  <c r="W31" i="1"/>
  <c r="X31" i="1" s="1"/>
  <c r="Y31" i="1" s="1"/>
  <c r="AD31" i="1" s="1"/>
  <c r="W110" i="1"/>
  <c r="X110" i="1" s="1"/>
  <c r="Y110" i="1" s="1"/>
  <c r="AD110" i="1" s="1"/>
  <c r="W92" i="1"/>
  <c r="X92" i="1" s="1"/>
  <c r="Y92" i="1" s="1"/>
  <c r="AD92" i="1" s="1"/>
  <c r="W60" i="1"/>
  <c r="X60" i="1" s="1"/>
  <c r="Y60" i="1" s="1"/>
  <c r="AD60" i="1" s="1"/>
  <c r="W40" i="1"/>
  <c r="X40" i="1" s="1"/>
  <c r="Y40" i="1" s="1"/>
  <c r="AD40" i="1" s="1"/>
  <c r="W36" i="1"/>
  <c r="X36" i="1" s="1"/>
  <c r="Y36" i="1" s="1"/>
  <c r="AD36" i="1" s="1"/>
  <c r="W108" i="1"/>
  <c r="X108" i="1" s="1"/>
  <c r="Y108" i="1" s="1"/>
  <c r="AD108" i="1" s="1"/>
  <c r="W27" i="1"/>
  <c r="X27" i="1" s="1"/>
  <c r="Y27" i="1" s="1"/>
  <c r="AD27" i="1" s="1"/>
  <c r="W18" i="1"/>
  <c r="X18" i="1" s="1"/>
  <c r="Y18" i="1" s="1"/>
  <c r="AD18" i="1" s="1"/>
  <c r="W157" i="1"/>
  <c r="X157" i="1" s="1"/>
  <c r="Y157" i="1" s="1"/>
  <c r="AD157" i="1" s="1"/>
  <c r="W125" i="1"/>
  <c r="X125" i="1" s="1"/>
  <c r="Y125" i="1" s="1"/>
  <c r="AD125" i="1" s="1"/>
  <c r="W6" i="1"/>
  <c r="X6" i="1" s="1"/>
  <c r="Y6" i="1" s="1"/>
  <c r="AD6" i="1" s="1"/>
  <c r="W8" i="1"/>
  <c r="X8" i="1" s="1"/>
  <c r="Y8" i="1" s="1"/>
  <c r="AD8" i="1" s="1"/>
  <c r="W126" i="1"/>
  <c r="X126" i="1" s="1"/>
  <c r="Y126" i="1" s="1"/>
  <c r="AD126" i="1" s="1"/>
  <c r="W159" i="1"/>
  <c r="X159" i="1" s="1"/>
  <c r="Y159" i="1" s="1"/>
  <c r="AD159" i="1" s="1"/>
  <c r="W167" i="1"/>
  <c r="X167" i="1" s="1"/>
  <c r="Y167" i="1" s="1"/>
  <c r="AD167" i="1" s="1"/>
  <c r="W262" i="1"/>
  <c r="X262" i="1" s="1"/>
  <c r="Y262" i="1" s="1"/>
  <c r="AD262" i="1" s="1"/>
  <c r="W275" i="1"/>
  <c r="X275" i="1" s="1"/>
  <c r="Y275" i="1" s="1"/>
  <c r="AD275" i="1" s="1"/>
  <c r="V321" i="1" l="1"/>
  <c r="W321" i="1" s="1"/>
  <c r="X321" i="1" s="1"/>
  <c r="Y321" i="1" s="1"/>
  <c r="V297" i="1"/>
  <c r="W297" i="1" s="1"/>
  <c r="X297" i="1" s="1"/>
  <c r="Y297" i="1" s="1"/>
  <c r="AD297" i="1" s="1"/>
  <c r="V289" i="1"/>
  <c r="W289" i="1" s="1"/>
  <c r="X289" i="1" s="1"/>
  <c r="Y289" i="1" s="1"/>
  <c r="AD289" i="1" s="1"/>
  <c r="V265" i="1"/>
  <c r="W265" i="1" s="1"/>
  <c r="X265" i="1" s="1"/>
  <c r="Y265" i="1" s="1"/>
  <c r="V225" i="1"/>
  <c r="W225" i="1" s="1"/>
  <c r="X225" i="1" s="1"/>
  <c r="Y225" i="1" s="1"/>
  <c r="AD225" i="1" s="1"/>
  <c r="V153" i="1"/>
  <c r="W153" i="1" s="1"/>
  <c r="X153" i="1" s="1"/>
  <c r="Y153" i="1" s="1"/>
  <c r="V105" i="1"/>
  <c r="W105" i="1" s="1"/>
  <c r="X105" i="1" s="1"/>
  <c r="Y105" i="1" s="1"/>
  <c r="AD105" i="1" s="1"/>
  <c r="V97" i="1"/>
  <c r="W97" i="1" s="1"/>
  <c r="X97" i="1" s="1"/>
  <c r="Y97" i="1" s="1"/>
  <c r="V89" i="1"/>
  <c r="W89" i="1" s="1"/>
  <c r="X89" i="1" s="1"/>
  <c r="Y89" i="1" s="1"/>
  <c r="V9" i="1"/>
  <c r="W9" i="1" s="1"/>
  <c r="V178" i="1"/>
  <c r="W178" i="1" s="1"/>
  <c r="X178" i="1" s="1"/>
  <c r="Y178" i="1" s="1"/>
  <c r="V82" i="1"/>
  <c r="V352" i="1"/>
  <c r="W352" i="1" s="1"/>
  <c r="X352" i="1" s="1"/>
  <c r="Y352" i="1" s="1"/>
  <c r="AD352" i="1" s="1"/>
  <c r="V328" i="1"/>
  <c r="W328" i="1" s="1"/>
  <c r="X328" i="1" s="1"/>
  <c r="Y328" i="1" s="1"/>
  <c r="AD328" i="1" s="1"/>
  <c r="V304" i="1"/>
  <c r="W304" i="1" s="1"/>
  <c r="X304" i="1" s="1"/>
  <c r="Y304" i="1" s="1"/>
  <c r="V288" i="1"/>
  <c r="W288" i="1" s="1"/>
  <c r="X288" i="1" s="1"/>
  <c r="Y288" i="1" s="1"/>
  <c r="V280" i="1"/>
  <c r="W280" i="1" s="1"/>
  <c r="X280" i="1" s="1"/>
  <c r="Y280" i="1" s="1"/>
  <c r="AD280" i="1" s="1"/>
  <c r="V256" i="1"/>
  <c r="W256" i="1" s="1"/>
  <c r="X256" i="1" s="1"/>
  <c r="Y256" i="1" s="1"/>
  <c r="V192" i="1"/>
  <c r="W192" i="1" s="1"/>
  <c r="X192" i="1" s="1"/>
  <c r="Y192" i="1" s="1"/>
  <c r="V128" i="1"/>
  <c r="W128" i="1" s="1"/>
  <c r="X128" i="1" s="1"/>
  <c r="Y128" i="1" s="1"/>
  <c r="AD128" i="1" s="1"/>
  <c r="V88" i="1"/>
  <c r="W88" i="1" s="1"/>
  <c r="X88" i="1" s="1"/>
  <c r="Y88" i="1" s="1"/>
  <c r="V56" i="1"/>
  <c r="W56" i="1" s="1"/>
  <c r="X56" i="1" s="1"/>
  <c r="Y56" i="1" s="1"/>
  <c r="AD56" i="1" s="1"/>
  <c r="V24" i="1"/>
  <c r="W24" i="1" s="1"/>
  <c r="X24" i="1" s="1"/>
  <c r="Y24" i="1" s="1"/>
  <c r="V50" i="1"/>
  <c r="W50" i="1" s="1"/>
  <c r="X50" i="1" s="1"/>
  <c r="Y50" i="1" s="1"/>
  <c r="AD50" i="1" s="1"/>
  <c r="V319" i="1"/>
  <c r="W319" i="1" s="1"/>
  <c r="X319" i="1" s="1"/>
  <c r="Y319" i="1" s="1"/>
  <c r="AD319" i="1" s="1"/>
  <c r="V311" i="1"/>
  <c r="W311" i="1" s="1"/>
  <c r="X311" i="1" s="1"/>
  <c r="Y311" i="1" s="1"/>
  <c r="AD311" i="1" s="1"/>
  <c r="V295" i="1"/>
  <c r="W295" i="1" s="1"/>
  <c r="X295" i="1" s="1"/>
  <c r="Y295" i="1" s="1"/>
  <c r="AD295" i="1" s="1"/>
  <c r="V287" i="1"/>
  <c r="W287" i="1" s="1"/>
  <c r="X287" i="1" s="1"/>
  <c r="Y287" i="1" s="1"/>
  <c r="V255" i="1"/>
  <c r="W255" i="1" s="1"/>
  <c r="X255" i="1" s="1"/>
  <c r="Y255" i="1" s="1"/>
  <c r="AD255" i="1" s="1"/>
  <c r="V231" i="1"/>
  <c r="W231" i="1" s="1"/>
  <c r="X231" i="1" s="1"/>
  <c r="Y231" i="1" s="1"/>
  <c r="AD231" i="1" s="1"/>
  <c r="V215" i="1"/>
  <c r="W215" i="1" s="1"/>
  <c r="X215" i="1" s="1"/>
  <c r="Y215" i="1" s="1"/>
  <c r="V127" i="1"/>
  <c r="W127" i="1" s="1"/>
  <c r="X127" i="1" s="1"/>
  <c r="Y127" i="1" s="1"/>
  <c r="V87" i="1"/>
  <c r="W87" i="1" s="1"/>
  <c r="X87" i="1" s="1"/>
  <c r="Y87" i="1" s="1"/>
  <c r="AD87" i="1" s="1"/>
  <c r="V63" i="1"/>
  <c r="W63" i="1" s="1"/>
  <c r="X63" i="1" s="1"/>
  <c r="Y63" i="1" s="1"/>
  <c r="V39" i="1"/>
  <c r="W39" i="1" s="1"/>
  <c r="X39" i="1" s="1"/>
  <c r="Y39" i="1" s="1"/>
  <c r="AD39" i="1" s="1"/>
  <c r="V15" i="1"/>
  <c r="W15" i="1" s="1"/>
  <c r="X15" i="1" s="1"/>
  <c r="Y15" i="1" s="1"/>
  <c r="AD15" i="1" s="1"/>
  <c r="V90" i="1"/>
  <c r="W90" i="1" s="1"/>
  <c r="X90" i="1" s="1"/>
  <c r="Y90" i="1" s="1"/>
  <c r="V42" i="1"/>
  <c r="W42" i="1" s="1"/>
  <c r="X42" i="1" s="1"/>
  <c r="Y42" i="1" s="1"/>
  <c r="V334" i="1"/>
  <c r="W334" i="1" s="1"/>
  <c r="X334" i="1" s="1"/>
  <c r="Y334" i="1" s="1"/>
  <c r="V302" i="1"/>
  <c r="W302" i="1" s="1"/>
  <c r="X302" i="1" s="1"/>
  <c r="Y302" i="1" s="1"/>
  <c r="V222" i="1"/>
  <c r="W222" i="1" s="1"/>
  <c r="X222" i="1" s="1"/>
  <c r="Y222" i="1" s="1"/>
  <c r="AD222" i="1" s="1"/>
  <c r="V198" i="1"/>
  <c r="W198" i="1" s="1"/>
  <c r="X198" i="1" s="1"/>
  <c r="Y198" i="1" s="1"/>
  <c r="AD198" i="1" s="1"/>
  <c r="V158" i="1"/>
  <c r="W158" i="1" s="1"/>
  <c r="X158" i="1" s="1"/>
  <c r="Y158" i="1" s="1"/>
  <c r="V118" i="1"/>
  <c r="W118" i="1" s="1"/>
  <c r="X118" i="1" s="1"/>
  <c r="Y118" i="1" s="1"/>
  <c r="V325" i="1"/>
  <c r="W325" i="1" s="1"/>
  <c r="X325" i="1" s="1"/>
  <c r="Y325" i="1" s="1"/>
  <c r="V301" i="1"/>
  <c r="W301" i="1" s="1"/>
  <c r="X301" i="1" s="1"/>
  <c r="Y301" i="1" s="1"/>
  <c r="AD301" i="1" s="1"/>
  <c r="V277" i="1"/>
  <c r="W277" i="1" s="1"/>
  <c r="X277" i="1" s="1"/>
  <c r="Y277" i="1" s="1"/>
  <c r="AD277" i="1" s="1"/>
  <c r="V253" i="1"/>
  <c r="W253" i="1" s="1"/>
  <c r="X253" i="1" s="1"/>
  <c r="Y253" i="1" s="1"/>
  <c r="V197" i="1"/>
  <c r="W197" i="1" s="1"/>
  <c r="X197" i="1" s="1"/>
  <c r="Y197" i="1" s="1"/>
  <c r="V117" i="1"/>
  <c r="W117" i="1" s="1"/>
  <c r="X117" i="1" s="1"/>
  <c r="Y117" i="1" s="1"/>
  <c r="V109" i="1"/>
  <c r="W109" i="1" s="1"/>
  <c r="X109" i="1" s="1"/>
  <c r="Y109" i="1" s="1"/>
  <c r="AD109" i="1" s="1"/>
  <c r="V69" i="1"/>
  <c r="W69" i="1" s="1"/>
  <c r="X69" i="1" s="1"/>
  <c r="Y69" i="1" s="1"/>
  <c r="AD69" i="1" s="1"/>
  <c r="V53" i="1"/>
  <c r="W53" i="1" s="1"/>
  <c r="X53" i="1" s="1"/>
  <c r="Y53" i="1" s="1"/>
  <c r="AD53" i="1" s="1"/>
  <c r="V37" i="1"/>
  <c r="W37" i="1" s="1"/>
  <c r="X37" i="1" s="1"/>
  <c r="Y37" i="1" s="1"/>
  <c r="V29" i="1"/>
  <c r="W29" i="1" s="1"/>
  <c r="X29" i="1" s="1"/>
  <c r="Y29" i="1" s="1"/>
  <c r="AD29" i="1" s="1"/>
  <c r="V21" i="1"/>
  <c r="W21" i="1" s="1"/>
  <c r="X21" i="1" s="1"/>
  <c r="Y21" i="1" s="1"/>
  <c r="V284" i="1"/>
  <c r="W284" i="1" s="1"/>
  <c r="X284" i="1" s="1"/>
  <c r="Y284" i="1" s="1"/>
  <c r="V236" i="1"/>
  <c r="W236" i="1" s="1"/>
  <c r="X236" i="1" s="1"/>
  <c r="Y236" i="1" s="1"/>
  <c r="V220" i="1"/>
  <c r="W220" i="1" s="1"/>
  <c r="X220" i="1" s="1"/>
  <c r="Y220" i="1" s="1"/>
  <c r="V180" i="1"/>
  <c r="W180" i="1" s="1"/>
  <c r="X180" i="1" s="1"/>
  <c r="Y180" i="1" s="1"/>
  <c r="V172" i="1"/>
  <c r="W172" i="1" s="1"/>
  <c r="X172" i="1" s="1"/>
  <c r="Y172" i="1" s="1"/>
  <c r="V156" i="1"/>
  <c r="W156" i="1" s="1"/>
  <c r="X156" i="1" s="1"/>
  <c r="Y156" i="1" s="1"/>
  <c r="AD156" i="1" s="1"/>
  <c r="V116" i="1"/>
  <c r="W116" i="1" s="1"/>
  <c r="X116" i="1" s="1"/>
  <c r="Y116" i="1" s="1"/>
  <c r="V76" i="1"/>
  <c r="W76" i="1" s="1"/>
  <c r="X76" i="1" s="1"/>
  <c r="Y76" i="1" s="1"/>
  <c r="AD76" i="1" s="1"/>
  <c r="V20" i="1"/>
  <c r="W20" i="1" s="1"/>
  <c r="X20" i="1" s="1"/>
  <c r="Y20" i="1" s="1"/>
  <c r="AD20" i="1" s="1"/>
  <c r="V290" i="1"/>
  <c r="W290" i="1" s="1"/>
  <c r="X290" i="1" s="1"/>
  <c r="Y290" i="1" s="1"/>
  <c r="V106" i="1"/>
  <c r="W106" i="1" s="1"/>
  <c r="X106" i="1" s="1"/>
  <c r="Y106" i="1" s="1"/>
  <c r="AD106" i="1" s="1"/>
  <c r="V331" i="1"/>
  <c r="W331" i="1" s="1"/>
  <c r="X331" i="1" s="1"/>
  <c r="Y331" i="1" s="1"/>
  <c r="V243" i="1"/>
  <c r="W243" i="1" s="1"/>
  <c r="X243" i="1" s="1"/>
  <c r="Y243" i="1" s="1"/>
  <c r="V211" i="1"/>
  <c r="W211" i="1" s="1"/>
  <c r="X211" i="1" s="1"/>
  <c r="Y211" i="1" s="1"/>
  <c r="V155" i="1"/>
  <c r="W155" i="1" s="1"/>
  <c r="X155" i="1" s="1"/>
  <c r="Y155" i="1" s="1"/>
  <c r="V123" i="1"/>
  <c r="W123" i="1" s="1"/>
  <c r="X123" i="1" s="1"/>
  <c r="Y123" i="1" s="1"/>
  <c r="V75" i="1"/>
  <c r="W75" i="1" s="1"/>
  <c r="X75" i="1" s="1"/>
  <c r="Y75" i="1" s="1"/>
  <c r="AD75" i="1" s="1"/>
  <c r="V338" i="1"/>
  <c r="W338" i="1" s="1"/>
  <c r="X338" i="1" s="1"/>
  <c r="Y338" i="1" s="1"/>
  <c r="AD338" i="1" s="1"/>
  <c r="V114" i="1"/>
  <c r="W114" i="1" s="1"/>
  <c r="X114" i="1" s="1"/>
  <c r="Y114" i="1" s="1"/>
  <c r="W82" i="1"/>
  <c r="X82" i="1" s="1"/>
  <c r="Y82" i="1" s="1"/>
  <c r="W173" i="1"/>
  <c r="X173" i="1" s="1"/>
  <c r="Y173" i="1" s="1"/>
  <c r="Z18" i="1"/>
  <c r="AA18" i="1"/>
  <c r="Z31" i="1"/>
  <c r="AA31" i="1"/>
  <c r="AA80" i="1"/>
  <c r="Z80" i="1"/>
  <c r="Z141" i="1"/>
  <c r="AA141" i="1"/>
  <c r="AA143" i="1"/>
  <c r="Z143" i="1"/>
  <c r="AA86" i="1"/>
  <c r="Z86" i="1"/>
  <c r="AA124" i="1"/>
  <c r="Z124" i="1"/>
  <c r="Z27" i="1"/>
  <c r="AA27" i="1"/>
  <c r="Z51" i="1"/>
  <c r="AA51" i="1"/>
  <c r="AA28" i="1"/>
  <c r="Z28" i="1"/>
  <c r="Z161" i="1"/>
  <c r="AA161" i="1"/>
  <c r="Z150" i="1"/>
  <c r="AA150" i="1"/>
  <c r="AA61" i="1"/>
  <c r="Z61" i="1"/>
  <c r="Z144" i="1"/>
  <c r="AA144" i="1"/>
  <c r="AA126" i="1"/>
  <c r="Z126" i="1"/>
  <c r="AA157" i="1"/>
  <c r="Z157" i="1"/>
  <c r="Z36" i="1"/>
  <c r="AA36" i="1"/>
  <c r="Z110" i="1"/>
  <c r="AA110" i="1"/>
  <c r="AA169" i="1"/>
  <c r="Z169" i="1"/>
  <c r="Z166" i="1"/>
  <c r="AA166" i="1"/>
  <c r="AA67" i="1"/>
  <c r="Z67" i="1"/>
  <c r="Z149" i="1"/>
  <c r="AA149" i="1"/>
  <c r="Z129" i="1"/>
  <c r="AA129" i="1"/>
  <c r="Z46" i="1"/>
  <c r="AA46" i="1"/>
  <c r="AA68" i="1"/>
  <c r="Z68" i="1"/>
  <c r="Z111" i="1"/>
  <c r="AA111" i="1"/>
  <c r="AA54" i="1"/>
  <c r="Z54" i="1"/>
  <c r="AA52" i="1"/>
  <c r="Z52" i="1"/>
  <c r="AA98" i="1"/>
  <c r="Z98" i="1"/>
  <c r="AA163" i="1"/>
  <c r="Z163" i="1"/>
  <c r="AA8" i="1"/>
  <c r="Z8" i="1"/>
  <c r="AA40" i="1"/>
  <c r="Z40" i="1"/>
  <c r="Z113" i="1"/>
  <c r="AA113" i="1"/>
  <c r="Z119" i="1"/>
  <c r="AA119" i="1"/>
  <c r="Z139" i="1"/>
  <c r="AA139" i="1"/>
  <c r="Z137" i="1"/>
  <c r="AA137" i="1"/>
  <c r="Z115" i="1"/>
  <c r="AA115" i="1"/>
  <c r="AA104" i="1"/>
  <c r="Z104" i="1"/>
  <c r="AA77" i="1"/>
  <c r="Z77" i="1"/>
  <c r="AA6" i="1"/>
  <c r="Z6" i="1"/>
  <c r="Z60" i="1"/>
  <c r="AA60" i="1"/>
  <c r="Z142" i="1"/>
  <c r="AA142" i="1"/>
  <c r="Z148" i="1"/>
  <c r="AA148" i="1"/>
  <c r="Z151" i="1"/>
  <c r="AA151" i="1"/>
  <c r="AA45" i="1"/>
  <c r="Z45" i="1"/>
  <c r="Z58" i="1"/>
  <c r="AA58" i="1"/>
  <c r="AA43" i="1"/>
  <c r="Z43" i="1"/>
  <c r="Z165" i="1"/>
  <c r="AA165" i="1"/>
  <c r="Z125" i="1"/>
  <c r="AA125" i="1"/>
  <c r="AA108" i="1"/>
  <c r="Z108" i="1"/>
  <c r="Z92" i="1"/>
  <c r="AA92" i="1"/>
  <c r="Z91" i="1"/>
  <c r="AA91" i="1"/>
  <c r="AA22" i="1"/>
  <c r="Z22" i="1"/>
  <c r="AA44" i="1"/>
  <c r="Z44" i="1"/>
  <c r="AA79" i="1"/>
  <c r="Z79" i="1"/>
  <c r="Z59" i="1"/>
  <c r="AA59" i="1"/>
  <c r="Z146" i="1"/>
  <c r="AA146" i="1"/>
  <c r="AA12" i="1"/>
  <c r="Z12" i="1"/>
  <c r="Z10" i="1"/>
  <c r="AA10" i="1"/>
  <c r="AA96" i="1"/>
  <c r="Z96" i="1"/>
  <c r="Z64" i="1"/>
  <c r="AA64" i="1"/>
  <c r="AA34" i="1"/>
  <c r="Z34" i="1"/>
  <c r="AA135" i="1"/>
  <c r="Z135" i="1"/>
  <c r="Z262" i="1"/>
  <c r="AA262" i="1"/>
  <c r="AA159" i="1"/>
  <c r="Z159" i="1"/>
  <c r="AA275" i="1"/>
  <c r="Z275" i="1"/>
  <c r="Z167" i="1"/>
  <c r="AA167" i="1"/>
  <c r="AA123" i="1" l="1"/>
  <c r="AB123" i="1" s="1"/>
  <c r="AD123" i="1"/>
  <c r="AA302" i="1"/>
  <c r="AD302" i="1"/>
  <c r="AA127" i="1"/>
  <c r="AD127" i="1"/>
  <c r="Z288" i="1"/>
  <c r="AD288" i="1"/>
  <c r="AA97" i="1"/>
  <c r="J97" i="1" s="1"/>
  <c r="AD97" i="1"/>
  <c r="AA155" i="1"/>
  <c r="J155" i="1" s="1"/>
  <c r="AD155" i="1"/>
  <c r="Z116" i="1"/>
  <c r="AD116" i="1"/>
  <c r="AA334" i="1"/>
  <c r="J334" i="1" s="1"/>
  <c r="AD334" i="1"/>
  <c r="Z215" i="1"/>
  <c r="AD215" i="1"/>
  <c r="Z24" i="1"/>
  <c r="AD24" i="1"/>
  <c r="AA304" i="1"/>
  <c r="J304" i="1" s="1"/>
  <c r="AD304" i="1"/>
  <c r="Z253" i="1"/>
  <c r="AD253" i="1"/>
  <c r="Z42" i="1"/>
  <c r="AD42" i="1"/>
  <c r="Z197" i="1"/>
  <c r="AD197" i="1"/>
  <c r="AA21" i="1"/>
  <c r="AD21" i="1"/>
  <c r="AA37" i="1"/>
  <c r="AB37" i="1" s="1"/>
  <c r="AD37" i="1"/>
  <c r="Z153" i="1"/>
  <c r="AD153" i="1"/>
  <c r="Z173" i="1"/>
  <c r="AD173" i="1"/>
  <c r="Z243" i="1"/>
  <c r="AD243" i="1"/>
  <c r="AA172" i="1"/>
  <c r="AB172" i="1" s="1"/>
  <c r="AD172" i="1"/>
  <c r="Z325" i="1"/>
  <c r="AD325" i="1"/>
  <c r="Z90" i="1"/>
  <c r="AD90" i="1"/>
  <c r="AA88" i="1"/>
  <c r="AD88" i="1"/>
  <c r="AA284" i="1"/>
  <c r="AB284" i="1" s="1"/>
  <c r="AD284" i="1"/>
  <c r="Z89" i="1"/>
  <c r="AD89" i="1"/>
  <c r="Z211" i="1"/>
  <c r="AD211" i="1"/>
  <c r="AA82" i="1"/>
  <c r="AB82" i="1" s="1"/>
  <c r="AD82" i="1"/>
  <c r="Z331" i="1"/>
  <c r="AD331" i="1"/>
  <c r="AA180" i="1"/>
  <c r="AB180" i="1" s="1"/>
  <c r="AD180" i="1"/>
  <c r="Z118" i="1"/>
  <c r="AD118" i="1"/>
  <c r="AA287" i="1"/>
  <c r="AD287" i="1"/>
  <c r="AA265" i="1"/>
  <c r="J265" i="1" s="1"/>
  <c r="AD265" i="1"/>
  <c r="Z114" i="1"/>
  <c r="AD114" i="1"/>
  <c r="AA220" i="1"/>
  <c r="AB220" i="1" s="1"/>
  <c r="AD220" i="1"/>
  <c r="Z158" i="1"/>
  <c r="AD158" i="1"/>
  <c r="Z192" i="1"/>
  <c r="AD192" i="1"/>
  <c r="AA178" i="1"/>
  <c r="AB178" i="1" s="1"/>
  <c r="AD178" i="1"/>
  <c r="Z290" i="1"/>
  <c r="AD290" i="1"/>
  <c r="Z236" i="1"/>
  <c r="AD236" i="1"/>
  <c r="AA117" i="1"/>
  <c r="J117" i="1" s="1"/>
  <c r="AD117" i="1"/>
  <c r="Z63" i="1"/>
  <c r="AD63" i="1"/>
  <c r="Z256" i="1"/>
  <c r="AD256" i="1"/>
  <c r="Z321" i="1"/>
  <c r="AD321" i="1"/>
  <c r="Z328" i="1"/>
  <c r="AA321" i="1"/>
  <c r="J321" i="1" s="1"/>
  <c r="AA331" i="1"/>
  <c r="J331" i="1" s="1"/>
  <c r="AA197" i="1"/>
  <c r="J197" i="1" s="1"/>
  <c r="Z295" i="1"/>
  <c r="AA338" i="1"/>
  <c r="J338" i="1" s="1"/>
  <c r="Z338" i="1"/>
  <c r="Z289" i="1"/>
  <c r="AA29" i="1"/>
  <c r="AB29" i="1" s="1"/>
  <c r="Z29" i="1"/>
  <c r="Z302" i="1"/>
  <c r="AA328" i="1"/>
  <c r="AB328" i="1" s="1"/>
  <c r="Z319" i="1"/>
  <c r="Z304" i="1"/>
  <c r="AA319" i="1"/>
  <c r="AB319" i="1" s="1"/>
  <c r="AA288" i="1"/>
  <c r="AB288" i="1" s="1"/>
  <c r="AA280" i="1"/>
  <c r="J280" i="1" s="1"/>
  <c r="Z280" i="1"/>
  <c r="AA311" i="1"/>
  <c r="J311" i="1" s="1"/>
  <c r="AA297" i="1"/>
  <c r="AB297" i="1" s="1"/>
  <c r="Z297" i="1"/>
  <c r="AA118" i="1"/>
  <c r="AB118" i="1" s="1"/>
  <c r="AA256" i="1"/>
  <c r="J256" i="1" s="1"/>
  <c r="Z334" i="1"/>
  <c r="AA289" i="1"/>
  <c r="J289" i="1" s="1"/>
  <c r="AA295" i="1"/>
  <c r="AB295" i="1" s="1"/>
  <c r="AA114" i="1"/>
  <c r="J114" i="1" s="1"/>
  <c r="Z287" i="1"/>
  <c r="AA325" i="1"/>
  <c r="AB325" i="1" s="1"/>
  <c r="AA277" i="1"/>
  <c r="AB277" i="1" s="1"/>
  <c r="Z311" i="1"/>
  <c r="AA290" i="1"/>
  <c r="AB290" i="1" s="1"/>
  <c r="Z284" i="1"/>
  <c r="Z109" i="1"/>
  <c r="Z127" i="1"/>
  <c r="Z225" i="1"/>
  <c r="AA109" i="1"/>
  <c r="J109" i="1" s="1"/>
  <c r="Z76" i="1"/>
  <c r="AA225" i="1"/>
  <c r="AB225" i="1" s="1"/>
  <c r="Z231" i="1"/>
  <c r="Z128" i="1"/>
  <c r="Z222" i="1"/>
  <c r="AA24" i="1"/>
  <c r="J24" i="1" s="1"/>
  <c r="AA231" i="1"/>
  <c r="J231" i="1" s="1"/>
  <c r="AA253" i="1"/>
  <c r="J253" i="1" s="1"/>
  <c r="Z277" i="1"/>
  <c r="AA128" i="1"/>
  <c r="J128" i="1" s="1"/>
  <c r="Z20" i="1"/>
  <c r="AA20" i="1"/>
  <c r="AB20" i="1" s="1"/>
  <c r="AA50" i="1"/>
  <c r="AB50" i="1" s="1"/>
  <c r="AA153" i="1"/>
  <c r="J153" i="1" s="1"/>
  <c r="Z50" i="1"/>
  <c r="AA69" i="1"/>
  <c r="J69" i="1" s="1"/>
  <c r="Z69" i="1"/>
  <c r="AA53" i="1"/>
  <c r="AB53" i="1" s="1"/>
  <c r="Z37" i="1"/>
  <c r="Z106" i="1"/>
  <c r="AA106" i="1"/>
  <c r="AB106" i="1" s="1"/>
  <c r="Z97" i="1"/>
  <c r="Z117" i="1"/>
  <c r="AA116" i="1"/>
  <c r="J116" i="1" s="1"/>
  <c r="AA75" i="1"/>
  <c r="J75" i="1" s="1"/>
  <c r="Z75" i="1"/>
  <c r="Z88" i="1"/>
  <c r="Z156" i="1"/>
  <c r="AA215" i="1"/>
  <c r="AB215" i="1" s="1"/>
  <c r="AA39" i="1"/>
  <c r="AB39" i="1" s="1"/>
  <c r="AA156" i="1"/>
  <c r="J156" i="1" s="1"/>
  <c r="AA42" i="1"/>
  <c r="AB42" i="1" s="1"/>
  <c r="Z21" i="1"/>
  <c r="AA211" i="1"/>
  <c r="AB211" i="1" s="1"/>
  <c r="AA76" i="1"/>
  <c r="AB76" i="1" s="1"/>
  <c r="AA56" i="1"/>
  <c r="J56" i="1" s="1"/>
  <c r="AA87" i="1"/>
  <c r="J87" i="1" s="1"/>
  <c r="AA15" i="1"/>
  <c r="J15" i="1" s="1"/>
  <c r="Z56" i="1"/>
  <c r="Z172" i="1"/>
  <c r="Z123" i="1"/>
  <c r="AA243" i="1"/>
  <c r="J243" i="1" s="1"/>
  <c r="AA158" i="1"/>
  <c r="AB158" i="1" s="1"/>
  <c r="Z178" i="1"/>
  <c r="AA255" i="1"/>
  <c r="AB255" i="1" s="1"/>
  <c r="Z301" i="1"/>
  <c r="AA192" i="1"/>
  <c r="AB192" i="1" s="1"/>
  <c r="AA222" i="1"/>
  <c r="J222" i="1" s="1"/>
  <c r="AA352" i="1"/>
  <c r="AB352" i="1" s="1"/>
  <c r="Z105" i="1"/>
  <c r="Z352" i="1"/>
  <c r="AA105" i="1"/>
  <c r="AB105" i="1" s="1"/>
  <c r="AA236" i="1"/>
  <c r="AB236" i="1" s="1"/>
  <c r="AA63" i="1"/>
  <c r="J63" i="1" s="1"/>
  <c r="AA89" i="1"/>
  <c r="AB89" i="1" s="1"/>
  <c r="Z255" i="1"/>
  <c r="AA301" i="1"/>
  <c r="J301" i="1" s="1"/>
  <c r="Z15" i="1"/>
  <c r="Z198" i="1"/>
  <c r="Z180" i="1"/>
  <c r="Z87" i="1"/>
  <c r="Z39" i="1"/>
  <c r="Z82" i="1"/>
  <c r="V354" i="1"/>
  <c r="AA198" i="1"/>
  <c r="J198" i="1" s="1"/>
  <c r="Z53" i="1"/>
  <c r="AA173" i="1"/>
  <c r="AB173" i="1" s="1"/>
  <c r="Z265" i="1"/>
  <c r="AA90" i="1"/>
  <c r="J90" i="1" s="1"/>
  <c r="Z220" i="1"/>
  <c r="Z155" i="1"/>
  <c r="J10" i="1"/>
  <c r="AB10" i="1"/>
  <c r="J12" i="1"/>
  <c r="AB12" i="1"/>
  <c r="J59" i="1"/>
  <c r="AB59" i="1"/>
  <c r="AB79" i="1"/>
  <c r="J79" i="1"/>
  <c r="J44" i="1"/>
  <c r="AB44" i="1"/>
  <c r="AB108" i="1"/>
  <c r="J108" i="1"/>
  <c r="AB43" i="1"/>
  <c r="J43" i="1"/>
  <c r="AB151" i="1"/>
  <c r="J151" i="1"/>
  <c r="AB77" i="1"/>
  <c r="J77" i="1"/>
  <c r="J163" i="1"/>
  <c r="AB163" i="1"/>
  <c r="AB129" i="1"/>
  <c r="J129" i="1"/>
  <c r="J166" i="1"/>
  <c r="AB166" i="1"/>
  <c r="J169" i="1"/>
  <c r="AB169" i="1"/>
  <c r="AB150" i="1"/>
  <c r="J150" i="1"/>
  <c r="AB161" i="1"/>
  <c r="J161" i="1"/>
  <c r="AB28" i="1"/>
  <c r="J28" i="1"/>
  <c r="AB27" i="1"/>
  <c r="J27" i="1"/>
  <c r="J86" i="1"/>
  <c r="AB86" i="1"/>
  <c r="J141" i="1"/>
  <c r="AB141" i="1"/>
  <c r="J80" i="1"/>
  <c r="AB80" i="1"/>
  <c r="AB34" i="1"/>
  <c r="J34" i="1"/>
  <c r="J91" i="1"/>
  <c r="AB91" i="1"/>
  <c r="J125" i="1"/>
  <c r="AB125" i="1"/>
  <c r="AB165" i="1"/>
  <c r="J165" i="1"/>
  <c r="AB6" i="1"/>
  <c r="J6" i="1"/>
  <c r="AB137" i="1"/>
  <c r="J137" i="1"/>
  <c r="AB113" i="1"/>
  <c r="J113" i="1"/>
  <c r="J8" i="1"/>
  <c r="AB8" i="1"/>
  <c r="AB54" i="1"/>
  <c r="J54" i="1"/>
  <c r="AB46" i="1"/>
  <c r="J46" i="1"/>
  <c r="AB36" i="1"/>
  <c r="J36" i="1"/>
  <c r="J126" i="1"/>
  <c r="AB126" i="1"/>
  <c r="J51" i="1"/>
  <c r="AB51" i="1"/>
  <c r="J124" i="1"/>
  <c r="AB124" i="1"/>
  <c r="AB18" i="1"/>
  <c r="J18" i="1"/>
  <c r="AB135" i="1"/>
  <c r="J135" i="1"/>
  <c r="AB96" i="1"/>
  <c r="J96" i="1"/>
  <c r="J146" i="1"/>
  <c r="AB146" i="1"/>
  <c r="AB58" i="1"/>
  <c r="J58" i="1"/>
  <c r="AB142" i="1"/>
  <c r="J142" i="1"/>
  <c r="AB60" i="1"/>
  <c r="J60" i="1"/>
  <c r="AB115" i="1"/>
  <c r="J115" i="1"/>
  <c r="AB119" i="1"/>
  <c r="J119" i="1"/>
  <c r="J40" i="1"/>
  <c r="AB40" i="1"/>
  <c r="J52" i="1"/>
  <c r="AB52" i="1"/>
  <c r="J111" i="1"/>
  <c r="AB111" i="1"/>
  <c r="J68" i="1"/>
  <c r="AB68" i="1"/>
  <c r="J67" i="1"/>
  <c r="AB67" i="1"/>
  <c r="J110" i="1"/>
  <c r="AB110" i="1"/>
  <c r="J157" i="1"/>
  <c r="AB157" i="1"/>
  <c r="AB143" i="1"/>
  <c r="J143" i="1"/>
  <c r="J31" i="1"/>
  <c r="AB31" i="1"/>
  <c r="AB64" i="1"/>
  <c r="J64" i="1"/>
  <c r="AB22" i="1"/>
  <c r="J22" i="1"/>
  <c r="AB92" i="1"/>
  <c r="J92" i="1"/>
  <c r="AB45" i="1"/>
  <c r="J45" i="1"/>
  <c r="AB148" i="1"/>
  <c r="J148" i="1"/>
  <c r="J104" i="1"/>
  <c r="AB104" i="1"/>
  <c r="J139" i="1"/>
  <c r="AB139" i="1"/>
  <c r="AB98" i="1"/>
  <c r="J98" i="1"/>
  <c r="J149" i="1"/>
  <c r="AB149" i="1"/>
  <c r="AB144" i="1"/>
  <c r="J144" i="1"/>
  <c r="J61" i="1"/>
  <c r="AB61" i="1"/>
  <c r="J167" i="1"/>
  <c r="AB167" i="1"/>
  <c r="AB304" i="1"/>
  <c r="AB21" i="1"/>
  <c r="J21" i="1"/>
  <c r="J88" i="1"/>
  <c r="AB88" i="1"/>
  <c r="J287" i="1"/>
  <c r="AB287" i="1"/>
  <c r="J127" i="1"/>
  <c r="AB127" i="1"/>
  <c r="AB262" i="1"/>
  <c r="J262" i="1"/>
  <c r="J275" i="1"/>
  <c r="AB275" i="1"/>
  <c r="J82" i="1"/>
  <c r="J220" i="1"/>
  <c r="AB155" i="1"/>
  <c r="X9" i="1"/>
  <c r="W354" i="1"/>
  <c r="J302" i="1"/>
  <c r="AB302" i="1"/>
  <c r="J37" i="1"/>
  <c r="AB159" i="1"/>
  <c r="J159" i="1"/>
  <c r="AB334" i="1" l="1"/>
  <c r="J123" i="1"/>
  <c r="J178" i="1"/>
  <c r="AB97" i="1"/>
  <c r="J180" i="1"/>
  <c r="J284" i="1"/>
  <c r="AB117" i="1"/>
  <c r="J172" i="1"/>
  <c r="AB265" i="1"/>
  <c r="AB331" i="1"/>
  <c r="AB256" i="1"/>
  <c r="J328" i="1"/>
  <c r="AB321" i="1"/>
  <c r="J288" i="1"/>
  <c r="AB280" i="1"/>
  <c r="AB338" i="1"/>
  <c r="J118" i="1"/>
  <c r="AB197" i="1"/>
  <c r="J319" i="1"/>
  <c r="J325" i="1"/>
  <c r="AB109" i="1"/>
  <c r="J297" i="1"/>
  <c r="AB311" i="1"/>
  <c r="AB289" i="1"/>
  <c r="J29" i="1"/>
  <c r="J277" i="1"/>
  <c r="AB114" i="1"/>
  <c r="J295" i="1"/>
  <c r="J290" i="1"/>
  <c r="J225" i="1"/>
  <c r="AB128" i="1"/>
  <c r="AB24" i="1"/>
  <c r="AB153" i="1"/>
  <c r="AB231" i="1"/>
  <c r="AB253" i="1"/>
  <c r="AB69" i="1"/>
  <c r="J20" i="1"/>
  <c r="AB156" i="1"/>
  <c r="J50" i="1"/>
  <c r="J53" i="1"/>
  <c r="J211" i="1"/>
  <c r="AB222" i="1"/>
  <c r="J106" i="1"/>
  <c r="AB15" i="1"/>
  <c r="J39" i="1"/>
  <c r="J89" i="1"/>
  <c r="J76" i="1"/>
  <c r="AB75" i="1"/>
  <c r="J42" i="1"/>
  <c r="J215" i="1"/>
  <c r="J192" i="1"/>
  <c r="AB56" i="1"/>
  <c r="J105" i="1"/>
  <c r="AB116" i="1"/>
  <c r="J158" i="1"/>
  <c r="AB87" i="1"/>
  <c r="AB243" i="1"/>
  <c r="AB301" i="1"/>
  <c r="J236" i="1"/>
  <c r="J255" i="1"/>
  <c r="J352" i="1"/>
  <c r="AB63" i="1"/>
  <c r="AB90" i="1"/>
  <c r="AB198" i="1"/>
  <c r="J173" i="1"/>
  <c r="X354" i="1"/>
  <c r="Y9" i="1"/>
  <c r="AD9" i="1" s="1"/>
  <c r="Z9" i="1" l="1"/>
  <c r="Z354" i="1" s="1"/>
  <c r="AA9" i="1"/>
  <c r="AA355" i="1" s="1"/>
  <c r="Y354" i="1"/>
  <c r="AD355" i="1" l="1"/>
  <c r="AD354" i="1"/>
  <c r="AB9" i="1"/>
  <c r="AB354" i="1" s="1"/>
  <c r="J9" i="1"/>
  <c r="J355" i="1" s="1"/>
  <c r="AA354" i="1"/>
  <c r="G361" i="1"/>
</calcChain>
</file>

<file path=xl/sharedStrings.xml><?xml version="1.0" encoding="utf-8"?>
<sst xmlns="http://schemas.openxmlformats.org/spreadsheetml/2006/main" count="760" uniqueCount="744">
  <si>
    <t>DOR Code</t>
  </si>
  <si>
    <t>Vendor Name</t>
  </si>
  <si>
    <t>Year Adopted</t>
  </si>
  <si>
    <t>Total Surcharge Committed</t>
  </si>
  <si>
    <t>Abatements/Exemptions</t>
  </si>
  <si>
    <t>Net Surcharge Raised</t>
  </si>
  <si>
    <t>Rounded</t>
  </si>
  <si>
    <t>Surcharge Percent Adopted (3% Max)</t>
  </si>
  <si>
    <t>First Rnd % Match</t>
  </si>
  <si>
    <t>Final % Match</t>
  </si>
  <si>
    <t>Rounded Out</t>
  </si>
  <si>
    <t>Unrounded First Rnd Distribution</t>
  </si>
  <si>
    <t>Round 1 Distribution</t>
  </si>
  <si>
    <t>Difference</t>
  </si>
  <si>
    <t>% Reimbursed</t>
  </si>
  <si>
    <t>Round 2 Equity Distribution</t>
  </si>
  <si>
    <t>Round 1 &amp; 2 Prior to Adjustment</t>
  </si>
  <si>
    <t>Equity Round After Check</t>
  </si>
  <si>
    <t>Round 1+ 2 Distribution</t>
  </si>
  <si>
    <t>Round 3 Surplus Distribution</t>
  </si>
  <si>
    <t>Round 1+2+3 Prior to Adjustment</t>
  </si>
  <si>
    <t>Surplus Dist After Check</t>
  </si>
  <si>
    <t>Final CPA Reimbursement</t>
  </si>
  <si>
    <t>Check None Exceed 100% Match</t>
  </si>
  <si>
    <t>Reimbursement % of Net Surcharge</t>
  </si>
  <si>
    <t>100% State Match</t>
  </si>
  <si>
    <t>PY Adjustment</t>
  </si>
  <si>
    <t>Full State Match</t>
  </si>
  <si>
    <t>ABINGTON</t>
  </si>
  <si>
    <t xml:space="preserve">ACTON          </t>
  </si>
  <si>
    <t xml:space="preserve">ACUSHNET       </t>
  </si>
  <si>
    <t xml:space="preserve">ADAMS          </t>
  </si>
  <si>
    <t xml:space="preserve">AGAWAM         </t>
  </si>
  <si>
    <t xml:space="preserve">ALFORD         </t>
  </si>
  <si>
    <t xml:space="preserve">AMESBURY       </t>
  </si>
  <si>
    <t xml:space="preserve">AMHERST        </t>
  </si>
  <si>
    <t xml:space="preserve">ANDOVER        </t>
  </si>
  <si>
    <t xml:space="preserve">ARLINGTON      </t>
  </si>
  <si>
    <t xml:space="preserve">ASHBURNHAM     </t>
  </si>
  <si>
    <t xml:space="preserve">ASHBY          </t>
  </si>
  <si>
    <t xml:space="preserve">ASHFIELD       </t>
  </si>
  <si>
    <t xml:space="preserve">ASHLAND        </t>
  </si>
  <si>
    <t xml:space="preserve">ATHOL          </t>
  </si>
  <si>
    <t xml:space="preserve">ATTLEBORO      </t>
  </si>
  <si>
    <t xml:space="preserve">AUBURN         </t>
  </si>
  <si>
    <t xml:space="preserve">AVON           </t>
  </si>
  <si>
    <t xml:space="preserve">AYER           </t>
  </si>
  <si>
    <t xml:space="preserve">BARNSTABLE     </t>
  </si>
  <si>
    <t xml:space="preserve">BARRE          </t>
  </si>
  <si>
    <t xml:space="preserve">BECKET         </t>
  </si>
  <si>
    <t xml:space="preserve">BEDFORD        </t>
  </si>
  <si>
    <t xml:space="preserve">BELCHERTOWN    </t>
  </si>
  <si>
    <t xml:space="preserve">BELLINGHAM     </t>
  </si>
  <si>
    <t xml:space="preserve">BELMONT        </t>
  </si>
  <si>
    <t xml:space="preserve">BERKLEY        </t>
  </si>
  <si>
    <t xml:space="preserve">BERLIN         </t>
  </si>
  <si>
    <t xml:space="preserve">BERNARDSTON    </t>
  </si>
  <si>
    <t xml:space="preserve">BEVERLY        </t>
  </si>
  <si>
    <t xml:space="preserve">BILLERICA      </t>
  </si>
  <si>
    <t xml:space="preserve">BLACKSTONE     </t>
  </si>
  <si>
    <t xml:space="preserve">BLANDFORD      </t>
  </si>
  <si>
    <t xml:space="preserve">BOLTON         </t>
  </si>
  <si>
    <t xml:space="preserve">BOSTON         </t>
  </si>
  <si>
    <t xml:space="preserve">BOURNE         </t>
  </si>
  <si>
    <t xml:space="preserve">BOXBOROUGH     </t>
  </si>
  <si>
    <t xml:space="preserve">BOXFORD        </t>
  </si>
  <si>
    <t xml:space="preserve">BOYLSTON       </t>
  </si>
  <si>
    <t xml:space="preserve">BRAINTREE      </t>
  </si>
  <si>
    <t xml:space="preserve">BREWSTER       </t>
  </si>
  <si>
    <t xml:space="preserve">BRIDGEWATER    </t>
  </si>
  <si>
    <t xml:space="preserve">BRIMFIELD      </t>
  </si>
  <si>
    <t xml:space="preserve">BROCKTON       </t>
  </si>
  <si>
    <t xml:space="preserve">BROOKFIELD     </t>
  </si>
  <si>
    <t xml:space="preserve">BROOKLINE      </t>
  </si>
  <si>
    <t xml:space="preserve">BUCKLAND       </t>
  </si>
  <si>
    <t xml:space="preserve">BURLINGTON     </t>
  </si>
  <si>
    <t xml:space="preserve">CAMBRIDGE      </t>
  </si>
  <si>
    <t xml:space="preserve">CANTON         </t>
  </si>
  <si>
    <t xml:space="preserve">CARLISLE       </t>
  </si>
  <si>
    <t xml:space="preserve">CARVER         </t>
  </si>
  <si>
    <t xml:space="preserve">CHARLEMONT     </t>
  </si>
  <si>
    <t xml:space="preserve">CHARLTON       </t>
  </si>
  <si>
    <t xml:space="preserve">CHATHAM        </t>
  </si>
  <si>
    <t xml:space="preserve">CHELMSFORD     </t>
  </si>
  <si>
    <t xml:space="preserve">CHELSEA        </t>
  </si>
  <si>
    <t xml:space="preserve">CHESHIRE       </t>
  </si>
  <si>
    <t xml:space="preserve">CHESTER        </t>
  </si>
  <si>
    <t xml:space="preserve">CHESTERFIELD   </t>
  </si>
  <si>
    <t xml:space="preserve">CHICOPEE       </t>
  </si>
  <si>
    <t xml:space="preserve">CHILMARK       </t>
  </si>
  <si>
    <t xml:space="preserve">CLARKSBURG     </t>
  </si>
  <si>
    <t xml:space="preserve">CLINTON        </t>
  </si>
  <si>
    <t xml:space="preserve">COHASSET       </t>
  </si>
  <si>
    <t xml:space="preserve">COLRAIN        </t>
  </si>
  <si>
    <t xml:space="preserve">CONCORD        </t>
  </si>
  <si>
    <t xml:space="preserve">CONWAY         </t>
  </si>
  <si>
    <t xml:space="preserve">CUMMINGTON     </t>
  </si>
  <si>
    <t xml:space="preserve">DALTON         </t>
  </si>
  <si>
    <t xml:space="preserve">DANVERS        </t>
  </si>
  <si>
    <t xml:space="preserve">DARTMOUTH      </t>
  </si>
  <si>
    <t xml:space="preserve">DEDHAM         </t>
  </si>
  <si>
    <t xml:space="preserve">DEERFIELD      </t>
  </si>
  <si>
    <t xml:space="preserve">DENNIS         </t>
  </si>
  <si>
    <t xml:space="preserve">DIGHTON        </t>
  </si>
  <si>
    <t xml:space="preserve">DOUGLAS        </t>
  </si>
  <si>
    <t xml:space="preserve">DOVER          </t>
  </si>
  <si>
    <t xml:space="preserve">DRACUT         </t>
  </si>
  <si>
    <t xml:space="preserve">DUDLEY         </t>
  </si>
  <si>
    <t xml:space="preserve">DUNSTABLE      </t>
  </si>
  <si>
    <t xml:space="preserve">DUXBURY        </t>
  </si>
  <si>
    <t>EAST BRIDGEWATER</t>
  </si>
  <si>
    <t>EAST BROOKFIELD</t>
  </si>
  <si>
    <t>EAST LONGMEADOW</t>
  </si>
  <si>
    <t xml:space="preserve">EASTHAM        </t>
  </si>
  <si>
    <t xml:space="preserve">EASTHAMPTON    </t>
  </si>
  <si>
    <t xml:space="preserve">EASTON         </t>
  </si>
  <si>
    <t xml:space="preserve">EDGARTOWN      </t>
  </si>
  <si>
    <t xml:space="preserve">EGREMONT       </t>
  </si>
  <si>
    <t xml:space="preserve">ERVING         </t>
  </si>
  <si>
    <t xml:space="preserve">ESSEX          </t>
  </si>
  <si>
    <t xml:space="preserve">EVERETT        </t>
  </si>
  <si>
    <t xml:space="preserve">FAIRHAVEN      </t>
  </si>
  <si>
    <t xml:space="preserve">FALL RIVER     </t>
  </si>
  <si>
    <t xml:space="preserve">FALMOUTH       </t>
  </si>
  <si>
    <t xml:space="preserve">FITCHBURG      </t>
  </si>
  <si>
    <t xml:space="preserve">FLORIDA        </t>
  </si>
  <si>
    <t xml:space="preserve">FOXBOROUGH     </t>
  </si>
  <si>
    <t xml:space="preserve">FRAMINGHAM     </t>
  </si>
  <si>
    <t xml:space="preserve">FRANKLIN       </t>
  </si>
  <si>
    <t xml:space="preserve">FREETOWN       </t>
  </si>
  <si>
    <t xml:space="preserve">GARDNER        </t>
  </si>
  <si>
    <t>AQUINNAH</t>
  </si>
  <si>
    <t xml:space="preserve">GEORGETOWN     </t>
  </si>
  <si>
    <t xml:space="preserve">GILL           </t>
  </si>
  <si>
    <t xml:space="preserve">GLOUCESTER     </t>
  </si>
  <si>
    <t xml:space="preserve">GOSHEN         </t>
  </si>
  <si>
    <t xml:space="preserve">GOSNOLD        </t>
  </si>
  <si>
    <t xml:space="preserve">GRAFTON        </t>
  </si>
  <si>
    <t xml:space="preserve">GRANBY         </t>
  </si>
  <si>
    <t xml:space="preserve">GRANVILLE      </t>
  </si>
  <si>
    <t>GREAT BARRINGTON</t>
  </si>
  <si>
    <t xml:space="preserve">GREENFIELD     </t>
  </si>
  <si>
    <t xml:space="preserve">GROTON         </t>
  </si>
  <si>
    <t xml:space="preserve">GROVELAND      </t>
  </si>
  <si>
    <t xml:space="preserve">HADLEY         </t>
  </si>
  <si>
    <t xml:space="preserve">HALIFAX        </t>
  </si>
  <si>
    <t xml:space="preserve">HAMILTON       </t>
  </si>
  <si>
    <t xml:space="preserve">HAMPDEN        </t>
  </si>
  <si>
    <t xml:space="preserve">HANCOCK        </t>
  </si>
  <si>
    <t xml:space="preserve">HANOVER        </t>
  </si>
  <si>
    <t xml:space="preserve">HANSON         </t>
  </si>
  <si>
    <t xml:space="preserve">HARDWICK       </t>
  </si>
  <si>
    <t xml:space="preserve">HARVARD        </t>
  </si>
  <si>
    <t xml:space="preserve">HARWICH        </t>
  </si>
  <si>
    <t xml:space="preserve">HATFIELD       </t>
  </si>
  <si>
    <t xml:space="preserve">HAVERHILL      </t>
  </si>
  <si>
    <t xml:space="preserve">HAWLEY         </t>
  </si>
  <si>
    <t xml:space="preserve">HEATH          </t>
  </si>
  <si>
    <t xml:space="preserve">HINGHAM        </t>
  </si>
  <si>
    <t xml:space="preserve">HINSDALE       </t>
  </si>
  <si>
    <t xml:space="preserve">HOLBROOK       </t>
  </si>
  <si>
    <t xml:space="preserve">HOLDEN         </t>
  </si>
  <si>
    <t xml:space="preserve">HOLLAND        </t>
  </si>
  <si>
    <t xml:space="preserve">HOLLISTON      </t>
  </si>
  <si>
    <t xml:space="preserve">HOLYOKE        </t>
  </si>
  <si>
    <t xml:space="preserve">HOPEDALE       </t>
  </si>
  <si>
    <t xml:space="preserve">HOPKINTON      </t>
  </si>
  <si>
    <t xml:space="preserve">HUBBARDSTON    </t>
  </si>
  <si>
    <t xml:space="preserve">HUDSON         </t>
  </si>
  <si>
    <t xml:space="preserve">HULL           </t>
  </si>
  <si>
    <t xml:space="preserve">HUNTINGTON     </t>
  </si>
  <si>
    <t xml:space="preserve">IPSWICH        </t>
  </si>
  <si>
    <t xml:space="preserve">KINGSTON       </t>
  </si>
  <si>
    <t xml:space="preserve">LAKEVILLE      </t>
  </si>
  <si>
    <t xml:space="preserve">LANCASTER      </t>
  </si>
  <si>
    <t xml:space="preserve">LANESBOROUGH   </t>
  </si>
  <si>
    <t xml:space="preserve">LAWRENCE       </t>
  </si>
  <si>
    <t xml:space="preserve">LEE            </t>
  </si>
  <si>
    <t xml:space="preserve">LEICESTER      </t>
  </si>
  <si>
    <t xml:space="preserve">LENOX          </t>
  </si>
  <si>
    <t xml:space="preserve">LEOMINSTER     </t>
  </si>
  <si>
    <t xml:space="preserve">LEVERETT       </t>
  </si>
  <si>
    <t xml:space="preserve">LEXINGTON      </t>
  </si>
  <si>
    <t xml:space="preserve">LEYDEN         </t>
  </si>
  <si>
    <t xml:space="preserve">LINCOLN        </t>
  </si>
  <si>
    <t xml:space="preserve">LITTLETON      </t>
  </si>
  <si>
    <t xml:space="preserve">LONGMEADOW     </t>
  </si>
  <si>
    <t xml:space="preserve">LOWELL         </t>
  </si>
  <si>
    <t xml:space="preserve">LUDLOW         </t>
  </si>
  <si>
    <t xml:space="preserve">LUNENBURG      </t>
  </si>
  <si>
    <t xml:space="preserve">LYNN           </t>
  </si>
  <si>
    <t xml:space="preserve">LYNNFIELD      </t>
  </si>
  <si>
    <t xml:space="preserve">MALDEN         </t>
  </si>
  <si>
    <t xml:space="preserve">MANCHESTER     </t>
  </si>
  <si>
    <t xml:space="preserve">MANSFIELD      </t>
  </si>
  <si>
    <t xml:space="preserve">MARBLEHEAD     </t>
  </si>
  <si>
    <t xml:space="preserve">MARION         </t>
  </si>
  <si>
    <t xml:space="preserve">MARLBOROUGH    </t>
  </si>
  <si>
    <t xml:space="preserve">MARSHFIELD     </t>
  </si>
  <si>
    <t xml:space="preserve">MASHPEE        </t>
  </si>
  <si>
    <t xml:space="preserve">MATTAPOISETT   </t>
  </si>
  <si>
    <t xml:space="preserve">MAYNARD        </t>
  </si>
  <si>
    <t xml:space="preserve">MEDFIELD       </t>
  </si>
  <si>
    <t xml:space="preserve">MEDFORD        </t>
  </si>
  <si>
    <t xml:space="preserve">MEDWAY         </t>
  </si>
  <si>
    <t xml:space="preserve">MELROSE        </t>
  </si>
  <si>
    <t xml:space="preserve">MENDON         </t>
  </si>
  <si>
    <t xml:space="preserve">MERRIMAC       </t>
  </si>
  <si>
    <t xml:space="preserve">METHUEN        </t>
  </si>
  <si>
    <t xml:space="preserve">MIDDLEBOROUGH  </t>
  </si>
  <si>
    <t xml:space="preserve">MIDDLEFIELD    </t>
  </si>
  <si>
    <t xml:space="preserve">MIDDLETON      </t>
  </si>
  <si>
    <t xml:space="preserve">MILFORD        </t>
  </si>
  <si>
    <t xml:space="preserve">MILLBURY       </t>
  </si>
  <si>
    <t xml:space="preserve">MILLIS         </t>
  </si>
  <si>
    <t xml:space="preserve">MILLVILLE      </t>
  </si>
  <si>
    <t xml:space="preserve">MILTON         </t>
  </si>
  <si>
    <t xml:space="preserve">MONROE         </t>
  </si>
  <si>
    <t xml:space="preserve">MONSON         </t>
  </si>
  <si>
    <t xml:space="preserve">MONTAGUE       </t>
  </si>
  <si>
    <t xml:space="preserve">MONTEREY       </t>
  </si>
  <si>
    <t xml:space="preserve">MONTGOMERY     </t>
  </si>
  <si>
    <t>MOUNT WASHINGTON</t>
  </si>
  <si>
    <t xml:space="preserve">NAHANT         </t>
  </si>
  <si>
    <t xml:space="preserve">NANTUCKET      </t>
  </si>
  <si>
    <t xml:space="preserve">NATICK         </t>
  </si>
  <si>
    <t xml:space="preserve">NEEDHAM        </t>
  </si>
  <si>
    <t xml:space="preserve">NEW ASHFORD    </t>
  </si>
  <si>
    <t xml:space="preserve">NEW BEDFORD    </t>
  </si>
  <si>
    <t xml:space="preserve">NEW BRAINTREE  </t>
  </si>
  <si>
    <t>NEW MARLBOROUGH</t>
  </si>
  <si>
    <t xml:space="preserve">NEW SALEM      </t>
  </si>
  <si>
    <t xml:space="preserve">NEWBURY        </t>
  </si>
  <si>
    <t xml:space="preserve">NEWBURYPORT    </t>
  </si>
  <si>
    <t xml:space="preserve">NEWTON         </t>
  </si>
  <si>
    <t xml:space="preserve">NORFOLK        </t>
  </si>
  <si>
    <t xml:space="preserve">NORTH ADAMS    </t>
  </si>
  <si>
    <t xml:space="preserve">NORTH ANDOVER  </t>
  </si>
  <si>
    <t>NORTH ATTLEBOROUGH</t>
  </si>
  <si>
    <t>NORTH BROOKFIELD</t>
  </si>
  <si>
    <t xml:space="preserve">NORTH READING  </t>
  </si>
  <si>
    <t xml:space="preserve">NORTHAMPTON    </t>
  </si>
  <si>
    <t xml:space="preserve">NORTHBOROUGH   </t>
  </si>
  <si>
    <t xml:space="preserve">NORTHBRIDGE    </t>
  </si>
  <si>
    <t xml:space="preserve">NORTHFIELD     </t>
  </si>
  <si>
    <t xml:space="preserve">NORTON         </t>
  </si>
  <si>
    <t xml:space="preserve">NORWELL        </t>
  </si>
  <si>
    <t xml:space="preserve">NORWOOD        </t>
  </si>
  <si>
    <t xml:space="preserve">OAK BLUFFS     </t>
  </si>
  <si>
    <t xml:space="preserve">OAKHAM         </t>
  </si>
  <si>
    <t xml:space="preserve">ORANGE         </t>
  </si>
  <si>
    <t xml:space="preserve">ORLEANS        </t>
  </si>
  <si>
    <t xml:space="preserve">OTIS           </t>
  </si>
  <si>
    <t xml:space="preserve">OXFORD         </t>
  </si>
  <si>
    <t xml:space="preserve">PALMER         </t>
  </si>
  <si>
    <t xml:space="preserve">PAXTON         </t>
  </si>
  <si>
    <t xml:space="preserve">PEABODY        </t>
  </si>
  <si>
    <t xml:space="preserve">PELHAM         </t>
  </si>
  <si>
    <t xml:space="preserve">PEMBROKE       </t>
  </si>
  <si>
    <t xml:space="preserve">PEPPERELL      </t>
  </si>
  <si>
    <t xml:space="preserve">PERU           </t>
  </si>
  <si>
    <t xml:space="preserve">PETERSHAM      </t>
  </si>
  <si>
    <t xml:space="preserve">PHILLIPSTON    </t>
  </si>
  <si>
    <t xml:space="preserve">PITTSFIELD     </t>
  </si>
  <si>
    <t xml:space="preserve">PLAINFIELD     </t>
  </si>
  <si>
    <t xml:space="preserve">PLAINVILLE     </t>
  </si>
  <si>
    <t xml:space="preserve">PLYMOUTH       </t>
  </si>
  <si>
    <t xml:space="preserve">PLYMPTON       </t>
  </si>
  <si>
    <t xml:space="preserve">PRINCETON      </t>
  </si>
  <si>
    <t xml:space="preserve">PROVINCETOWN   </t>
  </si>
  <si>
    <t xml:space="preserve">QUINCY         </t>
  </si>
  <si>
    <t xml:space="preserve">RANDOLPH       </t>
  </si>
  <si>
    <t xml:space="preserve">RAYNHAM        </t>
  </si>
  <si>
    <t xml:space="preserve">READING        </t>
  </si>
  <si>
    <t xml:space="preserve">REHOBOTH       </t>
  </si>
  <si>
    <t xml:space="preserve">REVERE         </t>
  </si>
  <si>
    <t xml:space="preserve">RICHMOND       </t>
  </si>
  <si>
    <t xml:space="preserve">ROCHESTER      </t>
  </si>
  <si>
    <t xml:space="preserve">ROCKLAND       </t>
  </si>
  <si>
    <t xml:space="preserve">ROCKPORT       </t>
  </si>
  <si>
    <t xml:space="preserve">ROWE           </t>
  </si>
  <si>
    <t xml:space="preserve">ROWLEY         </t>
  </si>
  <si>
    <t xml:space="preserve">ROYALSTON      </t>
  </si>
  <si>
    <t xml:space="preserve">RUSSELL        </t>
  </si>
  <si>
    <t xml:space="preserve">RUTLAND        </t>
  </si>
  <si>
    <t xml:space="preserve">SALEM          </t>
  </si>
  <si>
    <t xml:space="preserve">SALISBURY      </t>
  </si>
  <si>
    <t xml:space="preserve">SANDISFIELD    </t>
  </si>
  <si>
    <t xml:space="preserve">SANDWICH       </t>
  </si>
  <si>
    <t xml:space="preserve">SAUGUS         </t>
  </si>
  <si>
    <t xml:space="preserve">SAVOY          </t>
  </si>
  <si>
    <t xml:space="preserve">SCITUATE       </t>
  </si>
  <si>
    <t xml:space="preserve">SEEKONK        </t>
  </si>
  <si>
    <t xml:space="preserve">SHARON         </t>
  </si>
  <si>
    <t xml:space="preserve">SHEFFIELD      </t>
  </si>
  <si>
    <t xml:space="preserve">SHELBURNE      </t>
  </si>
  <si>
    <t xml:space="preserve">SHERBORN       </t>
  </si>
  <si>
    <t xml:space="preserve">SHIRLEY        </t>
  </si>
  <si>
    <t xml:space="preserve">SHREWSBURY     </t>
  </si>
  <si>
    <t xml:space="preserve">SHUTESBURY     </t>
  </si>
  <si>
    <t xml:space="preserve">SOMERSET       </t>
  </si>
  <si>
    <t xml:space="preserve">SOMERVILLE     </t>
  </si>
  <si>
    <t xml:space="preserve">SOUTH HADLEY   </t>
  </si>
  <si>
    <t xml:space="preserve">SOUTHAMPTON    </t>
  </si>
  <si>
    <t xml:space="preserve">SOUTHBOROUGH   </t>
  </si>
  <si>
    <t xml:space="preserve">SOUTHBRIDGE    </t>
  </si>
  <si>
    <t xml:space="preserve">SOUTHWICK      </t>
  </si>
  <si>
    <t xml:space="preserve">SPENCER        </t>
  </si>
  <si>
    <t xml:space="preserve">SPRINGFIELD    </t>
  </si>
  <si>
    <t xml:space="preserve">STERLING       </t>
  </si>
  <si>
    <t xml:space="preserve">STOCKBRIDGE    </t>
  </si>
  <si>
    <t xml:space="preserve">STONEHAM       </t>
  </si>
  <si>
    <t xml:space="preserve">STOUGHTON      </t>
  </si>
  <si>
    <t xml:space="preserve">STOW           </t>
  </si>
  <si>
    <t xml:space="preserve">STURBRIDGE     </t>
  </si>
  <si>
    <t xml:space="preserve">SUDBURY        </t>
  </si>
  <si>
    <t xml:space="preserve">SUNDERLAND     </t>
  </si>
  <si>
    <t xml:space="preserve">SUTTON         </t>
  </si>
  <si>
    <t xml:space="preserve">SWAMPSCOTT     </t>
  </si>
  <si>
    <t xml:space="preserve">SWANSEA        </t>
  </si>
  <si>
    <t xml:space="preserve">TAUNTON        </t>
  </si>
  <si>
    <t xml:space="preserve">TEMPLETON      </t>
  </si>
  <si>
    <t xml:space="preserve">TEWKSBURY      </t>
  </si>
  <si>
    <t xml:space="preserve">TISBURY        </t>
  </si>
  <si>
    <t xml:space="preserve">TOLLAND        </t>
  </si>
  <si>
    <t xml:space="preserve">TOPSFIELD      </t>
  </si>
  <si>
    <t xml:space="preserve">TOWNSEND       </t>
  </si>
  <si>
    <t xml:space="preserve">TRURO          </t>
  </si>
  <si>
    <t xml:space="preserve">TYNGSBOROUGH   </t>
  </si>
  <si>
    <t xml:space="preserve">TYRINGHAM      </t>
  </si>
  <si>
    <t xml:space="preserve">UPTON          </t>
  </si>
  <si>
    <t xml:space="preserve">UXBRIDGE       </t>
  </si>
  <si>
    <t xml:space="preserve">WAKEFIELD      </t>
  </si>
  <si>
    <t xml:space="preserve">WALES          </t>
  </si>
  <si>
    <t xml:space="preserve">WALPOLE        </t>
  </si>
  <si>
    <t xml:space="preserve">WALTHAM        </t>
  </si>
  <si>
    <t xml:space="preserve">WARE           </t>
  </si>
  <si>
    <t xml:space="preserve">WAREHAM        </t>
  </si>
  <si>
    <t xml:space="preserve">WARREN         </t>
  </si>
  <si>
    <t xml:space="preserve">WARWICK        </t>
  </si>
  <si>
    <t xml:space="preserve">WASHINGTON     </t>
  </si>
  <si>
    <t xml:space="preserve">WATERTOWN      </t>
  </si>
  <si>
    <t xml:space="preserve">WAYLAND        </t>
  </si>
  <si>
    <t xml:space="preserve">WEBSTER        </t>
  </si>
  <si>
    <t xml:space="preserve">WELLESLEY      </t>
  </si>
  <si>
    <t xml:space="preserve">WELLFLEET      </t>
  </si>
  <si>
    <t xml:space="preserve">WENDELL        </t>
  </si>
  <si>
    <t xml:space="preserve">WENHAM         </t>
  </si>
  <si>
    <t xml:space="preserve">WEST BOYLSTON  </t>
  </si>
  <si>
    <t>WEST BRIDGEWATER</t>
  </si>
  <si>
    <t>WEST BROOKFIELD</t>
  </si>
  <si>
    <t xml:space="preserve">WEST NEWBURY   </t>
  </si>
  <si>
    <t>WEST SPRINGFIELD</t>
  </si>
  <si>
    <t>WEST STOCKBRIDGE</t>
  </si>
  <si>
    <t xml:space="preserve">WEST TISBURY   </t>
  </si>
  <si>
    <t xml:space="preserve">WESTBOROUGH    </t>
  </si>
  <si>
    <t xml:space="preserve">WESTFIELD      </t>
  </si>
  <si>
    <t xml:space="preserve">WESTFORD       </t>
  </si>
  <si>
    <t xml:space="preserve">WESTHAMPTON    </t>
  </si>
  <si>
    <t xml:space="preserve">WESTMINSTER    </t>
  </si>
  <si>
    <t xml:space="preserve">WESTON         </t>
  </si>
  <si>
    <t xml:space="preserve">WESTPORT       </t>
  </si>
  <si>
    <t xml:space="preserve">WESTWOOD       </t>
  </si>
  <si>
    <t xml:space="preserve">WEYMOUTH       </t>
  </si>
  <si>
    <t xml:space="preserve">WHATELY        </t>
  </si>
  <si>
    <t xml:space="preserve">WHITMAN        </t>
  </si>
  <si>
    <t xml:space="preserve">WILBRAHAM      </t>
  </si>
  <si>
    <t xml:space="preserve">WILLIAMSBURG   </t>
  </si>
  <si>
    <t xml:space="preserve">WILLIAMSTOWN   </t>
  </si>
  <si>
    <t xml:space="preserve">WILMINGTON     </t>
  </si>
  <si>
    <t xml:space="preserve">WINCHENDON     </t>
  </si>
  <si>
    <t xml:space="preserve">WINCHESTER     </t>
  </si>
  <si>
    <t xml:space="preserve">WINDSOR        </t>
  </si>
  <si>
    <t xml:space="preserve">WINTHROP       </t>
  </si>
  <si>
    <t xml:space="preserve">WOBURN         </t>
  </si>
  <si>
    <t xml:space="preserve">WORCESTER      </t>
  </si>
  <si>
    <t xml:space="preserve">WORTHINGTON    </t>
  </si>
  <si>
    <t xml:space="preserve">WRENTHAM       </t>
  </si>
  <si>
    <t xml:space="preserve">YARMOUTH       </t>
  </si>
  <si>
    <t>Number Adopted</t>
  </si>
  <si>
    <t>Total Net</t>
  </si>
  <si>
    <t>Trust Fund Balance:</t>
  </si>
  <si>
    <t>MMARS</t>
  </si>
  <si>
    <t>80% of Trust Balance:</t>
  </si>
  <si>
    <t>Rnd1 Distribution</t>
  </si>
  <si>
    <t>Remaining Balance:</t>
  </si>
  <si>
    <t>Base Figure for Rnd 2:</t>
  </si>
  <si>
    <t>Rnd 2 Distribution</t>
  </si>
  <si>
    <t>Base Figure for Rnd 3:</t>
  </si>
  <si>
    <t>Rnd 3 Distribution</t>
  </si>
  <si>
    <t>Carry forward to FY2024:</t>
  </si>
  <si>
    <t>CPA Rank, Decile &amp; Percent of Base Figure Calculation</t>
  </si>
  <si>
    <t>Municipality</t>
  </si>
  <si>
    <t>Final 2022 EQV</t>
  </si>
  <si>
    <t>2021 Population</t>
  </si>
  <si>
    <t>EQV Per Capita</t>
  </si>
  <si>
    <t>EQV Per Capita Rank</t>
  </si>
  <si>
    <t>Pop Rank</t>
  </si>
  <si>
    <t>CPA Raw Score</t>
  </si>
  <si>
    <t>CPA Rank</t>
  </si>
  <si>
    <t>Decile</t>
  </si>
  <si>
    <t>Percent of Base Figure</t>
  </si>
  <si>
    <t>CNT</t>
  </si>
  <si>
    <t>py decil</t>
  </si>
  <si>
    <t>py per</t>
  </si>
  <si>
    <t>diff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</si>
  <si>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</si>
  <si>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</si>
  <si>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</si>
  <si>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</si>
  <si>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</si>
  <si>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</si>
  <si>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</si>
  <si>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</si>
  <si>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</si>
  <si>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</si>
  <si>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</si>
  <si>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</si>
  <si>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</si>
  <si>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</si>
  <si>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</si>
  <si>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</si>
  <si>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</si>
  <si>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</si>
  <si>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</si>
  <si>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</si>
  <si>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</si>
  <si>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</si>
  <si>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</si>
  <si>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</si>
  <si>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</si>
  <si>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</si>
  <si>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</si>
  <si>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</si>
  <si>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</si>
  <si>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</si>
  <si>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</si>
  <si>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</si>
  <si>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</si>
  <si>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</si>
  <si>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</si>
  <si>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</si>
  <si>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</si>
  <si>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</si>
  <si>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</si>
  <si>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</si>
  <si>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</si>
  <si>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</si>
  <si>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</si>
  <si>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</si>
  <si>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</si>
  <si>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</si>
  <si>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</si>
  <si>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</si>
  <si>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</si>
  <si>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</si>
  <si>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</si>
  <si>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</si>
  <si>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</si>
  <si>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</si>
  <si>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</si>
  <si>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</si>
  <si>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</si>
  <si>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</si>
  <si>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</si>
  <si>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</si>
  <si>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</si>
  <si>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</si>
  <si>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</si>
  <si>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</si>
  <si>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</si>
  <si>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</si>
  <si>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</si>
  <si>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</si>
  <si>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</si>
  <si>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</si>
  <si>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</si>
  <si>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</si>
  <si>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</si>
  <si>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</si>
  <si>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</si>
  <si>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</si>
  <si>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</si>
  <si>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</si>
  <si>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</si>
  <si>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</si>
  <si>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</si>
  <si>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</si>
  <si>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</si>
  <si>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</si>
  <si>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</si>
  <si>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</si>
  <si>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</si>
  <si>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</si>
  <si>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</si>
  <si>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</si>
  <si>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</si>
  <si>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</si>
  <si>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</si>
  <si>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</si>
  <si>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</si>
  <si>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</si>
  <si>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</si>
  <si>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</si>
  <si>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</si>
  <si>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GAY HEAD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</si>
  <si>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</si>
  <si>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</si>
  <si>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</si>
  <si>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</si>
  <si>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</si>
  <si>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</si>
  <si>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</si>
  <si>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</si>
  <si>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</si>
  <si>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</si>
  <si>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</si>
  <si>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</si>
  <si>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</si>
  <si>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</si>
  <si>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</si>
  <si>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</si>
  <si>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</si>
  <si>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</si>
  <si>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</si>
  <si>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</si>
  <si>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</si>
  <si>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</si>
  <si>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</si>
  <si>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</si>
  <si>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</si>
  <si>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</si>
  <si>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</si>
  <si>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</si>
  <si>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</si>
  <si>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</si>
  <si>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</si>
  <si>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</si>
  <si>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</si>
  <si>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</si>
  <si>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</si>
  <si>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</si>
  <si>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</si>
  <si>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</si>
  <si>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</si>
  <si>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</si>
  <si>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</si>
  <si>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</si>
  <si>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</si>
  <si>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</si>
  <si>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</si>
  <si>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</si>
  <si>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</si>
  <si>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</si>
  <si>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</si>
  <si>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</si>
  <si>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</si>
  <si>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</si>
  <si>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</si>
  <si>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</si>
  <si>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</si>
  <si>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</si>
  <si>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</si>
  <si>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</si>
  <si>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</si>
  <si>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</si>
  <si>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</si>
  <si>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</si>
  <si>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</si>
  <si>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</si>
  <si>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</si>
  <si>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</si>
  <si>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</si>
  <si>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</si>
  <si>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</si>
  <si>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</si>
  <si>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</si>
  <si>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</si>
  <si>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</si>
  <si>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</si>
  <si>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</si>
  <si>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</si>
  <si>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</si>
  <si>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</si>
  <si>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</si>
  <si>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</si>
  <si>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</si>
  <si>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</si>
  <si>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</si>
  <si>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</si>
  <si>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</si>
  <si>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</si>
  <si>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</si>
  <si>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</si>
  <si>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</si>
  <si>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</si>
  <si>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</si>
  <si>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</si>
  <si>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</si>
  <si>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</si>
  <si>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</si>
  <si>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</si>
  <si>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</si>
  <si>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</si>
  <si>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</si>
  <si>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</si>
  <si>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</si>
  <si>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</si>
  <si>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</si>
  <si>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</si>
  <si>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</si>
  <si>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</si>
  <si>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</si>
  <si>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</si>
  <si>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</si>
  <si>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</si>
  <si>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</si>
  <si>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</si>
  <si>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</si>
  <si>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</si>
  <si>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</si>
  <si>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</si>
  <si>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</si>
  <si>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</si>
  <si>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</si>
  <si>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</si>
  <si>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</si>
  <si>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</si>
  <si>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</si>
  <si>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</si>
  <si>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</si>
  <si>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</si>
  <si>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</si>
  <si>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</si>
  <si>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</si>
  <si>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</si>
  <si>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</si>
  <si>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</si>
  <si>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</si>
  <si>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</si>
  <si>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</si>
  <si>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</si>
  <si>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</si>
  <si>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</si>
  <si>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</si>
  <si>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</si>
  <si>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</si>
  <si>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</si>
  <si>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</si>
  <si>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</si>
  <si>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</si>
  <si>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</si>
  <si>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</si>
  <si>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</si>
  <si>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</si>
  <si>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</si>
  <si>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</si>
  <si>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</si>
  <si>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</si>
  <si>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</si>
  <si>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</si>
  <si>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</si>
  <si>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</si>
  <si>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</si>
  <si>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</si>
  <si>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</si>
  <si>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</si>
  <si>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</si>
  <si>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</si>
  <si>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</si>
  <si>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</si>
  <si>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</si>
  <si>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</si>
  <si>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</si>
  <si>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</si>
  <si>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</si>
  <si>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</si>
  <si>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</si>
  <si>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</si>
  <si>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</si>
  <si>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</si>
  <si>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</si>
  <si>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</si>
  <si>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</si>
  <si>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</si>
  <si>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</si>
  <si>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</si>
  <si>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</si>
  <si>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</si>
  <si>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</si>
  <si>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</si>
  <si>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</si>
  <si>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</si>
  <si>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</si>
  <si>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</si>
  <si>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</si>
  <si>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</si>
  <si>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</si>
  <si>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</si>
  <si>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</si>
  <si>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</si>
  <si>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</si>
  <si>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</si>
  <si>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</si>
  <si>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</si>
  <si>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</si>
  <si>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</si>
  <si>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</si>
  <si>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</si>
  <si>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</si>
  <si>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</si>
  <si>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</si>
  <si>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</si>
  <si>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</si>
  <si>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</si>
  <si>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</si>
  <si>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</si>
  <si>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</si>
  <si>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NEWBURY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</si>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</sst>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#,##0.00000"/>
    <numFmt numFmtId="166" formatCode="0.0"/>
    <numFmt numFmtId="167" formatCode="_(* #,##0_);_(* \(#,##0\);_(* &quot;-&quot;??_);_(@_)"/>
  </numFmts>
  <fonts count="5">
    <font>
      <sz val="10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4C4C4C"/>
      <name val="'segoe ui'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1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left"/>
    </xf>
    <xf numFmtId="4" fontId="3" fillId="0" borderId="0" xfId="0" applyNumberFormat="1" applyFont="1"/>
    <xf numFmtId="3" fontId="3" fillId="0" borderId="0" xfId="0" applyNumberFormat="1" applyFont="1"/>
    <xf numFmtId="10" fontId="0" fillId="0" borderId="0" xfId="0" applyNumberFormat="1"/>
    <xf numFmtId="3" fontId="0" fillId="0" borderId="0" xfId="0" applyNumberFormat="1"/>
    <xf numFmtId="9" fontId="0" fillId="0" borderId="0" xfId="0" applyNumberFormat="1"/>
    <xf numFmtId="165" fontId="0" fillId="0" borderId="0" xfId="0" applyNumberFormat="1"/>
    <xf numFmtId="38" fontId="0" fillId="0" borderId="0" xfId="0" applyNumberFormat="1"/>
    <xf numFmtId="166" fontId="1" fillId="0" borderId="0" xfId="0" applyNumberFormat="1" applyFont="1" applyAlignment="1">
      <alignment horizontal="center" wrapText="1"/>
    </xf>
    <xf numFmtId="166" fontId="0" fillId="0" borderId="0" xfId="0" applyNumberFormat="1"/>
    <xf numFmtId="3" fontId="3" fillId="2" borderId="0" xfId="0" applyNumberFormat="1" applyFont="1" applyFill="1"/>
    <xf numFmtId="14" fontId="0" fillId="0" borderId="0" xfId="0" applyNumberFormat="1"/>
    <xf numFmtId="0" fontId="1" fillId="0" borderId="0" xfId="1" applyFont="1"/>
    <xf numFmtId="0" fontId="3" fillId="0" borderId="0" xfId="1"/>
    <xf numFmtId="9" fontId="3" fillId="0" borderId="0" xfId="1" applyNumberFormat="1"/>
    <xf numFmtId="0" fontId="3" fillId="0" borderId="0" xfId="1" applyAlignment="1">
      <alignment wrapText="1"/>
    </xf>
    <xf numFmtId="0" fontId="1" fillId="0" borderId="0" xfId="1" applyFont="1" applyAlignment="1">
      <alignment horizontal="center" wrapText="1"/>
    </xf>
    <xf numFmtId="0" fontId="1" fillId="0" borderId="0" xfId="1" applyFont="1" applyAlignment="1" applyProtection="1">
      <alignment horizontal="center" wrapText="1"/>
      <protection locked="0"/>
    </xf>
    <xf numFmtId="0" fontId="1" fillId="0" borderId="0" xfId="1" applyFont="1" applyAlignment="1">
      <alignment horizontal="center"/>
    </xf>
    <xf numFmtId="9" fontId="1" fillId="0" borderId="0" xfId="1" applyNumberFormat="1" applyFont="1" applyAlignment="1">
      <alignment horizontal="center" wrapText="1"/>
    </xf>
    <xf numFmtId="164" fontId="2" fillId="0" borderId="0" xfId="1" applyNumberFormat="1" applyFont="1"/>
    <xf numFmtId="164" fontId="2" fillId="0" borderId="0" xfId="1" applyNumberFormat="1" applyFont="1" applyAlignment="1">
      <alignment horizontal="left"/>
    </xf>
    <xf numFmtId="167" fontId="3" fillId="0" borderId="0" xfId="1" applyNumberFormat="1"/>
    <xf numFmtId="3" fontId="3" fillId="0" borderId="0" xfId="1" applyNumberFormat="1"/>
    <xf numFmtId="1" fontId="3" fillId="0" borderId="0" xfId="1" quotePrefix="1" applyNumberFormat="1" applyAlignment="1">
      <alignment horizontal="right"/>
    </xf>
    <xf numFmtId="0" fontId="3" fillId="0" borderId="0" xfId="1" quotePrefix="1" applyAlignment="1">
      <alignment horizontal="right"/>
    </xf>
    <xf numFmtId="166" fontId="3" fillId="0" borderId="0" xfId="1" applyNumberFormat="1"/>
    <xf numFmtId="0" fontId="3" fillId="0" borderId="0" xfId="0" applyFont="1"/>
    <xf numFmtId="2" fontId="0" fillId="0" borderId="0" xfId="0" applyNumberFormat="1"/>
    <xf numFmtId="3" fontId="4" fillId="3" borderId="1" xfId="0" applyNumberFormat="1" applyFont="1" applyFill="1" applyBorder="1" applyAlignment="1">
      <alignment horizontal="right" wrapText="1" shrinkToFit="1"/>
    </xf>
  </cellXfs>
  <cellStyles count="2">
    <cellStyle name="Normal" xfId="0" builtinId="0"/>
    <cellStyle name="Normal 2" xfId="1" xr:uid="{85DED926-A181-4653-A8E0-EAF099883DD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64"/>
  <sheetViews>
    <sheetView tabSelected="1" zoomScale="115" zoomScaleNormal="115" workbookViewId="0">
      <pane xSplit="2" ySplit="1" topLeftCell="C2" activePane="bottomRight" state="frozen"/>
      <selection pane="bottomRight" activeCell="B1" sqref="B1:C1048576"/>
      <selection pane="bottomLeft" activeCell="A5" sqref="A5"/>
      <selection pane="topRight" activeCell="F1" sqref="F1"/>
    </sheetView>
  </sheetViews>
  <sheetFormatPr defaultRowHeight="12.75"/>
  <cols>
    <col min="1" max="1" width="5.7109375" customWidth="1"/>
    <col min="2" max="2" width="23.28515625" bestFit="1" customWidth="1"/>
    <col min="3" max="3" width="10.7109375" customWidth="1"/>
    <col min="4" max="4" width="15" bestFit="1" customWidth="1"/>
    <col min="5" max="5" width="10.7109375" customWidth="1"/>
    <col min="6" max="6" width="13.85546875" customWidth="1"/>
    <col min="7" max="7" width="12.7109375" customWidth="1"/>
    <col min="8" max="8" width="10.42578125" customWidth="1"/>
    <col min="9" max="10" width="12.5703125" style="11" customWidth="1"/>
    <col min="11" max="11" width="17.140625" bestFit="1" customWidth="1"/>
    <col min="12" max="12" width="15.7109375" bestFit="1" customWidth="1"/>
    <col min="13" max="13" width="8.28515625" bestFit="1" customWidth="1"/>
    <col min="14" max="14" width="14.85546875" customWidth="1"/>
    <col min="15" max="15" width="15.7109375" hidden="1" customWidth="1"/>
    <col min="16" max="16" width="12.5703125" customWidth="1"/>
    <col min="17" max="17" width="13" customWidth="1"/>
    <col min="18" max="18" width="11.7109375" customWidth="1"/>
    <col min="19" max="19" width="10.140625" customWidth="1"/>
    <col min="20" max="20" width="11.28515625" customWidth="1"/>
    <col min="21" max="21" width="12.5703125" style="11" customWidth="1"/>
    <col min="22" max="22" width="12.140625" customWidth="1"/>
    <col min="23" max="23" width="11.5703125" customWidth="1"/>
    <col min="24" max="24" width="10.140625" customWidth="1"/>
    <col min="25" max="25" width="15.42578125" customWidth="1"/>
    <col min="26" max="26" width="9.85546875" customWidth="1"/>
    <col min="27" max="27" width="12.5703125" style="11" customWidth="1"/>
    <col min="28" max="28" width="9.140625" customWidth="1"/>
    <col min="29" max="29" width="15.42578125" customWidth="1"/>
    <col min="30" max="30" width="10.140625" bestFit="1" customWidth="1"/>
  </cols>
  <sheetData>
    <row r="1" spans="1:30" ht="63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0" t="s">
        <v>8</v>
      </c>
      <c r="J1" s="10" t="s">
        <v>9</v>
      </c>
      <c r="K1" s="1" t="s">
        <v>10</v>
      </c>
      <c r="L1" s="1" t="s">
        <v>11</v>
      </c>
      <c r="M1" s="1"/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0" t="s">
        <v>14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0" t="s">
        <v>24</v>
      </c>
      <c r="AB1" s="1" t="s">
        <v>25</v>
      </c>
      <c r="AC1" s="1" t="s">
        <v>26</v>
      </c>
      <c r="AD1" s="1" t="s">
        <v>27</v>
      </c>
    </row>
    <row r="2" spans="1:30">
      <c r="A2">
        <v>1</v>
      </c>
      <c r="B2" s="2" t="s">
        <v>28</v>
      </c>
      <c r="C2">
        <v>2017</v>
      </c>
      <c r="D2" s="3">
        <v>484686.52</v>
      </c>
      <c r="E2" s="3">
        <v>5069.01</v>
      </c>
      <c r="F2" s="3">
        <f>D2-E2</f>
        <v>479617.51</v>
      </c>
      <c r="G2" s="4">
        <f t="shared" ref="G2:G65" si="0">ROUND(F2,0)</f>
        <v>479618</v>
      </c>
      <c r="H2" s="5">
        <v>1.4999999999999999E-2</v>
      </c>
      <c r="I2" s="30">
        <f t="shared" ref="I2:I65" si="1">P2</f>
        <v>21.02</v>
      </c>
      <c r="J2" s="30">
        <f t="shared" ref="J2:J65" si="2">AA2</f>
        <v>21.02</v>
      </c>
      <c r="K2" s="8">
        <f t="shared" ref="K2:K65" si="3">ROUND(($G$356/$G$354)*G2,5)</f>
        <v>100836.36414999999</v>
      </c>
      <c r="L2" s="8">
        <f t="shared" ref="L2:L65" si="4">ROUND(($G$356/$G$354)*G2,5)</f>
        <v>100836.36414999999</v>
      </c>
      <c r="M2" s="8">
        <f>L2-N2</f>
        <v>0.36414999999396969</v>
      </c>
      <c r="N2" s="6">
        <f t="shared" ref="N2:N65" si="5">ROUND(K2,0)</f>
        <v>100836</v>
      </c>
      <c r="O2" s="8">
        <f t="shared" ref="O2:O65" si="6">N2-K2</f>
        <v>-0.36414999999396969</v>
      </c>
      <c r="P2">
        <f t="shared" ref="P2:P65" si="7">IF(N2&gt;0,ROUND((N2/G2)*100,2),0)</f>
        <v>21.02</v>
      </c>
      <c r="Q2" s="6">
        <f>ROUND(IF(H2=3%,$G$358*Ranking!K3,0),0)</f>
        <v>0</v>
      </c>
      <c r="R2" s="6">
        <f t="shared" ref="R2:R65" si="8">Q2+N2</f>
        <v>100836</v>
      </c>
      <c r="S2" s="6">
        <f t="shared" ref="S2:S65" si="9">IF(R2&gt;G2,G2-N2,Q2)</f>
        <v>0</v>
      </c>
      <c r="T2" s="6">
        <f t="shared" ref="T2:T65" si="10">N2+S2</f>
        <v>100836</v>
      </c>
      <c r="U2" s="30">
        <f t="shared" ref="U2:U65" si="11">IF(G2&gt;0,ROUND(T2/G2*100,2),0)</f>
        <v>21.02</v>
      </c>
      <c r="V2" s="6">
        <f>IF(H2=3%,ROUND($G$360*Ranking!K3,0),0)</f>
        <v>0</v>
      </c>
      <c r="W2" s="9">
        <f t="shared" ref="W2:W65" si="12">T2+V2</f>
        <v>100836</v>
      </c>
      <c r="X2" s="9">
        <f t="shared" ref="X2:X65" si="13">IF(W2&gt;G2,G2-T2,V2)</f>
        <v>0</v>
      </c>
      <c r="Y2" s="6">
        <f t="shared" ref="Y2:Y65" si="14">T2+X2</f>
        <v>100836</v>
      </c>
      <c r="Z2" s="9">
        <f t="shared" ref="Z2:Z65" si="15">IF(Y2&gt;G2,1,0)</f>
        <v>0</v>
      </c>
      <c r="AA2" s="30">
        <f t="shared" ref="AA2:AA65" si="16">IF(Y2&gt;0,ROUND(Y2/G2*100,2),0)</f>
        <v>21.02</v>
      </c>
      <c r="AB2" t="str">
        <f t="shared" ref="AB2:AB65" si="17">IF(AA2=100,1,"")</f>
        <v/>
      </c>
      <c r="AC2" s="9">
        <v>0</v>
      </c>
      <c r="AD2" s="6">
        <f xml:space="preserve"> (Y2+AC2)</f>
        <v>100836</v>
      </c>
    </row>
    <row r="3" spans="1:30">
      <c r="A3">
        <v>2</v>
      </c>
      <c r="B3" s="2" t="s">
        <v>29</v>
      </c>
      <c r="C3">
        <v>2003</v>
      </c>
      <c r="D3" s="3">
        <v>1306191.8799999999</v>
      </c>
      <c r="E3" s="3">
        <v>10972.91</v>
      </c>
      <c r="F3" s="3">
        <f t="shared" ref="F3:F66" si="18">D3-E3</f>
        <v>1295218.97</v>
      </c>
      <c r="G3" s="4">
        <f t="shared" si="0"/>
        <v>1295219</v>
      </c>
      <c r="H3" s="5">
        <v>1.4999999999999999E-2</v>
      </c>
      <c r="I3" s="30">
        <f t="shared" si="1"/>
        <v>21.02</v>
      </c>
      <c r="J3" s="30">
        <f t="shared" si="2"/>
        <v>21.02</v>
      </c>
      <c r="K3" s="8">
        <f t="shared" si="3"/>
        <v>272310.82806999999</v>
      </c>
      <c r="L3" s="8">
        <f t="shared" si="4"/>
        <v>272310.82806999999</v>
      </c>
      <c r="M3" s="8">
        <f t="shared" ref="M3:M66" si="19">L3-N3</f>
        <v>-0.17193000001134351</v>
      </c>
      <c r="N3" s="6">
        <f t="shared" si="5"/>
        <v>272311</v>
      </c>
      <c r="O3" s="8">
        <f t="shared" si="6"/>
        <v>0.17193000001134351</v>
      </c>
      <c r="P3">
        <f t="shared" si="7"/>
        <v>21.02</v>
      </c>
      <c r="Q3" s="6">
        <f>ROUND(IF(H3=3%,$G$358*Ranking!K4,0),0)</f>
        <v>0</v>
      </c>
      <c r="R3" s="6">
        <f t="shared" si="8"/>
        <v>272311</v>
      </c>
      <c r="S3" s="6">
        <f t="shared" si="9"/>
        <v>0</v>
      </c>
      <c r="T3" s="6">
        <f t="shared" si="10"/>
        <v>272311</v>
      </c>
      <c r="U3" s="30">
        <f t="shared" si="11"/>
        <v>21.02</v>
      </c>
      <c r="V3" s="6">
        <f>IF(H3=3%,ROUND($G$360*Ranking!K4,0),0)</f>
        <v>0</v>
      </c>
      <c r="W3" s="9">
        <f t="shared" si="12"/>
        <v>272311</v>
      </c>
      <c r="X3" s="9">
        <f t="shared" si="13"/>
        <v>0</v>
      </c>
      <c r="Y3" s="6">
        <f t="shared" si="14"/>
        <v>272311</v>
      </c>
      <c r="Z3" s="9">
        <f t="shared" si="15"/>
        <v>0</v>
      </c>
      <c r="AA3" s="30">
        <f t="shared" si="16"/>
        <v>21.02</v>
      </c>
      <c r="AB3" t="str">
        <f t="shared" si="17"/>
        <v/>
      </c>
      <c r="AC3" s="9">
        <v>0</v>
      </c>
      <c r="AD3" s="6">
        <f t="shared" ref="AD3:AD66" si="20" xml:space="preserve"> (Y3+AC3)</f>
        <v>272311</v>
      </c>
    </row>
    <row r="4" spans="1:30">
      <c r="A4">
        <v>3</v>
      </c>
      <c r="B4" s="2" t="s">
        <v>30</v>
      </c>
      <c r="C4">
        <v>2004</v>
      </c>
      <c r="D4" s="3">
        <v>212539.36</v>
      </c>
      <c r="E4" s="3">
        <v>2260.38</v>
      </c>
      <c r="F4" s="3">
        <f t="shared" si="18"/>
        <v>210278.97999999998</v>
      </c>
      <c r="G4" s="4">
        <f t="shared" si="0"/>
        <v>210279</v>
      </c>
      <c r="H4" s="5">
        <v>1.4999999999999999E-2</v>
      </c>
      <c r="I4" s="30">
        <f t="shared" si="1"/>
        <v>21.02</v>
      </c>
      <c r="J4" s="30">
        <f t="shared" si="2"/>
        <v>21.02</v>
      </c>
      <c r="K4" s="8">
        <f t="shared" si="3"/>
        <v>44209.704010000001</v>
      </c>
      <c r="L4" s="8">
        <f t="shared" si="4"/>
        <v>44209.704010000001</v>
      </c>
      <c r="M4" s="8">
        <f t="shared" si="19"/>
        <v>-0.29598999999871012</v>
      </c>
      <c r="N4" s="6">
        <f t="shared" si="5"/>
        <v>44210</v>
      </c>
      <c r="O4" s="8">
        <f t="shared" si="6"/>
        <v>0.29598999999871012</v>
      </c>
      <c r="P4">
        <f t="shared" si="7"/>
        <v>21.02</v>
      </c>
      <c r="Q4" s="6">
        <f>ROUND(IF(H4=3%,$G$358*Ranking!K5,0),0)</f>
        <v>0</v>
      </c>
      <c r="R4" s="6">
        <f t="shared" si="8"/>
        <v>44210</v>
      </c>
      <c r="S4" s="6">
        <f t="shared" si="9"/>
        <v>0</v>
      </c>
      <c r="T4" s="6">
        <f t="shared" si="10"/>
        <v>44210</v>
      </c>
      <c r="U4" s="30">
        <f t="shared" si="11"/>
        <v>21.02</v>
      </c>
      <c r="V4" s="6">
        <f>IF(H4=3%,ROUND($G$360*Ranking!K5,0),0)</f>
        <v>0</v>
      </c>
      <c r="W4" s="9">
        <f t="shared" si="12"/>
        <v>44210</v>
      </c>
      <c r="X4" s="9">
        <f t="shared" si="13"/>
        <v>0</v>
      </c>
      <c r="Y4" s="6">
        <f t="shared" si="14"/>
        <v>44210</v>
      </c>
      <c r="Z4" s="9">
        <f t="shared" si="15"/>
        <v>0</v>
      </c>
      <c r="AA4" s="30">
        <f t="shared" si="16"/>
        <v>21.02</v>
      </c>
      <c r="AB4" t="str">
        <f t="shared" si="17"/>
        <v/>
      </c>
      <c r="AC4" s="9">
        <v>0</v>
      </c>
      <c r="AD4" s="6">
        <f t="shared" si="20"/>
        <v>44210</v>
      </c>
    </row>
    <row r="5" spans="1:30">
      <c r="A5">
        <v>4</v>
      </c>
      <c r="B5" s="2" t="s">
        <v>31</v>
      </c>
      <c r="C5">
        <v>0</v>
      </c>
      <c r="D5" s="3">
        <v>0</v>
      </c>
      <c r="E5" s="3">
        <v>0</v>
      </c>
      <c r="F5" s="3">
        <f t="shared" si="18"/>
        <v>0</v>
      </c>
      <c r="G5" s="4">
        <f t="shared" si="0"/>
        <v>0</v>
      </c>
      <c r="H5" s="5">
        <v>0</v>
      </c>
      <c r="I5" s="30">
        <f t="shared" si="1"/>
        <v>0</v>
      </c>
      <c r="J5" s="30">
        <f t="shared" si="2"/>
        <v>0</v>
      </c>
      <c r="K5" s="8">
        <f t="shared" si="3"/>
        <v>0</v>
      </c>
      <c r="L5" s="8">
        <f t="shared" si="4"/>
        <v>0</v>
      </c>
      <c r="M5" s="8">
        <f t="shared" si="19"/>
        <v>0</v>
      </c>
      <c r="N5" s="6">
        <f t="shared" si="5"/>
        <v>0</v>
      </c>
      <c r="O5" s="8">
        <f t="shared" si="6"/>
        <v>0</v>
      </c>
      <c r="P5">
        <f t="shared" si="7"/>
        <v>0</v>
      </c>
      <c r="Q5" s="6">
        <f>ROUND(IF(H5=3%,$G$358*Ranking!K6,0),0)</f>
        <v>0</v>
      </c>
      <c r="R5" s="6">
        <f t="shared" si="8"/>
        <v>0</v>
      </c>
      <c r="S5" s="6">
        <f t="shared" si="9"/>
        <v>0</v>
      </c>
      <c r="T5" s="6">
        <f t="shared" si="10"/>
        <v>0</v>
      </c>
      <c r="U5" s="30">
        <f t="shared" si="11"/>
        <v>0</v>
      </c>
      <c r="V5" s="6">
        <f>IF(H5=3%,ROUND($G$360*Ranking!K6,0),0)</f>
        <v>0</v>
      </c>
      <c r="W5" s="9">
        <f t="shared" si="12"/>
        <v>0</v>
      </c>
      <c r="X5" s="9">
        <f t="shared" si="13"/>
        <v>0</v>
      </c>
      <c r="Y5" s="6">
        <f t="shared" si="14"/>
        <v>0</v>
      </c>
      <c r="Z5" s="9">
        <f t="shared" si="15"/>
        <v>0</v>
      </c>
      <c r="AA5" s="30">
        <f t="shared" si="16"/>
        <v>0</v>
      </c>
      <c r="AB5" t="str">
        <f t="shared" si="17"/>
        <v/>
      </c>
      <c r="AC5" s="9">
        <v>0</v>
      </c>
      <c r="AD5" s="6">
        <f t="shared" si="20"/>
        <v>0</v>
      </c>
    </row>
    <row r="6" spans="1:30">
      <c r="A6">
        <v>5</v>
      </c>
      <c r="B6" s="2" t="s">
        <v>32</v>
      </c>
      <c r="C6">
        <v>2003</v>
      </c>
      <c r="D6" s="3">
        <v>599704.15</v>
      </c>
      <c r="E6" s="3">
        <v>2936.38</v>
      </c>
      <c r="F6" s="3">
        <f t="shared" si="18"/>
        <v>596767.77</v>
      </c>
      <c r="G6" s="4">
        <f t="shared" si="0"/>
        <v>596768</v>
      </c>
      <c r="H6" s="5">
        <v>0.01</v>
      </c>
      <c r="I6" s="30">
        <f t="shared" si="1"/>
        <v>21.02</v>
      </c>
      <c r="J6" s="30">
        <f t="shared" si="2"/>
        <v>21.02</v>
      </c>
      <c r="K6" s="8">
        <f t="shared" si="3"/>
        <v>125466.34063000001</v>
      </c>
      <c r="L6" s="8">
        <f t="shared" si="4"/>
        <v>125466.34063000001</v>
      </c>
      <c r="M6" s="8">
        <f t="shared" si="19"/>
        <v>0.34063000000605825</v>
      </c>
      <c r="N6" s="6">
        <f t="shared" si="5"/>
        <v>125466</v>
      </c>
      <c r="O6" s="8">
        <f t="shared" si="6"/>
        <v>-0.34063000000605825</v>
      </c>
      <c r="P6">
        <f t="shared" si="7"/>
        <v>21.02</v>
      </c>
      <c r="Q6" s="6">
        <f>ROUND(IF(H6=3%,$G$358*Ranking!K7,0),0)</f>
        <v>0</v>
      </c>
      <c r="R6" s="6">
        <f t="shared" si="8"/>
        <v>125466</v>
      </c>
      <c r="S6" s="6">
        <f t="shared" si="9"/>
        <v>0</v>
      </c>
      <c r="T6" s="6">
        <f t="shared" si="10"/>
        <v>125466</v>
      </c>
      <c r="U6" s="30">
        <f t="shared" si="11"/>
        <v>21.02</v>
      </c>
      <c r="V6" s="6">
        <f>IF(H6=3%,ROUND($G$360*Ranking!K7,0),0)</f>
        <v>0</v>
      </c>
      <c r="W6" s="9">
        <f t="shared" si="12"/>
        <v>125466</v>
      </c>
      <c r="X6" s="9">
        <f t="shared" si="13"/>
        <v>0</v>
      </c>
      <c r="Y6" s="6">
        <f t="shared" si="14"/>
        <v>125466</v>
      </c>
      <c r="Z6" s="9">
        <f t="shared" si="15"/>
        <v>0</v>
      </c>
      <c r="AA6" s="30">
        <f t="shared" si="16"/>
        <v>21.02</v>
      </c>
      <c r="AB6" t="str">
        <f t="shared" si="17"/>
        <v/>
      </c>
      <c r="AC6" s="9">
        <v>0</v>
      </c>
      <c r="AD6" s="6">
        <f t="shared" si="20"/>
        <v>125466</v>
      </c>
    </row>
    <row r="7" spans="1:30">
      <c r="A7">
        <v>6</v>
      </c>
      <c r="B7" s="2" t="s">
        <v>33</v>
      </c>
      <c r="C7">
        <v>0</v>
      </c>
      <c r="D7" s="3">
        <v>0</v>
      </c>
      <c r="E7" s="3">
        <v>0</v>
      </c>
      <c r="F7" s="3">
        <f t="shared" si="18"/>
        <v>0</v>
      </c>
      <c r="G7" s="4">
        <f t="shared" si="0"/>
        <v>0</v>
      </c>
      <c r="H7" s="5">
        <v>0</v>
      </c>
      <c r="I7" s="30">
        <f t="shared" si="1"/>
        <v>0</v>
      </c>
      <c r="J7" s="30">
        <f t="shared" si="2"/>
        <v>0</v>
      </c>
      <c r="K7" s="8">
        <f t="shared" si="3"/>
        <v>0</v>
      </c>
      <c r="L7" s="8">
        <f t="shared" si="4"/>
        <v>0</v>
      </c>
      <c r="M7" s="8">
        <f t="shared" si="19"/>
        <v>0</v>
      </c>
      <c r="N7" s="6">
        <f t="shared" si="5"/>
        <v>0</v>
      </c>
      <c r="O7" s="8">
        <f t="shared" si="6"/>
        <v>0</v>
      </c>
      <c r="P7">
        <f t="shared" si="7"/>
        <v>0</v>
      </c>
      <c r="Q7" s="6">
        <f>ROUND(IF(H7=3%,$G$358*Ranking!K8,0),0)</f>
        <v>0</v>
      </c>
      <c r="R7" s="6">
        <f t="shared" si="8"/>
        <v>0</v>
      </c>
      <c r="S7" s="6">
        <f t="shared" si="9"/>
        <v>0</v>
      </c>
      <c r="T7" s="6">
        <f t="shared" si="10"/>
        <v>0</v>
      </c>
      <c r="U7" s="30">
        <f t="shared" si="11"/>
        <v>0</v>
      </c>
      <c r="V7" s="6">
        <f>IF(H7=3%,ROUND($G$360*Ranking!K8,0),0)</f>
        <v>0</v>
      </c>
      <c r="W7" s="9">
        <f t="shared" si="12"/>
        <v>0</v>
      </c>
      <c r="X7" s="9">
        <f t="shared" si="13"/>
        <v>0</v>
      </c>
      <c r="Y7" s="6">
        <f t="shared" si="14"/>
        <v>0</v>
      </c>
      <c r="Z7" s="9">
        <f t="shared" si="15"/>
        <v>0</v>
      </c>
      <c r="AA7" s="30">
        <f t="shared" si="16"/>
        <v>0</v>
      </c>
      <c r="AB7" t="str">
        <f t="shared" si="17"/>
        <v/>
      </c>
      <c r="AC7" s="9">
        <v>0</v>
      </c>
      <c r="AD7" s="6">
        <f t="shared" si="20"/>
        <v>0</v>
      </c>
    </row>
    <row r="8" spans="1:30">
      <c r="A8">
        <v>7</v>
      </c>
      <c r="B8" s="2" t="s">
        <v>34</v>
      </c>
      <c r="C8">
        <v>0</v>
      </c>
      <c r="D8" s="3">
        <v>0</v>
      </c>
      <c r="E8" s="3">
        <v>0</v>
      </c>
      <c r="F8" s="3">
        <f t="shared" si="18"/>
        <v>0</v>
      </c>
      <c r="G8" s="4">
        <f t="shared" si="0"/>
        <v>0</v>
      </c>
      <c r="H8" s="5">
        <v>0</v>
      </c>
      <c r="I8" s="30">
        <f t="shared" si="1"/>
        <v>0</v>
      </c>
      <c r="J8" s="30">
        <f t="shared" si="2"/>
        <v>0</v>
      </c>
      <c r="K8" s="8">
        <f t="shared" si="3"/>
        <v>0</v>
      </c>
      <c r="L8" s="8">
        <f t="shared" si="4"/>
        <v>0</v>
      </c>
      <c r="M8" s="8">
        <f t="shared" si="19"/>
        <v>0</v>
      </c>
      <c r="N8" s="6">
        <f t="shared" si="5"/>
        <v>0</v>
      </c>
      <c r="O8" s="8">
        <f t="shared" si="6"/>
        <v>0</v>
      </c>
      <c r="P8">
        <f t="shared" si="7"/>
        <v>0</v>
      </c>
      <c r="Q8" s="6">
        <f>ROUND(IF(H8=3%,$G$358*Ranking!K9,0),0)</f>
        <v>0</v>
      </c>
      <c r="R8" s="6">
        <f t="shared" si="8"/>
        <v>0</v>
      </c>
      <c r="S8" s="6">
        <f t="shared" si="9"/>
        <v>0</v>
      </c>
      <c r="T8" s="6">
        <f t="shared" si="10"/>
        <v>0</v>
      </c>
      <c r="U8" s="30">
        <f t="shared" si="11"/>
        <v>0</v>
      </c>
      <c r="V8" s="6">
        <f>IF(H8=3%,ROUND($G$360*Ranking!K9,0),0)</f>
        <v>0</v>
      </c>
      <c r="W8" s="9">
        <f t="shared" si="12"/>
        <v>0</v>
      </c>
      <c r="X8" s="9">
        <f t="shared" si="13"/>
        <v>0</v>
      </c>
      <c r="Y8" s="6">
        <f t="shared" si="14"/>
        <v>0</v>
      </c>
      <c r="Z8" s="9">
        <f t="shared" si="15"/>
        <v>0</v>
      </c>
      <c r="AA8" s="30">
        <f t="shared" si="16"/>
        <v>0</v>
      </c>
      <c r="AB8" t="str">
        <f t="shared" si="17"/>
        <v/>
      </c>
      <c r="AC8" s="9">
        <v>0</v>
      </c>
      <c r="AD8" s="6">
        <f t="shared" si="20"/>
        <v>0</v>
      </c>
    </row>
    <row r="9" spans="1:30">
      <c r="A9">
        <v>8</v>
      </c>
      <c r="B9" s="2" t="s">
        <v>35</v>
      </c>
      <c r="C9">
        <v>2008</v>
      </c>
      <c r="D9" s="3">
        <v>1398447.65</v>
      </c>
      <c r="E9" s="3">
        <v>6607.81</v>
      </c>
      <c r="F9" s="3">
        <f t="shared" si="18"/>
        <v>1391839.8399999999</v>
      </c>
      <c r="G9" s="4">
        <f t="shared" si="0"/>
        <v>1391840</v>
      </c>
      <c r="H9" s="5">
        <v>0.03</v>
      </c>
      <c r="I9" s="30">
        <f t="shared" si="1"/>
        <v>21.02</v>
      </c>
      <c r="J9" s="30">
        <f t="shared" si="2"/>
        <v>28.62</v>
      </c>
      <c r="K9" s="8">
        <f t="shared" si="3"/>
        <v>292624.72441999998</v>
      </c>
      <c r="L9" s="8">
        <f t="shared" si="4"/>
        <v>292624.72441999998</v>
      </c>
      <c r="M9" s="8">
        <f t="shared" si="19"/>
        <v>-0.27558000001590699</v>
      </c>
      <c r="N9" s="6">
        <f t="shared" si="5"/>
        <v>292625</v>
      </c>
      <c r="O9" s="8">
        <f t="shared" si="6"/>
        <v>0.27558000001590699</v>
      </c>
      <c r="P9">
        <f t="shared" si="7"/>
        <v>21.02</v>
      </c>
      <c r="Q9" s="6">
        <f>ROUND(IF(H9=3%,$G$358*Ranking!K10,0),0)</f>
        <v>63801</v>
      </c>
      <c r="R9" s="6">
        <f t="shared" si="8"/>
        <v>356426</v>
      </c>
      <c r="S9" s="6">
        <f t="shared" si="9"/>
        <v>63801</v>
      </c>
      <c r="T9" s="6">
        <f t="shared" si="10"/>
        <v>356426</v>
      </c>
      <c r="U9" s="30">
        <f t="shared" si="11"/>
        <v>25.61</v>
      </c>
      <c r="V9" s="6">
        <f>IF(H9=3%,ROUND($G$360*Ranking!K10,0),0)</f>
        <v>41899</v>
      </c>
      <c r="W9" s="9">
        <f t="shared" si="12"/>
        <v>398325</v>
      </c>
      <c r="X9" s="9">
        <f t="shared" si="13"/>
        <v>41899</v>
      </c>
      <c r="Y9" s="6">
        <f t="shared" si="14"/>
        <v>398325</v>
      </c>
      <c r="Z9" s="9">
        <f t="shared" si="15"/>
        <v>0</v>
      </c>
      <c r="AA9" s="30">
        <f t="shared" si="16"/>
        <v>28.62</v>
      </c>
      <c r="AB9" t="str">
        <f t="shared" si="17"/>
        <v/>
      </c>
      <c r="AC9" s="9">
        <v>0</v>
      </c>
      <c r="AD9" s="6">
        <f t="shared" si="20"/>
        <v>398325</v>
      </c>
    </row>
    <row r="10" spans="1:30">
      <c r="A10">
        <v>9</v>
      </c>
      <c r="B10" s="2" t="s">
        <v>36</v>
      </c>
      <c r="C10">
        <v>0</v>
      </c>
      <c r="D10" s="3">
        <v>0</v>
      </c>
      <c r="E10" s="3">
        <v>0</v>
      </c>
      <c r="F10" s="3">
        <f t="shared" si="18"/>
        <v>0</v>
      </c>
      <c r="G10" s="4">
        <f t="shared" si="0"/>
        <v>0</v>
      </c>
      <c r="H10" s="5">
        <v>0</v>
      </c>
      <c r="I10" s="30">
        <f t="shared" si="1"/>
        <v>0</v>
      </c>
      <c r="J10" s="30">
        <f t="shared" si="2"/>
        <v>0</v>
      </c>
      <c r="K10" s="8">
        <f t="shared" si="3"/>
        <v>0</v>
      </c>
      <c r="L10" s="8">
        <f t="shared" si="4"/>
        <v>0</v>
      </c>
      <c r="M10" s="8">
        <f t="shared" si="19"/>
        <v>0</v>
      </c>
      <c r="N10" s="6">
        <f t="shared" si="5"/>
        <v>0</v>
      </c>
      <c r="O10" s="8">
        <f t="shared" si="6"/>
        <v>0</v>
      </c>
      <c r="P10">
        <f t="shared" si="7"/>
        <v>0</v>
      </c>
      <c r="Q10" s="6">
        <f>ROUND(IF(H10=3%,$G$358*Ranking!K11,0),0)</f>
        <v>0</v>
      </c>
      <c r="R10" s="6">
        <f t="shared" si="8"/>
        <v>0</v>
      </c>
      <c r="S10" s="6">
        <f t="shared" si="9"/>
        <v>0</v>
      </c>
      <c r="T10" s="6">
        <f t="shared" si="10"/>
        <v>0</v>
      </c>
      <c r="U10" s="30">
        <f t="shared" si="11"/>
        <v>0</v>
      </c>
      <c r="V10" s="6">
        <f>IF(H10=3%,ROUND($G$360*Ranking!K11,0),0)</f>
        <v>0</v>
      </c>
      <c r="W10" s="9">
        <f t="shared" si="12"/>
        <v>0</v>
      </c>
      <c r="X10" s="9">
        <f t="shared" si="13"/>
        <v>0</v>
      </c>
      <c r="Y10" s="6">
        <f t="shared" si="14"/>
        <v>0</v>
      </c>
      <c r="Z10" s="9">
        <f t="shared" si="15"/>
        <v>0</v>
      </c>
      <c r="AA10" s="30">
        <f t="shared" si="16"/>
        <v>0</v>
      </c>
      <c r="AB10" t="str">
        <f t="shared" si="17"/>
        <v/>
      </c>
      <c r="AC10" s="9">
        <v>0</v>
      </c>
      <c r="AD10" s="6">
        <f t="shared" si="20"/>
        <v>0</v>
      </c>
    </row>
    <row r="11" spans="1:30">
      <c r="A11">
        <v>10</v>
      </c>
      <c r="B11" s="2" t="s">
        <v>37</v>
      </c>
      <c r="C11">
        <v>2016</v>
      </c>
      <c r="D11" s="3">
        <v>1951853.83</v>
      </c>
      <c r="E11" s="3">
        <v>16175.59</v>
      </c>
      <c r="F11" s="3">
        <f t="shared" si="18"/>
        <v>1935678.24</v>
      </c>
      <c r="G11" s="4">
        <f t="shared" si="0"/>
        <v>1935678</v>
      </c>
      <c r="H11" s="5">
        <v>1.4999999999999999E-2</v>
      </c>
      <c r="I11" s="30">
        <f t="shared" si="1"/>
        <v>21.02</v>
      </c>
      <c r="J11" s="30">
        <f t="shared" si="2"/>
        <v>21.02</v>
      </c>
      <c r="K11" s="8">
        <f t="shared" si="3"/>
        <v>406962.89898</v>
      </c>
      <c r="L11" s="8">
        <f t="shared" si="4"/>
        <v>406962.89898</v>
      </c>
      <c r="M11" s="8">
        <f t="shared" si="19"/>
        <v>-0.10102000000188127</v>
      </c>
      <c r="N11" s="6">
        <f t="shared" si="5"/>
        <v>406963</v>
      </c>
      <c r="O11" s="8">
        <f t="shared" si="6"/>
        <v>0.10102000000188127</v>
      </c>
      <c r="P11">
        <f t="shared" si="7"/>
        <v>21.02</v>
      </c>
      <c r="Q11" s="6">
        <f>ROUND(IF(H11=3%,$G$358*Ranking!K12,0),0)</f>
        <v>0</v>
      </c>
      <c r="R11" s="6">
        <f t="shared" si="8"/>
        <v>406963</v>
      </c>
      <c r="S11" s="6">
        <f t="shared" si="9"/>
        <v>0</v>
      </c>
      <c r="T11" s="6">
        <f t="shared" si="10"/>
        <v>406963</v>
      </c>
      <c r="U11" s="30">
        <f t="shared" si="11"/>
        <v>21.02</v>
      </c>
      <c r="V11" s="6">
        <f>IF(H11=3%,ROUND($G$360*Ranking!K12,0),0)</f>
        <v>0</v>
      </c>
      <c r="W11" s="9">
        <f t="shared" si="12"/>
        <v>406963</v>
      </c>
      <c r="X11" s="9">
        <f t="shared" si="13"/>
        <v>0</v>
      </c>
      <c r="Y11" s="6">
        <f t="shared" si="14"/>
        <v>406963</v>
      </c>
      <c r="Z11" s="9">
        <f t="shared" si="15"/>
        <v>0</v>
      </c>
      <c r="AA11" s="30">
        <f t="shared" si="16"/>
        <v>21.02</v>
      </c>
      <c r="AB11" t="str">
        <f t="shared" si="17"/>
        <v/>
      </c>
      <c r="AC11" s="9">
        <v>0</v>
      </c>
      <c r="AD11" s="6">
        <f t="shared" si="20"/>
        <v>406963</v>
      </c>
    </row>
    <row r="12" spans="1:30">
      <c r="A12">
        <v>11</v>
      </c>
      <c r="B12" s="2" t="s">
        <v>38</v>
      </c>
      <c r="C12">
        <v>0</v>
      </c>
      <c r="D12" s="3">
        <v>0</v>
      </c>
      <c r="E12" s="3">
        <v>0</v>
      </c>
      <c r="F12" s="3">
        <f t="shared" si="18"/>
        <v>0</v>
      </c>
      <c r="G12" s="4">
        <f t="shared" si="0"/>
        <v>0</v>
      </c>
      <c r="H12" s="5">
        <v>0</v>
      </c>
      <c r="I12" s="30">
        <f t="shared" si="1"/>
        <v>0</v>
      </c>
      <c r="J12" s="30">
        <f t="shared" si="2"/>
        <v>0</v>
      </c>
      <c r="K12" s="8">
        <f t="shared" si="3"/>
        <v>0</v>
      </c>
      <c r="L12" s="8">
        <f t="shared" si="4"/>
        <v>0</v>
      </c>
      <c r="M12" s="8">
        <f t="shared" si="19"/>
        <v>0</v>
      </c>
      <c r="N12" s="6">
        <f t="shared" si="5"/>
        <v>0</v>
      </c>
      <c r="O12" s="8">
        <f t="shared" si="6"/>
        <v>0</v>
      </c>
      <c r="P12">
        <f t="shared" si="7"/>
        <v>0</v>
      </c>
      <c r="Q12" s="6">
        <f>ROUND(IF(H12=3%,$G$358*Ranking!K13,0),0)</f>
        <v>0</v>
      </c>
      <c r="R12" s="6">
        <f t="shared" si="8"/>
        <v>0</v>
      </c>
      <c r="S12" s="6">
        <f t="shared" si="9"/>
        <v>0</v>
      </c>
      <c r="T12" s="6">
        <f t="shared" si="10"/>
        <v>0</v>
      </c>
      <c r="U12" s="30">
        <f t="shared" si="11"/>
        <v>0</v>
      </c>
      <c r="V12" s="6">
        <f>IF(H12=3%,ROUND($G$360*Ranking!K13,0),0)</f>
        <v>0</v>
      </c>
      <c r="W12" s="9">
        <f t="shared" si="12"/>
        <v>0</v>
      </c>
      <c r="X12" s="9">
        <f t="shared" si="13"/>
        <v>0</v>
      </c>
      <c r="Y12" s="6">
        <f t="shared" si="14"/>
        <v>0</v>
      </c>
      <c r="Z12" s="9">
        <f t="shared" si="15"/>
        <v>0</v>
      </c>
      <c r="AA12" s="30">
        <f t="shared" si="16"/>
        <v>0</v>
      </c>
      <c r="AB12" t="str">
        <f t="shared" si="17"/>
        <v/>
      </c>
      <c r="AC12" s="9">
        <v>0</v>
      </c>
      <c r="AD12" s="6">
        <f t="shared" si="20"/>
        <v>0</v>
      </c>
    </row>
    <row r="13" spans="1:30">
      <c r="A13">
        <v>12</v>
      </c>
      <c r="B13" s="2" t="s">
        <v>39</v>
      </c>
      <c r="C13">
        <v>0</v>
      </c>
      <c r="D13" s="3">
        <v>0</v>
      </c>
      <c r="E13" s="3">
        <v>0</v>
      </c>
      <c r="F13" s="3">
        <f t="shared" si="18"/>
        <v>0</v>
      </c>
      <c r="G13" s="4">
        <f t="shared" si="0"/>
        <v>0</v>
      </c>
      <c r="H13" s="5">
        <v>0</v>
      </c>
      <c r="I13" s="30">
        <f t="shared" si="1"/>
        <v>0</v>
      </c>
      <c r="J13" s="30">
        <f t="shared" si="2"/>
        <v>0</v>
      </c>
      <c r="K13" s="8">
        <f t="shared" si="3"/>
        <v>0</v>
      </c>
      <c r="L13" s="8">
        <f t="shared" si="4"/>
        <v>0</v>
      </c>
      <c r="M13" s="8">
        <f t="shared" si="19"/>
        <v>0</v>
      </c>
      <c r="N13" s="6">
        <f t="shared" si="5"/>
        <v>0</v>
      </c>
      <c r="O13" s="8">
        <f t="shared" si="6"/>
        <v>0</v>
      </c>
      <c r="P13">
        <f t="shared" si="7"/>
        <v>0</v>
      </c>
      <c r="Q13" s="6">
        <f>ROUND(IF(H13=3%,$G$358*Ranking!K14,0),0)</f>
        <v>0</v>
      </c>
      <c r="R13" s="6">
        <f t="shared" si="8"/>
        <v>0</v>
      </c>
      <c r="S13" s="6">
        <f t="shared" si="9"/>
        <v>0</v>
      </c>
      <c r="T13" s="6">
        <f t="shared" si="10"/>
        <v>0</v>
      </c>
      <c r="U13" s="30">
        <f t="shared" si="11"/>
        <v>0</v>
      </c>
      <c r="V13" s="6">
        <f>IF(H13=3%,ROUND($G$360*Ranking!K14,0),0)</f>
        <v>0</v>
      </c>
      <c r="W13" s="9">
        <f t="shared" si="12"/>
        <v>0</v>
      </c>
      <c r="X13" s="9">
        <f t="shared" si="13"/>
        <v>0</v>
      </c>
      <c r="Y13" s="6">
        <f t="shared" si="14"/>
        <v>0</v>
      </c>
      <c r="Z13" s="9">
        <f t="shared" si="15"/>
        <v>0</v>
      </c>
      <c r="AA13" s="30">
        <f t="shared" si="16"/>
        <v>0</v>
      </c>
      <c r="AB13" t="str">
        <f t="shared" si="17"/>
        <v/>
      </c>
      <c r="AC13" s="9">
        <v>0</v>
      </c>
      <c r="AD13" s="6">
        <f t="shared" si="20"/>
        <v>0</v>
      </c>
    </row>
    <row r="14" spans="1:30">
      <c r="A14">
        <v>13</v>
      </c>
      <c r="B14" s="2" t="s">
        <v>40</v>
      </c>
      <c r="C14">
        <v>0</v>
      </c>
      <c r="D14" s="3">
        <v>0</v>
      </c>
      <c r="E14" s="3">
        <v>0</v>
      </c>
      <c r="F14" s="3">
        <f t="shared" si="18"/>
        <v>0</v>
      </c>
      <c r="G14" s="4">
        <f t="shared" si="0"/>
        <v>0</v>
      </c>
      <c r="H14" s="5">
        <v>0</v>
      </c>
      <c r="I14" s="30">
        <f t="shared" si="1"/>
        <v>0</v>
      </c>
      <c r="J14" s="30">
        <f t="shared" si="2"/>
        <v>0</v>
      </c>
      <c r="K14" s="8">
        <f t="shared" si="3"/>
        <v>0</v>
      </c>
      <c r="L14" s="8">
        <f t="shared" si="4"/>
        <v>0</v>
      </c>
      <c r="M14" s="8">
        <f t="shared" si="19"/>
        <v>0</v>
      </c>
      <c r="N14" s="6">
        <f t="shared" si="5"/>
        <v>0</v>
      </c>
      <c r="O14" s="8">
        <f t="shared" si="6"/>
        <v>0</v>
      </c>
      <c r="P14">
        <f t="shared" si="7"/>
        <v>0</v>
      </c>
      <c r="Q14" s="6">
        <f>ROUND(IF(H14=3%,$G$358*Ranking!K15,0),0)</f>
        <v>0</v>
      </c>
      <c r="R14" s="6">
        <f t="shared" si="8"/>
        <v>0</v>
      </c>
      <c r="S14" s="6">
        <f t="shared" si="9"/>
        <v>0</v>
      </c>
      <c r="T14" s="6">
        <f t="shared" si="10"/>
        <v>0</v>
      </c>
      <c r="U14" s="30">
        <f t="shared" si="11"/>
        <v>0</v>
      </c>
      <c r="V14" s="6">
        <f>IF(H14=3%,ROUND($G$360*Ranking!K15,0),0)</f>
        <v>0</v>
      </c>
      <c r="W14" s="9">
        <f t="shared" si="12"/>
        <v>0</v>
      </c>
      <c r="X14" s="9">
        <f t="shared" si="13"/>
        <v>0</v>
      </c>
      <c r="Y14" s="6">
        <f t="shared" si="14"/>
        <v>0</v>
      </c>
      <c r="Z14" s="9">
        <f t="shared" si="15"/>
        <v>0</v>
      </c>
      <c r="AA14" s="30">
        <f t="shared" si="16"/>
        <v>0</v>
      </c>
      <c r="AB14" t="str">
        <f t="shared" si="17"/>
        <v/>
      </c>
      <c r="AC14" s="9">
        <v>0</v>
      </c>
      <c r="AD14" s="6">
        <f t="shared" si="20"/>
        <v>0</v>
      </c>
    </row>
    <row r="15" spans="1:30">
      <c r="A15">
        <v>14</v>
      </c>
      <c r="B15" s="2" t="s">
        <v>41</v>
      </c>
      <c r="C15">
        <v>2003</v>
      </c>
      <c r="D15" s="3">
        <v>1279017.3799999999</v>
      </c>
      <c r="E15" s="3">
        <v>35774.53</v>
      </c>
      <c r="F15" s="3">
        <f t="shared" si="18"/>
        <v>1243242.8499999999</v>
      </c>
      <c r="G15" s="4">
        <f t="shared" si="0"/>
        <v>1243243</v>
      </c>
      <c r="H15" s="5">
        <v>0.03</v>
      </c>
      <c r="I15" s="30">
        <f t="shared" si="1"/>
        <v>21.02</v>
      </c>
      <c r="J15" s="30">
        <f t="shared" si="2"/>
        <v>26.43</v>
      </c>
      <c r="K15" s="8">
        <f t="shared" si="3"/>
        <v>261383.23389</v>
      </c>
      <c r="L15" s="8">
        <f t="shared" si="4"/>
        <v>261383.23389</v>
      </c>
      <c r="M15" s="8">
        <f t="shared" si="19"/>
        <v>0.23389000000315718</v>
      </c>
      <c r="N15" s="6">
        <f t="shared" si="5"/>
        <v>261383</v>
      </c>
      <c r="O15" s="8">
        <f t="shared" si="6"/>
        <v>-0.23389000000315718</v>
      </c>
      <c r="P15">
        <f t="shared" si="7"/>
        <v>21.02</v>
      </c>
      <c r="Q15" s="6">
        <f>ROUND(IF(H15=3%,$G$358*Ranking!K16,0),0)</f>
        <v>40601</v>
      </c>
      <c r="R15" s="6">
        <f t="shared" si="8"/>
        <v>301984</v>
      </c>
      <c r="S15" s="6">
        <f t="shared" si="9"/>
        <v>40601</v>
      </c>
      <c r="T15" s="6">
        <f t="shared" si="10"/>
        <v>301984</v>
      </c>
      <c r="U15" s="30">
        <f t="shared" si="11"/>
        <v>24.29</v>
      </c>
      <c r="V15" s="6">
        <f>IF(H15=3%,ROUND($G$360*Ranking!K16,0),0)</f>
        <v>26663</v>
      </c>
      <c r="W15" s="9">
        <f t="shared" si="12"/>
        <v>328647</v>
      </c>
      <c r="X15" s="9">
        <f t="shared" si="13"/>
        <v>26663</v>
      </c>
      <c r="Y15" s="6">
        <f t="shared" si="14"/>
        <v>328647</v>
      </c>
      <c r="Z15" s="9">
        <f t="shared" si="15"/>
        <v>0</v>
      </c>
      <c r="AA15" s="30">
        <f t="shared" si="16"/>
        <v>26.43</v>
      </c>
      <c r="AB15" t="str">
        <f t="shared" si="17"/>
        <v/>
      </c>
      <c r="AC15" s="9">
        <v>0</v>
      </c>
      <c r="AD15" s="6">
        <f t="shared" si="20"/>
        <v>328647</v>
      </c>
    </row>
    <row r="16" spans="1:30">
      <c r="A16">
        <v>15</v>
      </c>
      <c r="B16" s="2" t="s">
        <v>42</v>
      </c>
      <c r="C16">
        <v>0</v>
      </c>
      <c r="D16" s="3">
        <v>0</v>
      </c>
      <c r="E16" s="3">
        <v>0</v>
      </c>
      <c r="F16" s="3">
        <f t="shared" si="18"/>
        <v>0</v>
      </c>
      <c r="G16" s="4">
        <f t="shared" si="0"/>
        <v>0</v>
      </c>
      <c r="H16" s="5">
        <v>0</v>
      </c>
      <c r="I16" s="30">
        <f t="shared" si="1"/>
        <v>0</v>
      </c>
      <c r="J16" s="30">
        <f t="shared" si="2"/>
        <v>0</v>
      </c>
      <c r="K16" s="8">
        <f t="shared" si="3"/>
        <v>0</v>
      </c>
      <c r="L16" s="8">
        <f t="shared" si="4"/>
        <v>0</v>
      </c>
      <c r="M16" s="8">
        <f t="shared" si="19"/>
        <v>0</v>
      </c>
      <c r="N16" s="6">
        <f t="shared" si="5"/>
        <v>0</v>
      </c>
      <c r="O16" s="8">
        <f t="shared" si="6"/>
        <v>0</v>
      </c>
      <c r="P16">
        <f t="shared" si="7"/>
        <v>0</v>
      </c>
      <c r="Q16" s="6">
        <f>ROUND(IF(H16=3%,$G$358*Ranking!K17,0),0)</f>
        <v>0</v>
      </c>
      <c r="R16" s="6">
        <f t="shared" si="8"/>
        <v>0</v>
      </c>
      <c r="S16" s="6">
        <f t="shared" si="9"/>
        <v>0</v>
      </c>
      <c r="T16" s="6">
        <f t="shared" si="10"/>
        <v>0</v>
      </c>
      <c r="U16" s="30">
        <f t="shared" si="11"/>
        <v>0</v>
      </c>
      <c r="V16" s="6">
        <f>IF(H16=3%,ROUND($G$360*Ranking!K17,0),0)</f>
        <v>0</v>
      </c>
      <c r="W16" s="9">
        <f t="shared" si="12"/>
        <v>0</v>
      </c>
      <c r="X16" s="9">
        <f t="shared" si="13"/>
        <v>0</v>
      </c>
      <c r="Y16" s="6">
        <f t="shared" si="14"/>
        <v>0</v>
      </c>
      <c r="Z16" s="9">
        <f t="shared" si="15"/>
        <v>0</v>
      </c>
      <c r="AA16" s="30">
        <f t="shared" si="16"/>
        <v>0</v>
      </c>
      <c r="AB16" t="str">
        <f t="shared" si="17"/>
        <v/>
      </c>
      <c r="AC16" s="9">
        <v>0</v>
      </c>
      <c r="AD16" s="6">
        <f t="shared" si="20"/>
        <v>0</v>
      </c>
    </row>
    <row r="17" spans="1:30">
      <c r="A17">
        <v>16</v>
      </c>
      <c r="B17" s="2" t="s">
        <v>43</v>
      </c>
      <c r="C17">
        <v>0</v>
      </c>
      <c r="D17" s="3">
        <v>0</v>
      </c>
      <c r="E17" s="3">
        <v>0</v>
      </c>
      <c r="F17" s="3">
        <f t="shared" si="18"/>
        <v>0</v>
      </c>
      <c r="G17" s="4">
        <f t="shared" si="0"/>
        <v>0</v>
      </c>
      <c r="H17" s="5">
        <v>0</v>
      </c>
      <c r="I17" s="30">
        <f t="shared" si="1"/>
        <v>0</v>
      </c>
      <c r="J17" s="30">
        <f t="shared" si="2"/>
        <v>0</v>
      </c>
      <c r="K17" s="8">
        <f t="shared" si="3"/>
        <v>0</v>
      </c>
      <c r="L17" s="8">
        <f t="shared" si="4"/>
        <v>0</v>
      </c>
      <c r="M17" s="8">
        <f t="shared" si="19"/>
        <v>0</v>
      </c>
      <c r="N17" s="6">
        <f t="shared" si="5"/>
        <v>0</v>
      </c>
      <c r="O17" s="8">
        <f t="shared" si="6"/>
        <v>0</v>
      </c>
      <c r="P17">
        <f t="shared" si="7"/>
        <v>0</v>
      </c>
      <c r="Q17" s="6">
        <f>ROUND(IF(H17=3%,$G$358*Ranking!K18,0),0)</f>
        <v>0</v>
      </c>
      <c r="R17" s="6">
        <f t="shared" si="8"/>
        <v>0</v>
      </c>
      <c r="S17" s="6">
        <f t="shared" si="9"/>
        <v>0</v>
      </c>
      <c r="T17" s="6">
        <f t="shared" si="10"/>
        <v>0</v>
      </c>
      <c r="U17" s="30">
        <f t="shared" si="11"/>
        <v>0</v>
      </c>
      <c r="V17" s="6">
        <f>IF(H17=3%,ROUND($G$360*Ranking!K18,0),0)</f>
        <v>0</v>
      </c>
      <c r="W17" s="9">
        <f t="shared" si="12"/>
        <v>0</v>
      </c>
      <c r="X17" s="9">
        <f t="shared" si="13"/>
        <v>0</v>
      </c>
      <c r="Y17" s="6">
        <f t="shared" si="14"/>
        <v>0</v>
      </c>
      <c r="Z17" s="9">
        <f t="shared" si="15"/>
        <v>0</v>
      </c>
      <c r="AA17" s="30">
        <f t="shared" si="16"/>
        <v>0</v>
      </c>
      <c r="AB17" t="str">
        <f t="shared" si="17"/>
        <v/>
      </c>
      <c r="AC17" s="9">
        <v>0</v>
      </c>
      <c r="AD17" s="6">
        <f t="shared" si="20"/>
        <v>0</v>
      </c>
    </row>
    <row r="18" spans="1:30">
      <c r="A18">
        <v>17</v>
      </c>
      <c r="B18" s="2" t="s">
        <v>44</v>
      </c>
      <c r="C18">
        <v>0</v>
      </c>
      <c r="D18" s="3">
        <v>0</v>
      </c>
      <c r="E18" s="3">
        <v>0</v>
      </c>
      <c r="F18" s="3">
        <f t="shared" si="18"/>
        <v>0</v>
      </c>
      <c r="G18" s="4">
        <f t="shared" si="0"/>
        <v>0</v>
      </c>
      <c r="H18" s="5">
        <v>0</v>
      </c>
      <c r="I18" s="30">
        <f t="shared" si="1"/>
        <v>0</v>
      </c>
      <c r="J18" s="30">
        <f t="shared" si="2"/>
        <v>0</v>
      </c>
      <c r="K18" s="8">
        <f t="shared" si="3"/>
        <v>0</v>
      </c>
      <c r="L18" s="8">
        <f t="shared" si="4"/>
        <v>0</v>
      </c>
      <c r="M18" s="8">
        <f t="shared" si="19"/>
        <v>0</v>
      </c>
      <c r="N18" s="6">
        <f t="shared" si="5"/>
        <v>0</v>
      </c>
      <c r="O18" s="8">
        <f t="shared" si="6"/>
        <v>0</v>
      </c>
      <c r="P18">
        <f t="shared" si="7"/>
        <v>0</v>
      </c>
      <c r="Q18" s="6">
        <f>ROUND(IF(H18=3%,$G$358*Ranking!K19,0),0)</f>
        <v>0</v>
      </c>
      <c r="R18" s="6">
        <f t="shared" si="8"/>
        <v>0</v>
      </c>
      <c r="S18" s="6">
        <f t="shared" si="9"/>
        <v>0</v>
      </c>
      <c r="T18" s="6">
        <f t="shared" si="10"/>
        <v>0</v>
      </c>
      <c r="U18" s="30">
        <f t="shared" si="11"/>
        <v>0</v>
      </c>
      <c r="V18" s="6">
        <f>IF(H18=3%,ROUND($G$360*Ranking!K19,0),0)</f>
        <v>0</v>
      </c>
      <c r="W18" s="9">
        <f t="shared" si="12"/>
        <v>0</v>
      </c>
      <c r="X18" s="9">
        <f t="shared" si="13"/>
        <v>0</v>
      </c>
      <c r="Y18" s="6">
        <f t="shared" si="14"/>
        <v>0</v>
      </c>
      <c r="Z18" s="9">
        <f t="shared" si="15"/>
        <v>0</v>
      </c>
      <c r="AA18" s="30">
        <f t="shared" si="16"/>
        <v>0</v>
      </c>
      <c r="AB18" t="str">
        <f t="shared" si="17"/>
        <v/>
      </c>
      <c r="AC18" s="9">
        <v>0</v>
      </c>
      <c r="AD18" s="6">
        <f t="shared" si="20"/>
        <v>0</v>
      </c>
    </row>
    <row r="19" spans="1:30">
      <c r="A19">
        <v>18</v>
      </c>
      <c r="B19" s="2" t="s">
        <v>45</v>
      </c>
      <c r="C19">
        <v>0</v>
      </c>
      <c r="D19" s="3">
        <v>0</v>
      </c>
      <c r="E19" s="3">
        <v>0</v>
      </c>
      <c r="F19" s="3">
        <f t="shared" si="18"/>
        <v>0</v>
      </c>
      <c r="G19" s="4">
        <f t="shared" si="0"/>
        <v>0</v>
      </c>
      <c r="H19" s="5">
        <v>0</v>
      </c>
      <c r="I19" s="30">
        <f t="shared" si="1"/>
        <v>0</v>
      </c>
      <c r="J19" s="30">
        <f t="shared" si="2"/>
        <v>0</v>
      </c>
      <c r="K19" s="8">
        <f t="shared" si="3"/>
        <v>0</v>
      </c>
      <c r="L19" s="8">
        <f t="shared" si="4"/>
        <v>0</v>
      </c>
      <c r="M19" s="8">
        <f t="shared" si="19"/>
        <v>0</v>
      </c>
      <c r="N19" s="6">
        <f t="shared" si="5"/>
        <v>0</v>
      </c>
      <c r="O19" s="8">
        <f t="shared" si="6"/>
        <v>0</v>
      </c>
      <c r="P19">
        <f t="shared" si="7"/>
        <v>0</v>
      </c>
      <c r="Q19" s="6">
        <f>ROUND(IF(H19=3%,$G$358*Ranking!K20,0),0)</f>
        <v>0</v>
      </c>
      <c r="R19" s="6">
        <f t="shared" si="8"/>
        <v>0</v>
      </c>
      <c r="S19" s="6">
        <f t="shared" si="9"/>
        <v>0</v>
      </c>
      <c r="T19" s="6">
        <f t="shared" si="10"/>
        <v>0</v>
      </c>
      <c r="U19" s="30">
        <f t="shared" si="11"/>
        <v>0</v>
      </c>
      <c r="V19" s="6">
        <f>IF(H19=3%,ROUND($G$360*Ranking!K20,0),0)</f>
        <v>0</v>
      </c>
      <c r="W19" s="9">
        <f t="shared" si="12"/>
        <v>0</v>
      </c>
      <c r="X19" s="9">
        <f t="shared" si="13"/>
        <v>0</v>
      </c>
      <c r="Y19" s="6">
        <f t="shared" si="14"/>
        <v>0</v>
      </c>
      <c r="Z19" s="9">
        <f t="shared" si="15"/>
        <v>0</v>
      </c>
      <c r="AA19" s="30">
        <f t="shared" si="16"/>
        <v>0</v>
      </c>
      <c r="AB19" t="str">
        <f t="shared" si="17"/>
        <v/>
      </c>
      <c r="AC19" s="9">
        <v>0</v>
      </c>
      <c r="AD19" s="6">
        <f t="shared" si="20"/>
        <v>0</v>
      </c>
    </row>
    <row r="20" spans="1:30">
      <c r="A20">
        <v>19</v>
      </c>
      <c r="B20" s="2" t="s">
        <v>46</v>
      </c>
      <c r="C20">
        <v>2004</v>
      </c>
      <c r="D20" s="3">
        <v>682118.52</v>
      </c>
      <c r="E20" s="3">
        <v>5143.32</v>
      </c>
      <c r="F20" s="3">
        <f t="shared" si="18"/>
        <v>676975.20000000007</v>
      </c>
      <c r="G20" s="4">
        <f t="shared" si="0"/>
        <v>676975</v>
      </c>
      <c r="H20" s="5">
        <v>0.03</v>
      </c>
      <c r="I20" s="30">
        <f t="shared" si="1"/>
        <v>21.02</v>
      </c>
      <c r="J20" s="30">
        <f t="shared" si="2"/>
        <v>36.64</v>
      </c>
      <c r="K20" s="8">
        <f t="shared" si="3"/>
        <v>142329.30710999999</v>
      </c>
      <c r="L20" s="8">
        <f t="shared" si="4"/>
        <v>142329.30710999999</v>
      </c>
      <c r="M20" s="8">
        <f t="shared" si="19"/>
        <v>0.30710999999428168</v>
      </c>
      <c r="N20" s="6">
        <f t="shared" si="5"/>
        <v>142329</v>
      </c>
      <c r="O20" s="8">
        <f t="shared" si="6"/>
        <v>-0.30710999999428168</v>
      </c>
      <c r="P20">
        <f t="shared" si="7"/>
        <v>21.02</v>
      </c>
      <c r="Q20" s="6">
        <f>ROUND(IF(H20=3%,$G$358*Ranking!K21,0),0)</f>
        <v>63801</v>
      </c>
      <c r="R20" s="6">
        <f t="shared" si="8"/>
        <v>206130</v>
      </c>
      <c r="S20" s="6">
        <f t="shared" si="9"/>
        <v>63801</v>
      </c>
      <c r="T20" s="6">
        <f t="shared" si="10"/>
        <v>206130</v>
      </c>
      <c r="U20" s="30">
        <f t="shared" si="11"/>
        <v>30.45</v>
      </c>
      <c r="V20" s="6">
        <f>IF(H20=3%,ROUND($G$360*Ranking!K21,0),0)</f>
        <v>41899</v>
      </c>
      <c r="W20" s="9">
        <f t="shared" si="12"/>
        <v>248029</v>
      </c>
      <c r="X20" s="9">
        <f t="shared" si="13"/>
        <v>41899</v>
      </c>
      <c r="Y20" s="6">
        <f t="shared" si="14"/>
        <v>248029</v>
      </c>
      <c r="Z20" s="9">
        <f t="shared" si="15"/>
        <v>0</v>
      </c>
      <c r="AA20" s="30">
        <f t="shared" si="16"/>
        <v>36.64</v>
      </c>
      <c r="AB20" t="str">
        <f t="shared" si="17"/>
        <v/>
      </c>
      <c r="AC20" s="9">
        <v>0</v>
      </c>
      <c r="AD20" s="6">
        <f t="shared" si="20"/>
        <v>248029</v>
      </c>
    </row>
    <row r="21" spans="1:30">
      <c r="A21">
        <v>20</v>
      </c>
      <c r="B21" s="2" t="s">
        <v>47</v>
      </c>
      <c r="C21">
        <v>2005</v>
      </c>
      <c r="D21" s="3">
        <v>4110001.77</v>
      </c>
      <c r="E21" s="3">
        <v>44369.74</v>
      </c>
      <c r="F21" s="3">
        <f t="shared" si="18"/>
        <v>4065632.03</v>
      </c>
      <c r="G21" s="4">
        <f t="shared" si="0"/>
        <v>4065632</v>
      </c>
      <c r="H21" s="5">
        <v>0.03</v>
      </c>
      <c r="I21" s="30">
        <f t="shared" si="1"/>
        <v>21.02</v>
      </c>
      <c r="J21" s="30">
        <f t="shared" si="2"/>
        <v>22.21</v>
      </c>
      <c r="K21" s="8">
        <f t="shared" si="3"/>
        <v>854770.98199999996</v>
      </c>
      <c r="L21" s="8">
        <f t="shared" si="4"/>
        <v>854770.98199999996</v>
      </c>
      <c r="M21" s="8">
        <f t="shared" si="19"/>
        <v>-1.8000000040046871E-2</v>
      </c>
      <c r="N21" s="6">
        <f t="shared" si="5"/>
        <v>854771</v>
      </c>
      <c r="O21" s="8">
        <f t="shared" si="6"/>
        <v>1.8000000040046871E-2</v>
      </c>
      <c r="P21">
        <f t="shared" si="7"/>
        <v>21.02</v>
      </c>
      <c r="Q21" s="6">
        <f>ROUND(IF(H21=3%,$G$358*Ranking!K22,0),0)</f>
        <v>29001</v>
      </c>
      <c r="R21" s="6">
        <f t="shared" si="8"/>
        <v>883772</v>
      </c>
      <c r="S21" s="6">
        <f t="shared" si="9"/>
        <v>29001</v>
      </c>
      <c r="T21" s="6">
        <f t="shared" si="10"/>
        <v>883772</v>
      </c>
      <c r="U21" s="30">
        <f t="shared" si="11"/>
        <v>21.74</v>
      </c>
      <c r="V21" s="6">
        <f>IF(H21=3%,ROUND($G$360*Ranking!K22,0),0)</f>
        <v>19045</v>
      </c>
      <c r="W21" s="9">
        <f t="shared" si="12"/>
        <v>902817</v>
      </c>
      <c r="X21" s="9">
        <f t="shared" si="13"/>
        <v>19045</v>
      </c>
      <c r="Y21" s="6">
        <f t="shared" si="14"/>
        <v>902817</v>
      </c>
      <c r="Z21" s="9">
        <f t="shared" si="15"/>
        <v>0</v>
      </c>
      <c r="AA21" s="30">
        <f t="shared" si="16"/>
        <v>22.21</v>
      </c>
      <c r="AB21" t="str">
        <f t="shared" si="17"/>
        <v/>
      </c>
      <c r="AC21" s="9">
        <v>0</v>
      </c>
      <c r="AD21" s="6">
        <f t="shared" si="20"/>
        <v>902817</v>
      </c>
    </row>
    <row r="22" spans="1:30">
      <c r="A22">
        <v>21</v>
      </c>
      <c r="B22" s="2" t="s">
        <v>48</v>
      </c>
      <c r="C22">
        <v>0</v>
      </c>
      <c r="D22" s="3">
        <v>0</v>
      </c>
      <c r="E22" s="3">
        <v>0</v>
      </c>
      <c r="F22" s="3">
        <f t="shared" si="18"/>
        <v>0</v>
      </c>
      <c r="G22" s="4">
        <f t="shared" si="0"/>
        <v>0</v>
      </c>
      <c r="H22" s="5">
        <v>0</v>
      </c>
      <c r="I22" s="30">
        <f t="shared" si="1"/>
        <v>0</v>
      </c>
      <c r="J22" s="30">
        <f t="shared" si="2"/>
        <v>0</v>
      </c>
      <c r="K22" s="8">
        <f t="shared" si="3"/>
        <v>0</v>
      </c>
      <c r="L22" s="8">
        <f t="shared" si="4"/>
        <v>0</v>
      </c>
      <c r="M22" s="8">
        <f t="shared" si="19"/>
        <v>0</v>
      </c>
      <c r="N22" s="6">
        <f t="shared" si="5"/>
        <v>0</v>
      </c>
      <c r="O22" s="8">
        <f t="shared" si="6"/>
        <v>0</v>
      </c>
      <c r="P22">
        <f t="shared" si="7"/>
        <v>0</v>
      </c>
      <c r="Q22" s="6">
        <f>ROUND(IF(H22=3%,$G$358*Ranking!K23,0),0)</f>
        <v>0</v>
      </c>
      <c r="R22" s="6">
        <f t="shared" si="8"/>
        <v>0</v>
      </c>
      <c r="S22" s="6">
        <f t="shared" si="9"/>
        <v>0</v>
      </c>
      <c r="T22" s="6">
        <f t="shared" si="10"/>
        <v>0</v>
      </c>
      <c r="U22" s="30">
        <f t="shared" si="11"/>
        <v>0</v>
      </c>
      <c r="V22" s="6">
        <f>IF(H22=3%,ROUND($G$360*Ranking!K23,0),0)</f>
        <v>0</v>
      </c>
      <c r="W22" s="9">
        <f t="shared" si="12"/>
        <v>0</v>
      </c>
      <c r="X22" s="9">
        <f t="shared" si="13"/>
        <v>0</v>
      </c>
      <c r="Y22" s="6">
        <f t="shared" si="14"/>
        <v>0</v>
      </c>
      <c r="Z22" s="9">
        <f t="shared" si="15"/>
        <v>0</v>
      </c>
      <c r="AA22" s="30">
        <f t="shared" si="16"/>
        <v>0</v>
      </c>
      <c r="AB22" t="str">
        <f t="shared" si="17"/>
        <v/>
      </c>
      <c r="AC22" s="9">
        <v>0</v>
      </c>
      <c r="AD22" s="6">
        <f t="shared" si="20"/>
        <v>0</v>
      </c>
    </row>
    <row r="23" spans="1:30">
      <c r="A23">
        <v>22</v>
      </c>
      <c r="B23" s="2" t="s">
        <v>49</v>
      </c>
      <c r="C23">
        <v>2009</v>
      </c>
      <c r="D23" s="3">
        <v>64462.87</v>
      </c>
      <c r="E23" s="3">
        <v>0</v>
      </c>
      <c r="F23" s="3">
        <f t="shared" si="18"/>
        <v>64462.87</v>
      </c>
      <c r="G23" s="4">
        <f t="shared" si="0"/>
        <v>64463</v>
      </c>
      <c r="H23" s="5">
        <v>1.4999999999999999E-2</v>
      </c>
      <c r="I23" s="30">
        <f t="shared" si="1"/>
        <v>21.02</v>
      </c>
      <c r="J23" s="30">
        <f t="shared" si="2"/>
        <v>21.02</v>
      </c>
      <c r="K23" s="8">
        <f t="shared" si="3"/>
        <v>13552.89948</v>
      </c>
      <c r="L23" s="8">
        <f t="shared" si="4"/>
        <v>13552.89948</v>
      </c>
      <c r="M23" s="8">
        <f t="shared" si="19"/>
        <v>-0.10051999999996042</v>
      </c>
      <c r="N23" s="6">
        <f t="shared" si="5"/>
        <v>13553</v>
      </c>
      <c r="O23" s="8">
        <f t="shared" si="6"/>
        <v>0.10051999999996042</v>
      </c>
      <c r="P23">
        <f t="shared" si="7"/>
        <v>21.02</v>
      </c>
      <c r="Q23" s="6">
        <f>ROUND(IF(H23=3%,$G$358*Ranking!K24,0),0)</f>
        <v>0</v>
      </c>
      <c r="R23" s="6">
        <f t="shared" si="8"/>
        <v>13553</v>
      </c>
      <c r="S23" s="6">
        <f t="shared" si="9"/>
        <v>0</v>
      </c>
      <c r="T23" s="6">
        <f t="shared" si="10"/>
        <v>13553</v>
      </c>
      <c r="U23" s="30">
        <f t="shared" si="11"/>
        <v>21.02</v>
      </c>
      <c r="V23" s="6">
        <f>IF(H23=3%,ROUND($G$360*Ranking!K24,0),0)</f>
        <v>0</v>
      </c>
      <c r="W23" s="9">
        <f t="shared" si="12"/>
        <v>13553</v>
      </c>
      <c r="X23" s="9">
        <f t="shared" si="13"/>
        <v>0</v>
      </c>
      <c r="Y23" s="6">
        <f t="shared" si="14"/>
        <v>13553</v>
      </c>
      <c r="Z23" s="9">
        <f t="shared" si="15"/>
        <v>0</v>
      </c>
      <c r="AA23" s="30">
        <f t="shared" si="16"/>
        <v>21.02</v>
      </c>
      <c r="AB23" t="str">
        <f t="shared" si="17"/>
        <v/>
      </c>
      <c r="AC23" s="9">
        <v>0</v>
      </c>
      <c r="AD23" s="6">
        <f t="shared" si="20"/>
        <v>13553</v>
      </c>
    </row>
    <row r="24" spans="1:30">
      <c r="A24">
        <v>23</v>
      </c>
      <c r="B24" s="2" t="s">
        <v>50</v>
      </c>
      <c r="C24">
        <v>2002</v>
      </c>
      <c r="D24" s="3">
        <v>1977878.33</v>
      </c>
      <c r="E24" s="3">
        <v>15744.17</v>
      </c>
      <c r="F24" s="3">
        <f t="shared" si="18"/>
        <v>1962134.1600000001</v>
      </c>
      <c r="G24" s="4">
        <f t="shared" si="0"/>
        <v>1962134</v>
      </c>
      <c r="H24" s="5">
        <v>0.03</v>
      </c>
      <c r="I24" s="30">
        <f t="shared" si="1"/>
        <v>21.02</v>
      </c>
      <c r="J24" s="30">
        <f t="shared" si="2"/>
        <v>23.96</v>
      </c>
      <c r="K24" s="8">
        <f t="shared" si="3"/>
        <v>412525.08983000001</v>
      </c>
      <c r="L24" s="8">
        <f t="shared" si="4"/>
        <v>412525.08983000001</v>
      </c>
      <c r="M24" s="8">
        <f t="shared" si="19"/>
        <v>8.9830000011716038E-2</v>
      </c>
      <c r="N24" s="6">
        <f t="shared" si="5"/>
        <v>412525</v>
      </c>
      <c r="O24" s="8">
        <f t="shared" si="6"/>
        <v>-8.9830000011716038E-2</v>
      </c>
      <c r="P24">
        <f t="shared" si="7"/>
        <v>21.02</v>
      </c>
      <c r="Q24" s="6">
        <f>ROUND(IF(H24=3%,$G$358*Ranking!K25,0),0)</f>
        <v>34801</v>
      </c>
      <c r="R24" s="6">
        <f t="shared" si="8"/>
        <v>447326</v>
      </c>
      <c r="S24" s="6">
        <f t="shared" si="9"/>
        <v>34801</v>
      </c>
      <c r="T24" s="6">
        <f t="shared" si="10"/>
        <v>447326</v>
      </c>
      <c r="U24" s="30">
        <f t="shared" si="11"/>
        <v>22.8</v>
      </c>
      <c r="V24" s="6">
        <f>IF(H24=3%,ROUND($G$360*Ranking!K25,0),0)</f>
        <v>22854</v>
      </c>
      <c r="W24" s="9">
        <f t="shared" si="12"/>
        <v>470180</v>
      </c>
      <c r="X24" s="9">
        <f t="shared" si="13"/>
        <v>22854</v>
      </c>
      <c r="Y24" s="6">
        <f t="shared" si="14"/>
        <v>470180</v>
      </c>
      <c r="Z24" s="9">
        <f t="shared" si="15"/>
        <v>0</v>
      </c>
      <c r="AA24" s="30">
        <f t="shared" si="16"/>
        <v>23.96</v>
      </c>
      <c r="AB24" t="str">
        <f t="shared" si="17"/>
        <v/>
      </c>
      <c r="AC24" s="9">
        <v>0</v>
      </c>
      <c r="AD24" s="6">
        <f t="shared" si="20"/>
        <v>470180</v>
      </c>
    </row>
    <row r="25" spans="1:30">
      <c r="A25">
        <v>24</v>
      </c>
      <c r="B25" s="2" t="s">
        <v>51</v>
      </c>
      <c r="C25">
        <v>2006</v>
      </c>
      <c r="D25" s="3">
        <v>335746.1</v>
      </c>
      <c r="E25" s="3">
        <v>2577.7399999999998</v>
      </c>
      <c r="F25" s="3">
        <f t="shared" si="18"/>
        <v>333168.36</v>
      </c>
      <c r="G25" s="4">
        <f t="shared" si="0"/>
        <v>333168</v>
      </c>
      <c r="H25" s="5">
        <v>1.4999999999999999E-2</v>
      </c>
      <c r="I25" s="30">
        <f t="shared" si="1"/>
        <v>21.02</v>
      </c>
      <c r="J25" s="30">
        <f t="shared" si="2"/>
        <v>21.02</v>
      </c>
      <c r="K25" s="8">
        <f t="shared" si="3"/>
        <v>70046.265509999997</v>
      </c>
      <c r="L25" s="8">
        <f t="shared" si="4"/>
        <v>70046.265509999997</v>
      </c>
      <c r="M25" s="8">
        <f t="shared" si="19"/>
        <v>0.26550999999744818</v>
      </c>
      <c r="N25" s="6">
        <f t="shared" si="5"/>
        <v>70046</v>
      </c>
      <c r="O25" s="8">
        <f t="shared" si="6"/>
        <v>-0.26550999999744818</v>
      </c>
      <c r="P25">
        <f t="shared" si="7"/>
        <v>21.02</v>
      </c>
      <c r="Q25" s="6">
        <f>ROUND(IF(H25=3%,$G$358*Ranking!K26,0),0)</f>
        <v>0</v>
      </c>
      <c r="R25" s="6">
        <f t="shared" si="8"/>
        <v>70046</v>
      </c>
      <c r="S25" s="6">
        <f t="shared" si="9"/>
        <v>0</v>
      </c>
      <c r="T25" s="6">
        <f t="shared" si="10"/>
        <v>70046</v>
      </c>
      <c r="U25" s="30">
        <f t="shared" si="11"/>
        <v>21.02</v>
      </c>
      <c r="V25" s="6">
        <f>IF(H25=3%,ROUND($G$360*Ranking!K26,0),0)</f>
        <v>0</v>
      </c>
      <c r="W25" s="9">
        <f t="shared" si="12"/>
        <v>70046</v>
      </c>
      <c r="X25" s="9">
        <f t="shared" si="13"/>
        <v>0</v>
      </c>
      <c r="Y25" s="6">
        <f t="shared" si="14"/>
        <v>70046</v>
      </c>
      <c r="Z25" s="9">
        <f t="shared" si="15"/>
        <v>0</v>
      </c>
      <c r="AA25" s="30">
        <f t="shared" si="16"/>
        <v>21.02</v>
      </c>
      <c r="AB25" t="str">
        <f t="shared" si="17"/>
        <v/>
      </c>
      <c r="AC25" s="9">
        <v>0</v>
      </c>
      <c r="AD25" s="6">
        <f t="shared" si="20"/>
        <v>70046</v>
      </c>
    </row>
    <row r="26" spans="1:30">
      <c r="A26">
        <v>25</v>
      </c>
      <c r="B26" s="2" t="s">
        <v>52</v>
      </c>
      <c r="C26">
        <v>0</v>
      </c>
      <c r="D26" s="3">
        <v>0</v>
      </c>
      <c r="E26" s="3">
        <v>0</v>
      </c>
      <c r="F26" s="3">
        <f t="shared" si="18"/>
        <v>0</v>
      </c>
      <c r="G26" s="4">
        <f t="shared" si="0"/>
        <v>0</v>
      </c>
      <c r="H26" s="5">
        <v>0</v>
      </c>
      <c r="I26" s="30">
        <f t="shared" si="1"/>
        <v>0</v>
      </c>
      <c r="J26" s="30">
        <f t="shared" si="2"/>
        <v>0</v>
      </c>
      <c r="K26" s="8">
        <f t="shared" si="3"/>
        <v>0</v>
      </c>
      <c r="L26" s="8">
        <f t="shared" si="4"/>
        <v>0</v>
      </c>
      <c r="M26" s="8">
        <f t="shared" si="19"/>
        <v>0</v>
      </c>
      <c r="N26" s="6">
        <f t="shared" si="5"/>
        <v>0</v>
      </c>
      <c r="O26" s="8">
        <f t="shared" si="6"/>
        <v>0</v>
      </c>
      <c r="P26">
        <f t="shared" si="7"/>
        <v>0</v>
      </c>
      <c r="Q26" s="6">
        <f>ROUND(IF(H26=3%,$G$358*Ranking!K27,0),0)</f>
        <v>0</v>
      </c>
      <c r="R26" s="6">
        <f t="shared" si="8"/>
        <v>0</v>
      </c>
      <c r="S26" s="6">
        <f t="shared" si="9"/>
        <v>0</v>
      </c>
      <c r="T26" s="6">
        <f t="shared" si="10"/>
        <v>0</v>
      </c>
      <c r="U26" s="30">
        <f t="shared" si="11"/>
        <v>0</v>
      </c>
      <c r="V26" s="6">
        <f>IF(H26=3%,ROUND($G$360*Ranking!K27,0),0)</f>
        <v>0</v>
      </c>
      <c r="W26" s="9">
        <f t="shared" si="12"/>
        <v>0</v>
      </c>
      <c r="X26" s="9">
        <f t="shared" si="13"/>
        <v>0</v>
      </c>
      <c r="Y26" s="6">
        <f t="shared" si="14"/>
        <v>0</v>
      </c>
      <c r="Z26" s="9">
        <f t="shared" si="15"/>
        <v>0</v>
      </c>
      <c r="AA26" s="30">
        <f t="shared" si="16"/>
        <v>0</v>
      </c>
      <c r="AB26" t="str">
        <f t="shared" si="17"/>
        <v/>
      </c>
      <c r="AC26" s="9">
        <v>0</v>
      </c>
      <c r="AD26" s="6">
        <f t="shared" si="20"/>
        <v>0</v>
      </c>
    </row>
    <row r="27" spans="1:30">
      <c r="A27">
        <v>26</v>
      </c>
      <c r="B27" s="2" t="s">
        <v>53</v>
      </c>
      <c r="C27">
        <v>2012</v>
      </c>
      <c r="D27" s="3">
        <v>1601358.83</v>
      </c>
      <c r="E27" s="3">
        <v>7825.59</v>
      </c>
      <c r="F27" s="3">
        <f t="shared" si="18"/>
        <v>1593533.24</v>
      </c>
      <c r="G27" s="4">
        <f t="shared" si="0"/>
        <v>1593533</v>
      </c>
      <c r="H27" s="5">
        <v>1.4999999999999999E-2</v>
      </c>
      <c r="I27" s="30">
        <f t="shared" si="1"/>
        <v>21.02</v>
      </c>
      <c r="J27" s="30">
        <f t="shared" si="2"/>
        <v>21.02</v>
      </c>
      <c r="K27" s="8">
        <f t="shared" si="3"/>
        <v>335029.28136999998</v>
      </c>
      <c r="L27" s="8">
        <f t="shared" si="4"/>
        <v>335029.28136999998</v>
      </c>
      <c r="M27" s="8">
        <f t="shared" si="19"/>
        <v>0.28136999998241663</v>
      </c>
      <c r="N27" s="6">
        <f t="shared" si="5"/>
        <v>335029</v>
      </c>
      <c r="O27" s="8">
        <f t="shared" si="6"/>
        <v>-0.28136999998241663</v>
      </c>
      <c r="P27">
        <f t="shared" si="7"/>
        <v>21.02</v>
      </c>
      <c r="Q27" s="6">
        <f>ROUND(IF(H27=3%,$G$358*Ranking!K28,0),0)</f>
        <v>0</v>
      </c>
      <c r="R27" s="6">
        <f t="shared" si="8"/>
        <v>335029</v>
      </c>
      <c r="S27" s="6">
        <f t="shared" si="9"/>
        <v>0</v>
      </c>
      <c r="T27" s="6">
        <f t="shared" si="10"/>
        <v>335029</v>
      </c>
      <c r="U27" s="30">
        <f t="shared" si="11"/>
        <v>21.02</v>
      </c>
      <c r="V27" s="6">
        <f>IF(H27=3%,ROUND($G$360*Ranking!K28,0),0)</f>
        <v>0</v>
      </c>
      <c r="W27" s="9">
        <f t="shared" si="12"/>
        <v>335029</v>
      </c>
      <c r="X27" s="9">
        <f t="shared" si="13"/>
        <v>0</v>
      </c>
      <c r="Y27" s="6">
        <f t="shared" si="14"/>
        <v>335029</v>
      </c>
      <c r="Z27" s="9">
        <f t="shared" si="15"/>
        <v>0</v>
      </c>
      <c r="AA27" s="30">
        <f t="shared" si="16"/>
        <v>21.02</v>
      </c>
      <c r="AB27" t="str">
        <f t="shared" si="17"/>
        <v/>
      </c>
      <c r="AC27" s="9">
        <v>0</v>
      </c>
      <c r="AD27" s="6">
        <f t="shared" si="20"/>
        <v>335029</v>
      </c>
    </row>
    <row r="28" spans="1:30">
      <c r="A28">
        <v>27</v>
      </c>
      <c r="B28" s="2" t="s">
        <v>54</v>
      </c>
      <c r="C28">
        <v>0</v>
      </c>
      <c r="D28" s="3">
        <v>0</v>
      </c>
      <c r="E28" s="3">
        <v>0</v>
      </c>
      <c r="F28" s="3">
        <f t="shared" si="18"/>
        <v>0</v>
      </c>
      <c r="G28" s="4">
        <f t="shared" si="0"/>
        <v>0</v>
      </c>
      <c r="H28" s="5">
        <v>0</v>
      </c>
      <c r="I28" s="30">
        <f t="shared" si="1"/>
        <v>0</v>
      </c>
      <c r="J28" s="30">
        <f t="shared" si="2"/>
        <v>0</v>
      </c>
      <c r="K28" s="8">
        <f t="shared" si="3"/>
        <v>0</v>
      </c>
      <c r="L28" s="8">
        <f t="shared" si="4"/>
        <v>0</v>
      </c>
      <c r="M28" s="8">
        <f t="shared" si="19"/>
        <v>0</v>
      </c>
      <c r="N28" s="6">
        <f t="shared" si="5"/>
        <v>0</v>
      </c>
      <c r="O28" s="8">
        <f t="shared" si="6"/>
        <v>0</v>
      </c>
      <c r="P28">
        <f t="shared" si="7"/>
        <v>0</v>
      </c>
      <c r="Q28" s="6">
        <f>ROUND(IF(H28=3%,$G$358*Ranking!K29,0),0)</f>
        <v>0</v>
      </c>
      <c r="R28" s="6">
        <f t="shared" si="8"/>
        <v>0</v>
      </c>
      <c r="S28" s="6">
        <f t="shared" si="9"/>
        <v>0</v>
      </c>
      <c r="T28" s="6">
        <f t="shared" si="10"/>
        <v>0</v>
      </c>
      <c r="U28" s="30">
        <f t="shared" si="11"/>
        <v>0</v>
      </c>
      <c r="V28" s="6">
        <f>IF(H28=3%,ROUND($G$360*Ranking!K29,0),0)</f>
        <v>0</v>
      </c>
      <c r="W28" s="9">
        <f t="shared" si="12"/>
        <v>0</v>
      </c>
      <c r="X28" s="9">
        <f t="shared" si="13"/>
        <v>0</v>
      </c>
      <c r="Y28" s="6">
        <f t="shared" si="14"/>
        <v>0</v>
      </c>
      <c r="Z28" s="9">
        <f t="shared" si="15"/>
        <v>0</v>
      </c>
      <c r="AA28" s="30">
        <f t="shared" si="16"/>
        <v>0</v>
      </c>
      <c r="AB28" t="str">
        <f t="shared" si="17"/>
        <v/>
      </c>
      <c r="AC28" s="9">
        <v>0</v>
      </c>
      <c r="AD28" s="6">
        <f t="shared" si="20"/>
        <v>0</v>
      </c>
    </row>
    <row r="29" spans="1:30">
      <c r="A29">
        <v>28</v>
      </c>
      <c r="B29" s="2" t="s">
        <v>55</v>
      </c>
      <c r="C29">
        <v>2020</v>
      </c>
      <c r="D29" s="3">
        <v>322350.21999999997</v>
      </c>
      <c r="E29" s="3">
        <v>2690.77</v>
      </c>
      <c r="F29" s="3">
        <f t="shared" si="18"/>
        <v>319659.44999999995</v>
      </c>
      <c r="G29" s="4">
        <f t="shared" si="0"/>
        <v>319659</v>
      </c>
      <c r="H29" s="5">
        <v>0.03</v>
      </c>
      <c r="I29" s="30">
        <f t="shared" si="1"/>
        <v>21.02</v>
      </c>
      <c r="J29" s="30">
        <f t="shared" si="2"/>
        <v>54.09</v>
      </c>
      <c r="K29" s="8">
        <f t="shared" si="3"/>
        <v>67206.091780000002</v>
      </c>
      <c r="L29" s="8">
        <f t="shared" si="4"/>
        <v>67206.091780000002</v>
      </c>
      <c r="M29" s="8">
        <f t="shared" si="19"/>
        <v>9.1780000002472661E-2</v>
      </c>
      <c r="N29" s="6">
        <f t="shared" si="5"/>
        <v>67206</v>
      </c>
      <c r="O29" s="8">
        <f t="shared" si="6"/>
        <v>-9.1780000002472661E-2</v>
      </c>
      <c r="P29">
        <f t="shared" si="7"/>
        <v>21.02</v>
      </c>
      <c r="Q29" s="6">
        <f>ROUND(IF(H29=3%,$G$358*Ranking!K30,0),0)</f>
        <v>63801</v>
      </c>
      <c r="R29" s="6">
        <f t="shared" si="8"/>
        <v>131007</v>
      </c>
      <c r="S29" s="6">
        <f t="shared" si="9"/>
        <v>63801</v>
      </c>
      <c r="T29" s="6">
        <f t="shared" si="10"/>
        <v>131007</v>
      </c>
      <c r="U29" s="30">
        <f t="shared" si="11"/>
        <v>40.98</v>
      </c>
      <c r="V29" s="6">
        <f>IF(H29=3%,ROUND($G$360*Ranking!K30,0),0)</f>
        <v>41899</v>
      </c>
      <c r="W29" s="9">
        <f t="shared" si="12"/>
        <v>172906</v>
      </c>
      <c r="X29" s="9">
        <f t="shared" si="13"/>
        <v>41899</v>
      </c>
      <c r="Y29" s="6">
        <f t="shared" si="14"/>
        <v>172906</v>
      </c>
      <c r="Z29" s="9">
        <f t="shared" si="15"/>
        <v>0</v>
      </c>
      <c r="AA29" s="30">
        <f t="shared" si="16"/>
        <v>54.09</v>
      </c>
      <c r="AB29" t="str">
        <f t="shared" si="17"/>
        <v/>
      </c>
      <c r="AC29" s="9">
        <v>0</v>
      </c>
      <c r="AD29" s="6">
        <f t="shared" si="20"/>
        <v>172906</v>
      </c>
    </row>
    <row r="30" spans="1:30">
      <c r="A30">
        <v>29</v>
      </c>
      <c r="B30" s="2" t="s">
        <v>56</v>
      </c>
      <c r="C30">
        <v>0</v>
      </c>
      <c r="D30" s="3">
        <v>0</v>
      </c>
      <c r="E30" s="3">
        <v>0</v>
      </c>
      <c r="F30" s="3">
        <f t="shared" si="18"/>
        <v>0</v>
      </c>
      <c r="G30" s="4">
        <f t="shared" si="0"/>
        <v>0</v>
      </c>
      <c r="H30" s="5">
        <v>0</v>
      </c>
      <c r="I30" s="30">
        <f t="shared" si="1"/>
        <v>0</v>
      </c>
      <c r="J30" s="30">
        <f t="shared" si="2"/>
        <v>0</v>
      </c>
      <c r="K30" s="8">
        <f t="shared" si="3"/>
        <v>0</v>
      </c>
      <c r="L30" s="8">
        <f t="shared" si="4"/>
        <v>0</v>
      </c>
      <c r="M30" s="8">
        <f t="shared" si="19"/>
        <v>0</v>
      </c>
      <c r="N30" s="6">
        <f t="shared" si="5"/>
        <v>0</v>
      </c>
      <c r="O30" s="8">
        <f t="shared" si="6"/>
        <v>0</v>
      </c>
      <c r="P30">
        <f t="shared" si="7"/>
        <v>0</v>
      </c>
      <c r="Q30" s="6">
        <f>ROUND(IF(H30=3%,$G$358*Ranking!K31,0),0)</f>
        <v>0</v>
      </c>
      <c r="R30" s="6">
        <f t="shared" si="8"/>
        <v>0</v>
      </c>
      <c r="S30" s="6">
        <f t="shared" si="9"/>
        <v>0</v>
      </c>
      <c r="T30" s="6">
        <f t="shared" si="10"/>
        <v>0</v>
      </c>
      <c r="U30" s="30">
        <f t="shared" si="11"/>
        <v>0</v>
      </c>
      <c r="V30" s="6">
        <f>IF(H30=3%,ROUND($G$360*Ranking!K31,0),0)</f>
        <v>0</v>
      </c>
      <c r="W30" s="9">
        <f t="shared" si="12"/>
        <v>0</v>
      </c>
      <c r="X30" s="9">
        <f t="shared" si="13"/>
        <v>0</v>
      </c>
      <c r="Y30" s="6">
        <f t="shared" si="14"/>
        <v>0</v>
      </c>
      <c r="Z30" s="9">
        <f t="shared" si="15"/>
        <v>0</v>
      </c>
      <c r="AA30" s="30">
        <f t="shared" si="16"/>
        <v>0</v>
      </c>
      <c r="AB30" t="str">
        <f t="shared" si="17"/>
        <v/>
      </c>
      <c r="AC30" s="9">
        <v>0</v>
      </c>
      <c r="AD30" s="6">
        <f t="shared" si="20"/>
        <v>0</v>
      </c>
    </row>
    <row r="31" spans="1:30">
      <c r="A31">
        <v>30</v>
      </c>
      <c r="B31" s="2" t="s">
        <v>57</v>
      </c>
      <c r="C31">
        <v>2014</v>
      </c>
      <c r="D31" s="3">
        <v>1004403.33</v>
      </c>
      <c r="E31" s="3">
        <v>7169.13</v>
      </c>
      <c r="F31" s="3">
        <f t="shared" si="18"/>
        <v>997234.2</v>
      </c>
      <c r="G31" s="4">
        <f t="shared" si="0"/>
        <v>997234</v>
      </c>
      <c r="H31" s="5">
        <v>0.01</v>
      </c>
      <c r="I31" s="30">
        <f t="shared" si="1"/>
        <v>21.02</v>
      </c>
      <c r="J31" s="30">
        <f t="shared" si="2"/>
        <v>21.02</v>
      </c>
      <c r="K31" s="8">
        <f t="shared" si="3"/>
        <v>209661.54474000001</v>
      </c>
      <c r="L31" s="8">
        <f t="shared" si="4"/>
        <v>209661.54474000001</v>
      </c>
      <c r="M31" s="8">
        <f t="shared" si="19"/>
        <v>-0.45525999998790212</v>
      </c>
      <c r="N31" s="6">
        <f t="shared" si="5"/>
        <v>209662</v>
      </c>
      <c r="O31" s="8">
        <f t="shared" si="6"/>
        <v>0.45525999998790212</v>
      </c>
      <c r="P31">
        <f t="shared" si="7"/>
        <v>21.02</v>
      </c>
      <c r="Q31" s="6">
        <f>ROUND(IF(H31=3%,$G$358*Ranking!K32,0),0)</f>
        <v>0</v>
      </c>
      <c r="R31" s="6">
        <f t="shared" si="8"/>
        <v>209662</v>
      </c>
      <c r="S31" s="6">
        <f t="shared" si="9"/>
        <v>0</v>
      </c>
      <c r="T31" s="6">
        <f t="shared" si="10"/>
        <v>209662</v>
      </c>
      <c r="U31" s="30">
        <f t="shared" si="11"/>
        <v>21.02</v>
      </c>
      <c r="V31" s="6">
        <f>IF(H31=3%,ROUND($G$360*Ranking!K32,0),0)</f>
        <v>0</v>
      </c>
      <c r="W31" s="9">
        <f t="shared" si="12"/>
        <v>209662</v>
      </c>
      <c r="X31" s="9">
        <f t="shared" si="13"/>
        <v>0</v>
      </c>
      <c r="Y31" s="6">
        <f t="shared" si="14"/>
        <v>209662</v>
      </c>
      <c r="Z31" s="9">
        <f t="shared" si="15"/>
        <v>0</v>
      </c>
      <c r="AA31" s="30">
        <f t="shared" si="16"/>
        <v>21.02</v>
      </c>
      <c r="AB31" t="str">
        <f t="shared" si="17"/>
        <v/>
      </c>
      <c r="AC31" s="9">
        <v>0</v>
      </c>
      <c r="AD31" s="6">
        <f t="shared" si="20"/>
        <v>209662</v>
      </c>
    </row>
    <row r="32" spans="1:30">
      <c r="A32">
        <v>31</v>
      </c>
      <c r="B32" s="2" t="s">
        <v>58</v>
      </c>
      <c r="C32">
        <v>2018</v>
      </c>
      <c r="D32" s="3">
        <v>1168751</v>
      </c>
      <c r="E32" s="3">
        <v>14362</v>
      </c>
      <c r="F32" s="3">
        <f t="shared" si="18"/>
        <v>1154389</v>
      </c>
      <c r="G32" s="4">
        <f t="shared" si="0"/>
        <v>1154389</v>
      </c>
      <c r="H32" s="5">
        <v>0.01</v>
      </c>
      <c r="I32" s="30">
        <f t="shared" si="1"/>
        <v>21.02</v>
      </c>
      <c r="J32" s="30">
        <f t="shared" si="2"/>
        <v>21.02</v>
      </c>
      <c r="K32" s="8">
        <f t="shared" si="3"/>
        <v>242702.29552000001</v>
      </c>
      <c r="L32" s="8">
        <f t="shared" si="4"/>
        <v>242702.29552000001</v>
      </c>
      <c r="M32" s="8">
        <f t="shared" si="19"/>
        <v>0.2955200000142213</v>
      </c>
      <c r="N32" s="6">
        <f t="shared" si="5"/>
        <v>242702</v>
      </c>
      <c r="O32" s="8">
        <f t="shared" si="6"/>
        <v>-0.2955200000142213</v>
      </c>
      <c r="P32">
        <f t="shared" si="7"/>
        <v>21.02</v>
      </c>
      <c r="Q32" s="6">
        <f>ROUND(IF(H32=3%,$G$358*Ranking!K33,0),0)</f>
        <v>0</v>
      </c>
      <c r="R32" s="6">
        <f t="shared" si="8"/>
        <v>242702</v>
      </c>
      <c r="S32" s="6">
        <f t="shared" si="9"/>
        <v>0</v>
      </c>
      <c r="T32" s="6">
        <f t="shared" si="10"/>
        <v>242702</v>
      </c>
      <c r="U32" s="30">
        <f t="shared" si="11"/>
        <v>21.02</v>
      </c>
      <c r="V32" s="6">
        <f>IF(H32=3%,ROUND($G$360*Ranking!K33,0),0)</f>
        <v>0</v>
      </c>
      <c r="W32" s="9">
        <f t="shared" si="12"/>
        <v>242702</v>
      </c>
      <c r="X32" s="9">
        <f t="shared" si="13"/>
        <v>0</v>
      </c>
      <c r="Y32" s="6">
        <f t="shared" si="14"/>
        <v>242702</v>
      </c>
      <c r="Z32" s="9">
        <f t="shared" si="15"/>
        <v>0</v>
      </c>
      <c r="AA32" s="30">
        <f t="shared" si="16"/>
        <v>21.02</v>
      </c>
      <c r="AB32" t="str">
        <f t="shared" si="17"/>
        <v/>
      </c>
      <c r="AC32" s="9">
        <v>0</v>
      </c>
      <c r="AD32" s="6">
        <f t="shared" si="20"/>
        <v>242702</v>
      </c>
    </row>
    <row r="33" spans="1:30">
      <c r="A33">
        <v>32</v>
      </c>
      <c r="B33" s="2" t="s">
        <v>59</v>
      </c>
      <c r="C33">
        <v>0</v>
      </c>
      <c r="D33" s="3">
        <v>0</v>
      </c>
      <c r="E33" s="3">
        <v>0</v>
      </c>
      <c r="F33" s="3">
        <f t="shared" si="18"/>
        <v>0</v>
      </c>
      <c r="G33" s="4">
        <f t="shared" si="0"/>
        <v>0</v>
      </c>
      <c r="H33" s="5">
        <v>0</v>
      </c>
      <c r="I33" s="30">
        <f t="shared" si="1"/>
        <v>0</v>
      </c>
      <c r="J33" s="30">
        <f t="shared" si="2"/>
        <v>0</v>
      </c>
      <c r="K33" s="8">
        <f t="shared" si="3"/>
        <v>0</v>
      </c>
      <c r="L33" s="8">
        <f t="shared" si="4"/>
        <v>0</v>
      </c>
      <c r="M33" s="8">
        <f t="shared" si="19"/>
        <v>0</v>
      </c>
      <c r="N33" s="6">
        <f t="shared" si="5"/>
        <v>0</v>
      </c>
      <c r="O33" s="8">
        <f t="shared" si="6"/>
        <v>0</v>
      </c>
      <c r="P33">
        <f t="shared" si="7"/>
        <v>0</v>
      </c>
      <c r="Q33" s="6">
        <f>ROUND(IF(H33=3%,$G$358*Ranking!K34,0),0)</f>
        <v>0</v>
      </c>
      <c r="R33" s="6">
        <f t="shared" si="8"/>
        <v>0</v>
      </c>
      <c r="S33" s="6">
        <f t="shared" si="9"/>
        <v>0</v>
      </c>
      <c r="T33" s="6">
        <f t="shared" si="10"/>
        <v>0</v>
      </c>
      <c r="U33" s="30">
        <f t="shared" si="11"/>
        <v>0</v>
      </c>
      <c r="V33" s="6">
        <f>IF(H33=3%,ROUND($G$360*Ranking!K34,0),0)</f>
        <v>0</v>
      </c>
      <c r="W33" s="9">
        <f t="shared" si="12"/>
        <v>0</v>
      </c>
      <c r="X33" s="9">
        <f t="shared" si="13"/>
        <v>0</v>
      </c>
      <c r="Y33" s="6">
        <f t="shared" si="14"/>
        <v>0</v>
      </c>
      <c r="Z33" s="9">
        <f t="shared" si="15"/>
        <v>0</v>
      </c>
      <c r="AA33" s="30">
        <f t="shared" si="16"/>
        <v>0</v>
      </c>
      <c r="AB33" t="str">
        <f t="shared" si="17"/>
        <v/>
      </c>
      <c r="AC33" s="9">
        <v>0</v>
      </c>
      <c r="AD33" s="6">
        <f t="shared" si="20"/>
        <v>0</v>
      </c>
    </row>
    <row r="34" spans="1:30">
      <c r="A34">
        <v>33</v>
      </c>
      <c r="B34" s="2" t="s">
        <v>60</v>
      </c>
      <c r="C34">
        <v>0</v>
      </c>
      <c r="D34" s="3">
        <v>0</v>
      </c>
      <c r="E34" s="3">
        <v>0</v>
      </c>
      <c r="F34" s="3">
        <f t="shared" si="18"/>
        <v>0</v>
      </c>
      <c r="G34" s="4">
        <f t="shared" si="0"/>
        <v>0</v>
      </c>
      <c r="H34" s="5">
        <v>0</v>
      </c>
      <c r="I34" s="30">
        <f t="shared" si="1"/>
        <v>0</v>
      </c>
      <c r="J34" s="30">
        <f t="shared" si="2"/>
        <v>0</v>
      </c>
      <c r="K34" s="8">
        <f t="shared" si="3"/>
        <v>0</v>
      </c>
      <c r="L34" s="8">
        <f t="shared" si="4"/>
        <v>0</v>
      </c>
      <c r="M34" s="8">
        <f t="shared" si="19"/>
        <v>0</v>
      </c>
      <c r="N34" s="6">
        <f t="shared" si="5"/>
        <v>0</v>
      </c>
      <c r="O34" s="8">
        <f t="shared" si="6"/>
        <v>0</v>
      </c>
      <c r="P34">
        <f t="shared" si="7"/>
        <v>0</v>
      </c>
      <c r="Q34" s="6">
        <f>ROUND(IF(H34=3%,$G$358*Ranking!K35,0),0)</f>
        <v>0</v>
      </c>
      <c r="R34" s="6">
        <f t="shared" si="8"/>
        <v>0</v>
      </c>
      <c r="S34" s="6">
        <f t="shared" si="9"/>
        <v>0</v>
      </c>
      <c r="T34" s="6">
        <f t="shared" si="10"/>
        <v>0</v>
      </c>
      <c r="U34" s="30">
        <f t="shared" si="11"/>
        <v>0</v>
      </c>
      <c r="V34" s="6">
        <f>IF(H34=3%,ROUND($G$360*Ranking!K35,0),0)</f>
        <v>0</v>
      </c>
      <c r="W34" s="9">
        <f t="shared" si="12"/>
        <v>0</v>
      </c>
      <c r="X34" s="9">
        <f t="shared" si="13"/>
        <v>0</v>
      </c>
      <c r="Y34" s="6">
        <f t="shared" si="14"/>
        <v>0</v>
      </c>
      <c r="Z34" s="9">
        <f t="shared" si="15"/>
        <v>0</v>
      </c>
      <c r="AA34" s="30">
        <f t="shared" si="16"/>
        <v>0</v>
      </c>
      <c r="AB34" t="str">
        <f t="shared" si="17"/>
        <v/>
      </c>
      <c r="AC34" s="9">
        <v>0</v>
      </c>
      <c r="AD34" s="6">
        <f t="shared" si="20"/>
        <v>0</v>
      </c>
    </row>
    <row r="35" spans="1:30">
      <c r="A35">
        <v>34</v>
      </c>
      <c r="B35" s="2" t="s">
        <v>61</v>
      </c>
      <c r="C35">
        <v>0</v>
      </c>
      <c r="D35" s="3">
        <v>0</v>
      </c>
      <c r="E35" s="3">
        <v>0</v>
      </c>
      <c r="F35" s="3">
        <f t="shared" si="18"/>
        <v>0</v>
      </c>
      <c r="G35" s="4">
        <f t="shared" si="0"/>
        <v>0</v>
      </c>
      <c r="H35" s="5">
        <v>0</v>
      </c>
      <c r="I35" s="30">
        <f t="shared" si="1"/>
        <v>0</v>
      </c>
      <c r="J35" s="30">
        <f t="shared" si="2"/>
        <v>0</v>
      </c>
      <c r="K35" s="8">
        <f t="shared" si="3"/>
        <v>0</v>
      </c>
      <c r="L35" s="8">
        <f t="shared" si="4"/>
        <v>0</v>
      </c>
      <c r="M35" s="8">
        <f t="shared" si="19"/>
        <v>0</v>
      </c>
      <c r="N35" s="6">
        <f t="shared" si="5"/>
        <v>0</v>
      </c>
      <c r="O35" s="8">
        <f t="shared" si="6"/>
        <v>0</v>
      </c>
      <c r="P35">
        <f t="shared" si="7"/>
        <v>0</v>
      </c>
      <c r="Q35" s="6">
        <f>ROUND(IF(H35=3%,$G$358*Ranking!K36,0),0)</f>
        <v>0</v>
      </c>
      <c r="R35" s="6">
        <f t="shared" si="8"/>
        <v>0</v>
      </c>
      <c r="S35" s="6">
        <f t="shared" si="9"/>
        <v>0</v>
      </c>
      <c r="T35" s="6">
        <f t="shared" si="10"/>
        <v>0</v>
      </c>
      <c r="U35" s="30">
        <f t="shared" si="11"/>
        <v>0</v>
      </c>
      <c r="V35" s="6">
        <f>IF(H35=3%,ROUND($G$360*Ranking!K36,0),0)</f>
        <v>0</v>
      </c>
      <c r="W35" s="9">
        <f t="shared" si="12"/>
        <v>0</v>
      </c>
      <c r="X35" s="9">
        <f t="shared" si="13"/>
        <v>0</v>
      </c>
      <c r="Y35" s="6">
        <f t="shared" si="14"/>
        <v>0</v>
      </c>
      <c r="Z35" s="9">
        <f t="shared" si="15"/>
        <v>0</v>
      </c>
      <c r="AA35" s="30">
        <f t="shared" si="16"/>
        <v>0</v>
      </c>
      <c r="AB35" t="str">
        <f t="shared" si="17"/>
        <v/>
      </c>
      <c r="AC35" s="9">
        <v>0</v>
      </c>
      <c r="AD35" s="6">
        <f t="shared" si="20"/>
        <v>0</v>
      </c>
    </row>
    <row r="36" spans="1:30">
      <c r="A36">
        <v>35</v>
      </c>
      <c r="B36" s="2" t="s">
        <v>62</v>
      </c>
      <c r="C36">
        <v>2018</v>
      </c>
      <c r="D36" s="3">
        <v>26146413.829999998</v>
      </c>
      <c r="E36" s="3">
        <v>115265.8</v>
      </c>
      <c r="F36" s="3">
        <f t="shared" si="18"/>
        <v>26031148.029999997</v>
      </c>
      <c r="G36" s="4">
        <f t="shared" si="0"/>
        <v>26031148</v>
      </c>
      <c r="H36" s="5">
        <v>0.01</v>
      </c>
      <c r="I36" s="30">
        <f t="shared" si="1"/>
        <v>21.02</v>
      </c>
      <c r="J36" s="30">
        <f t="shared" si="2"/>
        <v>21.02</v>
      </c>
      <c r="K36" s="8">
        <f t="shared" si="3"/>
        <v>5472868.6557299998</v>
      </c>
      <c r="L36" s="8">
        <f t="shared" si="4"/>
        <v>5472868.6557299998</v>
      </c>
      <c r="M36" s="8">
        <f t="shared" si="19"/>
        <v>-0.34427000023424625</v>
      </c>
      <c r="N36" s="6">
        <f t="shared" si="5"/>
        <v>5472869</v>
      </c>
      <c r="O36" s="8">
        <f t="shared" si="6"/>
        <v>0.34427000023424625</v>
      </c>
      <c r="P36">
        <f t="shared" si="7"/>
        <v>21.02</v>
      </c>
      <c r="Q36" s="6">
        <f>ROUND(IF(H36=3%,$G$358*Ranking!K37,0),0)</f>
        <v>0</v>
      </c>
      <c r="R36" s="6">
        <f t="shared" si="8"/>
        <v>5472869</v>
      </c>
      <c r="S36" s="6">
        <f t="shared" si="9"/>
        <v>0</v>
      </c>
      <c r="T36" s="6">
        <f t="shared" si="10"/>
        <v>5472869</v>
      </c>
      <c r="U36" s="30">
        <f t="shared" si="11"/>
        <v>21.02</v>
      </c>
      <c r="V36" s="6">
        <f>IF(H36=3%,ROUND($G$360*Ranking!K37,0),0)</f>
        <v>0</v>
      </c>
      <c r="W36" s="9">
        <f t="shared" si="12"/>
        <v>5472869</v>
      </c>
      <c r="X36" s="9">
        <f t="shared" si="13"/>
        <v>0</v>
      </c>
      <c r="Y36" s="6">
        <f t="shared" si="14"/>
        <v>5472869</v>
      </c>
      <c r="Z36" s="9">
        <f t="shared" si="15"/>
        <v>0</v>
      </c>
      <c r="AA36" s="30">
        <f t="shared" si="16"/>
        <v>21.02</v>
      </c>
      <c r="AB36" t="str">
        <f t="shared" si="17"/>
        <v/>
      </c>
      <c r="AC36" s="9">
        <v>0</v>
      </c>
      <c r="AD36" s="6">
        <f t="shared" si="20"/>
        <v>5472869</v>
      </c>
    </row>
    <row r="37" spans="1:30">
      <c r="A37">
        <v>36</v>
      </c>
      <c r="B37" s="2" t="s">
        <v>63</v>
      </c>
      <c r="C37">
        <v>2006</v>
      </c>
      <c r="D37" s="3">
        <v>1697252.39</v>
      </c>
      <c r="E37" s="3">
        <v>6898.43</v>
      </c>
      <c r="F37" s="3">
        <f t="shared" si="18"/>
        <v>1690353.96</v>
      </c>
      <c r="G37" s="4">
        <f t="shared" si="0"/>
        <v>1690354</v>
      </c>
      <c r="H37" s="5">
        <v>0.03</v>
      </c>
      <c r="I37" s="30">
        <f t="shared" si="1"/>
        <v>21.02</v>
      </c>
      <c r="J37" s="30">
        <f t="shared" si="2"/>
        <v>24.44</v>
      </c>
      <c r="K37" s="8">
        <f t="shared" si="3"/>
        <v>355385.22632999998</v>
      </c>
      <c r="L37" s="8">
        <f t="shared" si="4"/>
        <v>355385.22632999998</v>
      </c>
      <c r="M37" s="8">
        <f t="shared" si="19"/>
        <v>0.22632999997586012</v>
      </c>
      <c r="N37" s="6">
        <f t="shared" si="5"/>
        <v>355385</v>
      </c>
      <c r="O37" s="8">
        <f t="shared" si="6"/>
        <v>-0.22632999997586012</v>
      </c>
      <c r="P37">
        <f t="shared" si="7"/>
        <v>21.02</v>
      </c>
      <c r="Q37" s="6">
        <f>ROUND(IF(H37=3%,$G$358*Ranking!K38,0),0)</f>
        <v>34801</v>
      </c>
      <c r="R37" s="6">
        <f t="shared" si="8"/>
        <v>390186</v>
      </c>
      <c r="S37" s="6">
        <f t="shared" si="9"/>
        <v>34801</v>
      </c>
      <c r="T37" s="6">
        <f t="shared" si="10"/>
        <v>390186</v>
      </c>
      <c r="U37" s="30">
        <f t="shared" si="11"/>
        <v>23.08</v>
      </c>
      <c r="V37" s="6">
        <f>IF(H37=3%,ROUND($G$360*Ranking!K38,0),0)</f>
        <v>22854</v>
      </c>
      <c r="W37" s="9">
        <f t="shared" si="12"/>
        <v>413040</v>
      </c>
      <c r="X37" s="9">
        <f t="shared" si="13"/>
        <v>22854</v>
      </c>
      <c r="Y37" s="6">
        <f t="shared" si="14"/>
        <v>413040</v>
      </c>
      <c r="Z37" s="9">
        <f t="shared" si="15"/>
        <v>0</v>
      </c>
      <c r="AA37" s="30">
        <f t="shared" si="16"/>
        <v>24.44</v>
      </c>
      <c r="AB37" t="str">
        <f t="shared" si="17"/>
        <v/>
      </c>
      <c r="AC37" s="9">
        <v>0</v>
      </c>
      <c r="AD37" s="6">
        <f t="shared" si="20"/>
        <v>413040</v>
      </c>
    </row>
    <row r="38" spans="1:30">
      <c r="A38">
        <v>37</v>
      </c>
      <c r="B38" s="2" t="s">
        <v>64</v>
      </c>
      <c r="C38">
        <v>2015</v>
      </c>
      <c r="D38" s="3">
        <v>222060.67</v>
      </c>
      <c r="E38" s="3">
        <v>204.01</v>
      </c>
      <c r="F38" s="3">
        <f t="shared" si="18"/>
        <v>221856.66</v>
      </c>
      <c r="G38" s="4">
        <f t="shared" si="0"/>
        <v>221857</v>
      </c>
      <c r="H38" s="5">
        <v>0.01</v>
      </c>
      <c r="I38" s="30">
        <f t="shared" si="1"/>
        <v>21.02</v>
      </c>
      <c r="J38" s="30">
        <f t="shared" si="2"/>
        <v>21.02</v>
      </c>
      <c r="K38" s="8">
        <f t="shared" si="3"/>
        <v>46643.898350000003</v>
      </c>
      <c r="L38" s="8">
        <f t="shared" si="4"/>
        <v>46643.898350000003</v>
      </c>
      <c r="M38" s="8">
        <f t="shared" si="19"/>
        <v>-0.10164999999688007</v>
      </c>
      <c r="N38" s="6">
        <f t="shared" si="5"/>
        <v>46644</v>
      </c>
      <c r="O38" s="8">
        <f t="shared" si="6"/>
        <v>0.10164999999688007</v>
      </c>
      <c r="P38">
        <f t="shared" si="7"/>
        <v>21.02</v>
      </c>
      <c r="Q38" s="6">
        <f>ROUND(IF(H38=3%,$G$358*Ranking!K39,0),0)</f>
        <v>0</v>
      </c>
      <c r="R38" s="6">
        <f t="shared" si="8"/>
        <v>46644</v>
      </c>
      <c r="S38" s="6">
        <f t="shared" si="9"/>
        <v>0</v>
      </c>
      <c r="T38" s="6">
        <f t="shared" si="10"/>
        <v>46644</v>
      </c>
      <c r="U38" s="30">
        <f t="shared" si="11"/>
        <v>21.02</v>
      </c>
      <c r="V38" s="6">
        <f>IF(H38=3%,ROUND($G$360*Ranking!K39,0),0)</f>
        <v>0</v>
      </c>
      <c r="W38" s="9">
        <f t="shared" si="12"/>
        <v>46644</v>
      </c>
      <c r="X38" s="9">
        <f t="shared" si="13"/>
        <v>0</v>
      </c>
      <c r="Y38" s="6">
        <f t="shared" si="14"/>
        <v>46644</v>
      </c>
      <c r="Z38" s="9">
        <f t="shared" si="15"/>
        <v>0</v>
      </c>
      <c r="AA38" s="30">
        <f t="shared" si="16"/>
        <v>21.02</v>
      </c>
      <c r="AB38" t="str">
        <f t="shared" si="17"/>
        <v/>
      </c>
      <c r="AC38" s="9">
        <v>0</v>
      </c>
      <c r="AD38" s="6">
        <f t="shared" si="20"/>
        <v>46644</v>
      </c>
    </row>
    <row r="39" spans="1:30">
      <c r="A39">
        <v>38</v>
      </c>
      <c r="B39" s="2" t="s">
        <v>65</v>
      </c>
      <c r="C39">
        <v>2002</v>
      </c>
      <c r="D39" s="3">
        <v>852328</v>
      </c>
      <c r="E39" s="3">
        <v>12491</v>
      </c>
      <c r="F39" s="3">
        <f t="shared" si="18"/>
        <v>839837</v>
      </c>
      <c r="G39" s="4">
        <f t="shared" si="0"/>
        <v>839837</v>
      </c>
      <c r="H39" s="5">
        <v>0.03</v>
      </c>
      <c r="I39" s="30">
        <f t="shared" si="1"/>
        <v>21.02</v>
      </c>
      <c r="J39" s="30">
        <f t="shared" si="2"/>
        <v>30.18</v>
      </c>
      <c r="K39" s="8">
        <f t="shared" si="3"/>
        <v>176569.91513000001</v>
      </c>
      <c r="L39" s="8">
        <f t="shared" si="4"/>
        <v>176569.91513000001</v>
      </c>
      <c r="M39" s="8">
        <f t="shared" si="19"/>
        <v>-8.4869999991497025E-2</v>
      </c>
      <c r="N39" s="6">
        <f t="shared" si="5"/>
        <v>176570</v>
      </c>
      <c r="O39" s="8">
        <f t="shared" si="6"/>
        <v>8.4869999991497025E-2</v>
      </c>
      <c r="P39">
        <f t="shared" si="7"/>
        <v>21.02</v>
      </c>
      <c r="Q39" s="6">
        <f>ROUND(IF(H39=3%,$G$358*Ranking!K40,0),0)</f>
        <v>46401</v>
      </c>
      <c r="R39" s="6">
        <f t="shared" si="8"/>
        <v>222971</v>
      </c>
      <c r="S39" s="6">
        <f t="shared" si="9"/>
        <v>46401</v>
      </c>
      <c r="T39" s="6">
        <f t="shared" si="10"/>
        <v>222971</v>
      </c>
      <c r="U39" s="30">
        <f t="shared" si="11"/>
        <v>26.55</v>
      </c>
      <c r="V39" s="6">
        <f>IF(H39=3%,ROUND($G$360*Ranking!K40,0),0)</f>
        <v>30472</v>
      </c>
      <c r="W39" s="9">
        <f t="shared" si="12"/>
        <v>253443</v>
      </c>
      <c r="X39" s="9">
        <f t="shared" si="13"/>
        <v>30472</v>
      </c>
      <c r="Y39" s="6">
        <f t="shared" si="14"/>
        <v>253443</v>
      </c>
      <c r="Z39" s="9">
        <f t="shared" si="15"/>
        <v>0</v>
      </c>
      <c r="AA39" s="30">
        <f t="shared" si="16"/>
        <v>30.18</v>
      </c>
      <c r="AB39" t="str">
        <f t="shared" si="17"/>
        <v/>
      </c>
      <c r="AC39" s="9">
        <v>0</v>
      </c>
      <c r="AD39" s="6">
        <f t="shared" si="20"/>
        <v>253443</v>
      </c>
    </row>
    <row r="40" spans="1:30">
      <c r="A40">
        <v>39</v>
      </c>
      <c r="B40" s="2" t="s">
        <v>66</v>
      </c>
      <c r="C40">
        <v>2023</v>
      </c>
      <c r="D40" s="3">
        <v>0</v>
      </c>
      <c r="E40" s="3">
        <v>0</v>
      </c>
      <c r="F40" s="3">
        <f t="shared" si="18"/>
        <v>0</v>
      </c>
      <c r="G40" s="4">
        <f t="shared" si="0"/>
        <v>0</v>
      </c>
      <c r="H40" s="5">
        <v>0</v>
      </c>
      <c r="I40" s="30">
        <f t="shared" si="1"/>
        <v>0</v>
      </c>
      <c r="J40" s="30">
        <f t="shared" si="2"/>
        <v>0</v>
      </c>
      <c r="K40" s="8">
        <f t="shared" si="3"/>
        <v>0</v>
      </c>
      <c r="L40" s="8">
        <f t="shared" si="4"/>
        <v>0</v>
      </c>
      <c r="M40" s="8">
        <f t="shared" si="19"/>
        <v>0</v>
      </c>
      <c r="N40" s="6">
        <f t="shared" si="5"/>
        <v>0</v>
      </c>
      <c r="O40" s="8">
        <f t="shared" si="6"/>
        <v>0</v>
      </c>
      <c r="P40">
        <f t="shared" si="7"/>
        <v>0</v>
      </c>
      <c r="Q40" s="6">
        <f>ROUND(IF(H40=3%,$G$358*Ranking!K41,0),0)</f>
        <v>0</v>
      </c>
      <c r="R40" s="6">
        <f t="shared" si="8"/>
        <v>0</v>
      </c>
      <c r="S40" s="6">
        <f t="shared" si="9"/>
        <v>0</v>
      </c>
      <c r="T40" s="6">
        <f t="shared" si="10"/>
        <v>0</v>
      </c>
      <c r="U40" s="30">
        <f t="shared" si="11"/>
        <v>0</v>
      </c>
      <c r="V40" s="6">
        <f>IF(H40=3%,ROUND($G$360*Ranking!K41,0),0)</f>
        <v>0</v>
      </c>
      <c r="W40" s="9">
        <f t="shared" si="12"/>
        <v>0</v>
      </c>
      <c r="X40" s="9">
        <f t="shared" si="13"/>
        <v>0</v>
      </c>
      <c r="Y40" s="6">
        <f t="shared" si="14"/>
        <v>0</v>
      </c>
      <c r="Z40" s="9">
        <f t="shared" si="15"/>
        <v>0</v>
      </c>
      <c r="AA40" s="30">
        <f t="shared" si="16"/>
        <v>0</v>
      </c>
      <c r="AB40" t="str">
        <f t="shared" si="17"/>
        <v/>
      </c>
      <c r="AC40" s="9">
        <v>0</v>
      </c>
      <c r="AD40" s="6">
        <f t="shared" si="20"/>
        <v>0</v>
      </c>
    </row>
    <row r="41" spans="1:30">
      <c r="A41">
        <v>40</v>
      </c>
      <c r="B41" s="2" t="s">
        <v>67</v>
      </c>
      <c r="C41">
        <v>2003</v>
      </c>
      <c r="D41" s="3">
        <v>932137.77</v>
      </c>
      <c r="E41" s="3">
        <v>4171.79</v>
      </c>
      <c r="F41" s="3">
        <f t="shared" si="18"/>
        <v>927965.98</v>
      </c>
      <c r="G41" s="4">
        <f t="shared" si="0"/>
        <v>927966</v>
      </c>
      <c r="H41" s="5">
        <v>0.01</v>
      </c>
      <c r="I41" s="30">
        <f t="shared" si="1"/>
        <v>21.02</v>
      </c>
      <c r="J41" s="30">
        <f t="shared" si="2"/>
        <v>21.02</v>
      </c>
      <c r="K41" s="8">
        <f t="shared" si="3"/>
        <v>195098.42728</v>
      </c>
      <c r="L41" s="8">
        <f t="shared" si="4"/>
        <v>195098.42728</v>
      </c>
      <c r="M41" s="8">
        <f t="shared" si="19"/>
        <v>0.4272800000035204</v>
      </c>
      <c r="N41" s="6">
        <f t="shared" si="5"/>
        <v>195098</v>
      </c>
      <c r="O41" s="8">
        <f t="shared" si="6"/>
        <v>-0.4272800000035204</v>
      </c>
      <c r="P41">
        <f t="shared" si="7"/>
        <v>21.02</v>
      </c>
      <c r="Q41" s="6">
        <f>ROUND(IF(H41=3%,$G$358*Ranking!K42,0),0)</f>
        <v>0</v>
      </c>
      <c r="R41" s="6">
        <f t="shared" si="8"/>
        <v>195098</v>
      </c>
      <c r="S41" s="6">
        <f t="shared" si="9"/>
        <v>0</v>
      </c>
      <c r="T41" s="6">
        <f t="shared" si="10"/>
        <v>195098</v>
      </c>
      <c r="U41" s="30">
        <f t="shared" si="11"/>
        <v>21.02</v>
      </c>
      <c r="V41" s="6">
        <f>IF(H41=3%,ROUND($G$360*Ranking!K42,0),0)</f>
        <v>0</v>
      </c>
      <c r="W41" s="9">
        <f t="shared" si="12"/>
        <v>195098</v>
      </c>
      <c r="X41" s="9">
        <f t="shared" si="13"/>
        <v>0</v>
      </c>
      <c r="Y41" s="6">
        <f t="shared" si="14"/>
        <v>195098</v>
      </c>
      <c r="Z41" s="9">
        <f t="shared" si="15"/>
        <v>0</v>
      </c>
      <c r="AA41" s="30">
        <f t="shared" si="16"/>
        <v>21.02</v>
      </c>
      <c r="AB41" t="str">
        <f t="shared" si="17"/>
        <v/>
      </c>
      <c r="AC41" s="9">
        <v>0</v>
      </c>
      <c r="AD41" s="6">
        <f t="shared" si="20"/>
        <v>195098</v>
      </c>
    </row>
    <row r="42" spans="1:30">
      <c r="A42">
        <v>41</v>
      </c>
      <c r="B42" s="2" t="s">
        <v>68</v>
      </c>
      <c r="C42">
        <v>2006</v>
      </c>
      <c r="D42" s="3">
        <v>1193843.3500000001</v>
      </c>
      <c r="E42" s="3">
        <v>4266.08</v>
      </c>
      <c r="F42" s="3">
        <f t="shared" si="18"/>
        <v>1189577.27</v>
      </c>
      <c r="G42" s="4">
        <f t="shared" si="0"/>
        <v>1189577</v>
      </c>
      <c r="H42" s="5">
        <v>0.03</v>
      </c>
      <c r="I42" s="30">
        <f t="shared" si="1"/>
        <v>21.02</v>
      </c>
      <c r="J42" s="30">
        <f t="shared" si="2"/>
        <v>25.87</v>
      </c>
      <c r="K42" s="8">
        <f t="shared" si="3"/>
        <v>250100.32892</v>
      </c>
      <c r="L42" s="8">
        <f t="shared" si="4"/>
        <v>250100.32892</v>
      </c>
      <c r="M42" s="8">
        <f t="shared" si="19"/>
        <v>0.32891999999992549</v>
      </c>
      <c r="N42" s="6">
        <f t="shared" si="5"/>
        <v>250100</v>
      </c>
      <c r="O42" s="8">
        <f t="shared" si="6"/>
        <v>-0.32891999999992549</v>
      </c>
      <c r="P42">
        <f t="shared" si="7"/>
        <v>21.02</v>
      </c>
      <c r="Q42" s="6">
        <f>ROUND(IF(H42=3%,$G$358*Ranking!K43,0),0)</f>
        <v>34801</v>
      </c>
      <c r="R42" s="6">
        <f t="shared" si="8"/>
        <v>284901</v>
      </c>
      <c r="S42" s="6">
        <f t="shared" si="9"/>
        <v>34801</v>
      </c>
      <c r="T42" s="6">
        <f t="shared" si="10"/>
        <v>284901</v>
      </c>
      <c r="U42" s="30">
        <f t="shared" si="11"/>
        <v>23.95</v>
      </c>
      <c r="V42" s="6">
        <f>IF(H42=3%,ROUND($G$360*Ranking!K43,0),0)</f>
        <v>22854</v>
      </c>
      <c r="W42" s="9">
        <f t="shared" si="12"/>
        <v>307755</v>
      </c>
      <c r="X42" s="9">
        <f t="shared" si="13"/>
        <v>22854</v>
      </c>
      <c r="Y42" s="6">
        <f t="shared" si="14"/>
        <v>307755</v>
      </c>
      <c r="Z42" s="9">
        <f t="shared" si="15"/>
        <v>0</v>
      </c>
      <c r="AA42" s="30">
        <f t="shared" si="16"/>
        <v>25.87</v>
      </c>
      <c r="AB42" t="str">
        <f t="shared" si="17"/>
        <v/>
      </c>
      <c r="AC42" s="9">
        <v>0</v>
      </c>
      <c r="AD42" s="6">
        <f t="shared" si="20"/>
        <v>307755</v>
      </c>
    </row>
    <row r="43" spans="1:30">
      <c r="A43">
        <v>42</v>
      </c>
      <c r="B43" s="2" t="s">
        <v>69</v>
      </c>
      <c r="C43">
        <v>2006</v>
      </c>
      <c r="D43" s="3">
        <v>896082.9</v>
      </c>
      <c r="E43" s="3">
        <v>11080.87</v>
      </c>
      <c r="F43" s="3">
        <f t="shared" si="18"/>
        <v>885002.03</v>
      </c>
      <c r="G43" s="4">
        <f t="shared" si="0"/>
        <v>885002</v>
      </c>
      <c r="H43" s="5">
        <v>0.02</v>
      </c>
      <c r="I43" s="30">
        <f t="shared" si="1"/>
        <v>21.02</v>
      </c>
      <c r="J43" s="30">
        <f t="shared" si="2"/>
        <v>21.02</v>
      </c>
      <c r="K43" s="8">
        <f t="shared" si="3"/>
        <v>186065.54371</v>
      </c>
      <c r="L43" s="8">
        <f t="shared" si="4"/>
        <v>186065.54371</v>
      </c>
      <c r="M43" s="8">
        <f t="shared" si="19"/>
        <v>-0.4562900000018999</v>
      </c>
      <c r="N43" s="6">
        <f t="shared" si="5"/>
        <v>186066</v>
      </c>
      <c r="O43" s="8">
        <f t="shared" si="6"/>
        <v>0.4562900000018999</v>
      </c>
      <c r="P43">
        <f t="shared" si="7"/>
        <v>21.02</v>
      </c>
      <c r="Q43" s="6">
        <f>ROUND(IF(H43=3%,$G$358*Ranking!K44,0),0)</f>
        <v>0</v>
      </c>
      <c r="R43" s="6">
        <f t="shared" si="8"/>
        <v>186066</v>
      </c>
      <c r="S43" s="6">
        <f t="shared" si="9"/>
        <v>0</v>
      </c>
      <c r="T43" s="6">
        <f t="shared" si="10"/>
        <v>186066</v>
      </c>
      <c r="U43" s="30">
        <f t="shared" si="11"/>
        <v>21.02</v>
      </c>
      <c r="V43" s="6">
        <f>IF(H43=3%,ROUND($G$360*Ranking!K44,0),0)</f>
        <v>0</v>
      </c>
      <c r="W43" s="9">
        <f t="shared" si="12"/>
        <v>186066</v>
      </c>
      <c r="X43" s="9">
        <f t="shared" si="13"/>
        <v>0</v>
      </c>
      <c r="Y43" s="6">
        <f t="shared" si="14"/>
        <v>186066</v>
      </c>
      <c r="Z43" s="9">
        <f t="shared" si="15"/>
        <v>0</v>
      </c>
      <c r="AA43" s="30">
        <f t="shared" si="16"/>
        <v>21.02</v>
      </c>
      <c r="AB43" t="str">
        <f t="shared" si="17"/>
        <v/>
      </c>
      <c r="AC43" s="9">
        <v>0</v>
      </c>
      <c r="AD43" s="6">
        <f t="shared" si="20"/>
        <v>186066</v>
      </c>
    </row>
    <row r="44" spans="1:30">
      <c r="A44">
        <v>43</v>
      </c>
      <c r="B44" s="2" t="s">
        <v>70</v>
      </c>
      <c r="C44">
        <v>0</v>
      </c>
      <c r="D44" s="3">
        <v>0</v>
      </c>
      <c r="E44" s="3">
        <v>0</v>
      </c>
      <c r="F44" s="3">
        <f t="shared" si="18"/>
        <v>0</v>
      </c>
      <c r="G44" s="4">
        <f t="shared" si="0"/>
        <v>0</v>
      </c>
      <c r="H44" s="5">
        <v>0</v>
      </c>
      <c r="I44" s="30">
        <f t="shared" si="1"/>
        <v>0</v>
      </c>
      <c r="J44" s="30">
        <f t="shared" si="2"/>
        <v>0</v>
      </c>
      <c r="K44" s="8">
        <f t="shared" si="3"/>
        <v>0</v>
      </c>
      <c r="L44" s="8">
        <f t="shared" si="4"/>
        <v>0</v>
      </c>
      <c r="M44" s="8">
        <f t="shared" si="19"/>
        <v>0</v>
      </c>
      <c r="N44" s="6">
        <f t="shared" si="5"/>
        <v>0</v>
      </c>
      <c r="O44" s="8">
        <f t="shared" si="6"/>
        <v>0</v>
      </c>
      <c r="P44">
        <f t="shared" si="7"/>
        <v>0</v>
      </c>
      <c r="Q44" s="6">
        <f>ROUND(IF(H44=3%,$G$358*Ranking!K45,0),0)</f>
        <v>0</v>
      </c>
      <c r="R44" s="6">
        <f t="shared" si="8"/>
        <v>0</v>
      </c>
      <c r="S44" s="6">
        <f t="shared" si="9"/>
        <v>0</v>
      </c>
      <c r="T44" s="6">
        <f t="shared" si="10"/>
        <v>0</v>
      </c>
      <c r="U44" s="30">
        <f t="shared" si="11"/>
        <v>0</v>
      </c>
      <c r="V44" s="6">
        <f>IF(H44=3%,ROUND($G$360*Ranking!K45,0),0)</f>
        <v>0</v>
      </c>
      <c r="W44" s="9">
        <f t="shared" si="12"/>
        <v>0</v>
      </c>
      <c r="X44" s="9">
        <f t="shared" si="13"/>
        <v>0</v>
      </c>
      <c r="Y44" s="6">
        <f t="shared" si="14"/>
        <v>0</v>
      </c>
      <c r="Z44" s="9">
        <f t="shared" si="15"/>
        <v>0</v>
      </c>
      <c r="AA44" s="30">
        <f t="shared" si="16"/>
        <v>0</v>
      </c>
      <c r="AB44" t="str">
        <f t="shared" si="17"/>
        <v/>
      </c>
      <c r="AC44" s="9">
        <v>0</v>
      </c>
      <c r="AD44" s="6">
        <f t="shared" si="20"/>
        <v>0</v>
      </c>
    </row>
    <row r="45" spans="1:30">
      <c r="A45">
        <v>44</v>
      </c>
      <c r="B45" s="2" t="s">
        <v>71</v>
      </c>
      <c r="C45">
        <v>0</v>
      </c>
      <c r="D45" s="3">
        <v>0</v>
      </c>
      <c r="E45" s="3">
        <v>0</v>
      </c>
      <c r="F45" s="3">
        <f t="shared" si="18"/>
        <v>0</v>
      </c>
      <c r="G45" s="4">
        <f t="shared" si="0"/>
        <v>0</v>
      </c>
      <c r="H45" s="5">
        <v>0</v>
      </c>
      <c r="I45" s="30">
        <f t="shared" si="1"/>
        <v>0</v>
      </c>
      <c r="J45" s="30">
        <f t="shared" si="2"/>
        <v>0</v>
      </c>
      <c r="K45" s="8">
        <f t="shared" si="3"/>
        <v>0</v>
      </c>
      <c r="L45" s="8">
        <f t="shared" si="4"/>
        <v>0</v>
      </c>
      <c r="M45" s="8">
        <f t="shared" si="19"/>
        <v>0</v>
      </c>
      <c r="N45" s="6">
        <f t="shared" si="5"/>
        <v>0</v>
      </c>
      <c r="O45" s="8">
        <f t="shared" si="6"/>
        <v>0</v>
      </c>
      <c r="P45">
        <f t="shared" si="7"/>
        <v>0</v>
      </c>
      <c r="Q45" s="6">
        <f>ROUND(IF(H45=3%,$G$358*Ranking!K46,0),0)</f>
        <v>0</v>
      </c>
      <c r="R45" s="6">
        <f t="shared" si="8"/>
        <v>0</v>
      </c>
      <c r="S45" s="6">
        <f t="shared" si="9"/>
        <v>0</v>
      </c>
      <c r="T45" s="6">
        <f t="shared" si="10"/>
        <v>0</v>
      </c>
      <c r="U45" s="30">
        <f t="shared" si="11"/>
        <v>0</v>
      </c>
      <c r="V45" s="6">
        <f>IF(H45=3%,ROUND($G$360*Ranking!K46,0),0)</f>
        <v>0</v>
      </c>
      <c r="W45" s="9">
        <f t="shared" si="12"/>
        <v>0</v>
      </c>
      <c r="X45" s="9">
        <f t="shared" si="13"/>
        <v>0</v>
      </c>
      <c r="Y45" s="6">
        <f t="shared" si="14"/>
        <v>0</v>
      </c>
      <c r="Z45" s="9">
        <f t="shared" si="15"/>
        <v>0</v>
      </c>
      <c r="AA45" s="30">
        <f t="shared" si="16"/>
        <v>0</v>
      </c>
      <c r="AB45" t="str">
        <f t="shared" si="17"/>
        <v/>
      </c>
      <c r="AC45" s="9">
        <v>0</v>
      </c>
      <c r="AD45" s="6">
        <f t="shared" si="20"/>
        <v>0</v>
      </c>
    </row>
    <row r="46" spans="1:30">
      <c r="A46">
        <v>45</v>
      </c>
      <c r="B46" s="2" t="s">
        <v>72</v>
      </c>
      <c r="C46">
        <v>0</v>
      </c>
      <c r="D46" s="3">
        <v>0</v>
      </c>
      <c r="E46" s="3">
        <v>0</v>
      </c>
      <c r="F46" s="3">
        <f t="shared" si="18"/>
        <v>0</v>
      </c>
      <c r="G46" s="4">
        <f t="shared" si="0"/>
        <v>0</v>
      </c>
      <c r="H46" s="5">
        <v>0</v>
      </c>
      <c r="I46" s="30">
        <f t="shared" si="1"/>
        <v>0</v>
      </c>
      <c r="J46" s="30">
        <f t="shared" si="2"/>
        <v>0</v>
      </c>
      <c r="K46" s="8">
        <f t="shared" si="3"/>
        <v>0</v>
      </c>
      <c r="L46" s="8">
        <f t="shared" si="4"/>
        <v>0</v>
      </c>
      <c r="M46" s="8">
        <f t="shared" si="19"/>
        <v>0</v>
      </c>
      <c r="N46" s="6">
        <f t="shared" si="5"/>
        <v>0</v>
      </c>
      <c r="O46" s="8">
        <f t="shared" si="6"/>
        <v>0</v>
      </c>
      <c r="P46">
        <f t="shared" si="7"/>
        <v>0</v>
      </c>
      <c r="Q46" s="6">
        <f>ROUND(IF(H46=3%,$G$358*Ranking!K47,0),0)</f>
        <v>0</v>
      </c>
      <c r="R46" s="6">
        <f t="shared" si="8"/>
        <v>0</v>
      </c>
      <c r="S46" s="6">
        <f t="shared" si="9"/>
        <v>0</v>
      </c>
      <c r="T46" s="6">
        <f t="shared" si="10"/>
        <v>0</v>
      </c>
      <c r="U46" s="30">
        <f t="shared" si="11"/>
        <v>0</v>
      </c>
      <c r="V46" s="6">
        <f>IF(H46=3%,ROUND($G$360*Ranking!K47,0),0)</f>
        <v>0</v>
      </c>
      <c r="W46" s="9">
        <f t="shared" si="12"/>
        <v>0</v>
      </c>
      <c r="X46" s="9">
        <f t="shared" si="13"/>
        <v>0</v>
      </c>
      <c r="Y46" s="6">
        <f t="shared" si="14"/>
        <v>0</v>
      </c>
      <c r="Z46" s="9">
        <f t="shared" si="15"/>
        <v>0</v>
      </c>
      <c r="AA46" s="30">
        <f t="shared" si="16"/>
        <v>0</v>
      </c>
      <c r="AB46" t="str">
        <f t="shared" si="17"/>
        <v/>
      </c>
      <c r="AC46" s="9">
        <v>0</v>
      </c>
      <c r="AD46" s="6">
        <f t="shared" si="20"/>
        <v>0</v>
      </c>
    </row>
    <row r="47" spans="1:30">
      <c r="A47">
        <v>46</v>
      </c>
      <c r="B47" s="2" t="s">
        <v>73</v>
      </c>
      <c r="C47">
        <v>2021</v>
      </c>
      <c r="D47" s="3">
        <v>2760481.59</v>
      </c>
      <c r="E47" s="3">
        <v>8656.8799999999992</v>
      </c>
      <c r="F47" s="3">
        <f t="shared" si="18"/>
        <v>2751824.71</v>
      </c>
      <c r="G47" s="4">
        <f t="shared" si="0"/>
        <v>2751825</v>
      </c>
      <c r="H47" s="5">
        <v>0.01</v>
      </c>
      <c r="I47" s="30">
        <f t="shared" si="1"/>
        <v>21.02</v>
      </c>
      <c r="J47" s="30">
        <f t="shared" si="2"/>
        <v>21.02</v>
      </c>
      <c r="K47" s="8">
        <f t="shared" si="3"/>
        <v>578552.15561999998</v>
      </c>
      <c r="L47" s="8">
        <f t="shared" si="4"/>
        <v>578552.15561999998</v>
      </c>
      <c r="M47" s="8">
        <f t="shared" si="19"/>
        <v>0.15561999997589737</v>
      </c>
      <c r="N47" s="6">
        <f t="shared" si="5"/>
        <v>578552</v>
      </c>
      <c r="O47" s="8">
        <f t="shared" si="6"/>
        <v>-0.15561999997589737</v>
      </c>
      <c r="P47">
        <f t="shared" si="7"/>
        <v>21.02</v>
      </c>
      <c r="Q47" s="6">
        <f>ROUND(IF(H47=3%,$G$358*Ranking!K48,0),0)</f>
        <v>0</v>
      </c>
      <c r="R47" s="6">
        <f t="shared" si="8"/>
        <v>578552</v>
      </c>
      <c r="S47" s="6">
        <f t="shared" si="9"/>
        <v>0</v>
      </c>
      <c r="T47" s="6">
        <f t="shared" si="10"/>
        <v>578552</v>
      </c>
      <c r="U47" s="30">
        <f t="shared" si="11"/>
        <v>21.02</v>
      </c>
      <c r="V47" s="6">
        <f>IF(H47=3%,ROUND($G$360*Ranking!K48,0),0)</f>
        <v>0</v>
      </c>
      <c r="W47" s="9">
        <f t="shared" si="12"/>
        <v>578552</v>
      </c>
      <c r="X47" s="9">
        <f t="shared" si="13"/>
        <v>0</v>
      </c>
      <c r="Y47" s="6">
        <f t="shared" si="14"/>
        <v>578552</v>
      </c>
      <c r="Z47" s="9">
        <f t="shared" si="15"/>
        <v>0</v>
      </c>
      <c r="AA47" s="30">
        <f t="shared" si="16"/>
        <v>21.02</v>
      </c>
      <c r="AB47" t="str">
        <f t="shared" si="17"/>
        <v/>
      </c>
      <c r="AC47" s="9">
        <v>0</v>
      </c>
      <c r="AD47" s="6">
        <f t="shared" si="20"/>
        <v>578552</v>
      </c>
    </row>
    <row r="48" spans="1:30">
      <c r="A48">
        <v>47</v>
      </c>
      <c r="B48" s="2" t="s">
        <v>74</v>
      </c>
      <c r="C48">
        <v>0</v>
      </c>
      <c r="D48" s="3">
        <v>0</v>
      </c>
      <c r="E48" s="3">
        <v>0</v>
      </c>
      <c r="F48" s="3">
        <f t="shared" si="18"/>
        <v>0</v>
      </c>
      <c r="G48" s="4">
        <f t="shared" si="0"/>
        <v>0</v>
      </c>
      <c r="H48" s="5">
        <v>0</v>
      </c>
      <c r="I48" s="30">
        <f t="shared" si="1"/>
        <v>0</v>
      </c>
      <c r="J48" s="30">
        <f t="shared" si="2"/>
        <v>0</v>
      </c>
      <c r="K48" s="8">
        <f t="shared" si="3"/>
        <v>0</v>
      </c>
      <c r="L48" s="8">
        <f t="shared" si="4"/>
        <v>0</v>
      </c>
      <c r="M48" s="8">
        <f t="shared" si="19"/>
        <v>0</v>
      </c>
      <c r="N48" s="6">
        <f t="shared" si="5"/>
        <v>0</v>
      </c>
      <c r="O48" s="8">
        <f t="shared" si="6"/>
        <v>0</v>
      </c>
      <c r="P48">
        <f t="shared" si="7"/>
        <v>0</v>
      </c>
      <c r="Q48" s="6">
        <f>ROUND(IF(H48=3%,$G$358*Ranking!K49,0),0)</f>
        <v>0</v>
      </c>
      <c r="R48" s="6">
        <f t="shared" si="8"/>
        <v>0</v>
      </c>
      <c r="S48" s="6">
        <f t="shared" si="9"/>
        <v>0</v>
      </c>
      <c r="T48" s="6">
        <f t="shared" si="10"/>
        <v>0</v>
      </c>
      <c r="U48" s="30">
        <f t="shared" si="11"/>
        <v>0</v>
      </c>
      <c r="V48" s="6">
        <f>IF(H48=3%,ROUND($G$360*Ranking!K49,0),0)</f>
        <v>0</v>
      </c>
      <c r="W48" s="9">
        <f t="shared" si="12"/>
        <v>0</v>
      </c>
      <c r="X48" s="9">
        <f t="shared" si="13"/>
        <v>0</v>
      </c>
      <c r="Y48" s="6">
        <f t="shared" si="14"/>
        <v>0</v>
      </c>
      <c r="Z48" s="9">
        <f t="shared" si="15"/>
        <v>0</v>
      </c>
      <c r="AA48" s="30">
        <f t="shared" si="16"/>
        <v>0</v>
      </c>
      <c r="AB48" t="str">
        <f t="shared" si="17"/>
        <v/>
      </c>
      <c r="AC48" s="9">
        <v>0</v>
      </c>
      <c r="AD48" s="6">
        <f t="shared" si="20"/>
        <v>0</v>
      </c>
    </row>
    <row r="49" spans="1:30">
      <c r="A49">
        <v>48</v>
      </c>
      <c r="B49" s="2" t="s">
        <v>75</v>
      </c>
      <c r="C49">
        <v>0</v>
      </c>
      <c r="D49" s="3">
        <v>0</v>
      </c>
      <c r="E49" s="3">
        <v>0</v>
      </c>
      <c r="F49" s="3">
        <f t="shared" si="18"/>
        <v>0</v>
      </c>
      <c r="G49" s="4">
        <f t="shared" si="0"/>
        <v>0</v>
      </c>
      <c r="H49" s="5">
        <v>0</v>
      </c>
      <c r="I49" s="30">
        <f t="shared" si="1"/>
        <v>0</v>
      </c>
      <c r="J49" s="30">
        <f t="shared" si="2"/>
        <v>0</v>
      </c>
      <c r="K49" s="8">
        <f t="shared" si="3"/>
        <v>0</v>
      </c>
      <c r="L49" s="8">
        <f t="shared" si="4"/>
        <v>0</v>
      </c>
      <c r="M49" s="8">
        <f t="shared" si="19"/>
        <v>0</v>
      </c>
      <c r="N49" s="6">
        <f t="shared" si="5"/>
        <v>0</v>
      </c>
      <c r="O49" s="8">
        <f t="shared" si="6"/>
        <v>0</v>
      </c>
      <c r="P49">
        <f t="shared" si="7"/>
        <v>0</v>
      </c>
      <c r="Q49" s="6">
        <f>ROUND(IF(H49=3%,$G$358*Ranking!K50,0),0)</f>
        <v>0</v>
      </c>
      <c r="R49" s="6">
        <f t="shared" si="8"/>
        <v>0</v>
      </c>
      <c r="S49" s="6">
        <f t="shared" si="9"/>
        <v>0</v>
      </c>
      <c r="T49" s="6">
        <f t="shared" si="10"/>
        <v>0</v>
      </c>
      <c r="U49" s="30">
        <f t="shared" si="11"/>
        <v>0</v>
      </c>
      <c r="V49" s="6">
        <f>IF(H49=3%,ROUND($G$360*Ranking!K50,0),0)</f>
        <v>0</v>
      </c>
      <c r="W49" s="9">
        <f t="shared" si="12"/>
        <v>0</v>
      </c>
      <c r="X49" s="9">
        <f t="shared" si="13"/>
        <v>0</v>
      </c>
      <c r="Y49" s="6">
        <f t="shared" si="14"/>
        <v>0</v>
      </c>
      <c r="Z49" s="9">
        <f t="shared" si="15"/>
        <v>0</v>
      </c>
      <c r="AA49" s="30">
        <f t="shared" si="16"/>
        <v>0</v>
      </c>
      <c r="AB49" t="str">
        <f t="shared" si="17"/>
        <v/>
      </c>
      <c r="AC49" s="9">
        <v>0</v>
      </c>
      <c r="AD49" s="6">
        <f t="shared" si="20"/>
        <v>0</v>
      </c>
    </row>
    <row r="50" spans="1:30">
      <c r="A50">
        <v>49</v>
      </c>
      <c r="B50" s="2" t="s">
        <v>76</v>
      </c>
      <c r="C50">
        <v>2002</v>
      </c>
      <c r="D50" s="3">
        <v>14944199.82</v>
      </c>
      <c r="E50" s="3">
        <v>33108.36</v>
      </c>
      <c r="F50" s="3">
        <f t="shared" si="18"/>
        <v>14911091.460000001</v>
      </c>
      <c r="G50" s="4">
        <f t="shared" si="0"/>
        <v>14911091</v>
      </c>
      <c r="H50" s="5">
        <v>0.03</v>
      </c>
      <c r="I50" s="30">
        <f t="shared" si="1"/>
        <v>21.02</v>
      </c>
      <c r="J50" s="30">
        <f t="shared" si="2"/>
        <v>21.35</v>
      </c>
      <c r="K50" s="8">
        <f t="shared" si="3"/>
        <v>3134953.6546299998</v>
      </c>
      <c r="L50" s="8">
        <f t="shared" si="4"/>
        <v>3134953.6546299998</v>
      </c>
      <c r="M50" s="8">
        <f t="shared" si="19"/>
        <v>-0.34537000022828579</v>
      </c>
      <c r="N50" s="6">
        <f t="shared" si="5"/>
        <v>3134954</v>
      </c>
      <c r="O50" s="8">
        <f t="shared" si="6"/>
        <v>0.34537000022828579</v>
      </c>
      <c r="P50">
        <f t="shared" si="7"/>
        <v>21.02</v>
      </c>
      <c r="Q50" s="6">
        <f>ROUND(IF(H50=3%,$G$358*Ranking!K51,0),0)</f>
        <v>29001</v>
      </c>
      <c r="R50" s="6">
        <f t="shared" si="8"/>
        <v>3163955</v>
      </c>
      <c r="S50" s="6">
        <f t="shared" si="9"/>
        <v>29001</v>
      </c>
      <c r="T50" s="6">
        <f t="shared" si="10"/>
        <v>3163955</v>
      </c>
      <c r="U50" s="30">
        <f t="shared" si="11"/>
        <v>21.22</v>
      </c>
      <c r="V50" s="6">
        <f>IF(H50=3%,ROUND($G$360*Ranking!K51,0),0)</f>
        <v>19045</v>
      </c>
      <c r="W50" s="9">
        <f t="shared" si="12"/>
        <v>3183000</v>
      </c>
      <c r="X50" s="9">
        <f t="shared" si="13"/>
        <v>19045</v>
      </c>
      <c r="Y50" s="6">
        <f t="shared" si="14"/>
        <v>3183000</v>
      </c>
      <c r="Z50" s="9">
        <f t="shared" si="15"/>
        <v>0</v>
      </c>
      <c r="AA50" s="30">
        <f t="shared" si="16"/>
        <v>21.35</v>
      </c>
      <c r="AB50" t="str">
        <f t="shared" si="17"/>
        <v/>
      </c>
      <c r="AC50" s="9">
        <v>0</v>
      </c>
      <c r="AD50" s="6">
        <f t="shared" si="20"/>
        <v>3183000</v>
      </c>
    </row>
    <row r="51" spans="1:30">
      <c r="A51">
        <v>50</v>
      </c>
      <c r="B51" s="2" t="s">
        <v>77</v>
      </c>
      <c r="C51">
        <v>2014</v>
      </c>
      <c r="D51" s="3">
        <v>765441.44</v>
      </c>
      <c r="E51" s="3">
        <v>8540.23</v>
      </c>
      <c r="F51" s="3">
        <f t="shared" si="18"/>
        <v>756901.21</v>
      </c>
      <c r="G51" s="4">
        <f t="shared" si="0"/>
        <v>756901</v>
      </c>
      <c r="H51" s="5">
        <v>0.01</v>
      </c>
      <c r="I51" s="30">
        <f t="shared" si="1"/>
        <v>21.02</v>
      </c>
      <c r="J51" s="30">
        <f t="shared" si="2"/>
        <v>21.02</v>
      </c>
      <c r="K51" s="8">
        <f t="shared" si="3"/>
        <v>159133.19529</v>
      </c>
      <c r="L51" s="8">
        <f t="shared" si="4"/>
        <v>159133.19529</v>
      </c>
      <c r="M51" s="8">
        <f t="shared" si="19"/>
        <v>0.19529000000329688</v>
      </c>
      <c r="N51" s="6">
        <f t="shared" si="5"/>
        <v>159133</v>
      </c>
      <c r="O51" s="8">
        <f t="shared" si="6"/>
        <v>-0.19529000000329688</v>
      </c>
      <c r="P51">
        <f t="shared" si="7"/>
        <v>21.02</v>
      </c>
      <c r="Q51" s="6">
        <f>ROUND(IF(H51=3%,$G$358*Ranking!K52,0),0)</f>
        <v>0</v>
      </c>
      <c r="R51" s="6">
        <f t="shared" si="8"/>
        <v>159133</v>
      </c>
      <c r="S51" s="6">
        <f t="shared" si="9"/>
        <v>0</v>
      </c>
      <c r="T51" s="6">
        <f t="shared" si="10"/>
        <v>159133</v>
      </c>
      <c r="U51" s="30">
        <f t="shared" si="11"/>
        <v>21.02</v>
      </c>
      <c r="V51" s="6">
        <f>IF(H51=3%,ROUND($G$360*Ranking!K52,0),0)</f>
        <v>0</v>
      </c>
      <c r="W51" s="9">
        <f t="shared" si="12"/>
        <v>159133</v>
      </c>
      <c r="X51" s="9">
        <f t="shared" si="13"/>
        <v>0</v>
      </c>
      <c r="Y51" s="6">
        <f t="shared" si="14"/>
        <v>159133</v>
      </c>
      <c r="Z51" s="9">
        <f t="shared" si="15"/>
        <v>0</v>
      </c>
      <c r="AA51" s="30">
        <f t="shared" si="16"/>
        <v>21.02</v>
      </c>
      <c r="AB51" t="str">
        <f t="shared" si="17"/>
        <v/>
      </c>
      <c r="AC51" s="9">
        <v>0</v>
      </c>
      <c r="AD51" s="6">
        <f t="shared" si="20"/>
        <v>159133</v>
      </c>
    </row>
    <row r="52" spans="1:30">
      <c r="A52">
        <v>51</v>
      </c>
      <c r="B52" s="2" t="s">
        <v>78</v>
      </c>
      <c r="C52">
        <v>2002</v>
      </c>
      <c r="D52" s="3">
        <v>534762.09</v>
      </c>
      <c r="E52" s="3">
        <v>7084.69</v>
      </c>
      <c r="F52" s="3">
        <f t="shared" si="18"/>
        <v>527677.4</v>
      </c>
      <c r="G52" s="4">
        <f t="shared" si="0"/>
        <v>527677</v>
      </c>
      <c r="H52" s="5">
        <v>0.02</v>
      </c>
      <c r="I52" s="30">
        <f t="shared" si="1"/>
        <v>21.02</v>
      </c>
      <c r="J52" s="30">
        <f t="shared" si="2"/>
        <v>21.02</v>
      </c>
      <c r="K52" s="8">
        <f t="shared" si="3"/>
        <v>110940.43618999999</v>
      </c>
      <c r="L52" s="8">
        <f t="shared" si="4"/>
        <v>110940.43618999999</v>
      </c>
      <c r="M52" s="8">
        <f t="shared" si="19"/>
        <v>0.43618999999307562</v>
      </c>
      <c r="N52" s="6">
        <f t="shared" si="5"/>
        <v>110940</v>
      </c>
      <c r="O52" s="8">
        <f t="shared" si="6"/>
        <v>-0.43618999999307562</v>
      </c>
      <c r="P52">
        <f t="shared" si="7"/>
        <v>21.02</v>
      </c>
      <c r="Q52" s="6">
        <f>ROUND(IF(H52=3%,$G$358*Ranking!K53,0),0)</f>
        <v>0</v>
      </c>
      <c r="R52" s="6">
        <f t="shared" si="8"/>
        <v>110940</v>
      </c>
      <c r="S52" s="6">
        <f t="shared" si="9"/>
        <v>0</v>
      </c>
      <c r="T52" s="6">
        <f t="shared" si="10"/>
        <v>110940</v>
      </c>
      <c r="U52" s="30">
        <f t="shared" si="11"/>
        <v>21.02</v>
      </c>
      <c r="V52" s="6">
        <f>IF(H52=3%,ROUND($G$360*Ranking!K53,0),0)</f>
        <v>0</v>
      </c>
      <c r="W52" s="9">
        <f t="shared" si="12"/>
        <v>110940</v>
      </c>
      <c r="X52" s="9">
        <f t="shared" si="13"/>
        <v>0</v>
      </c>
      <c r="Y52" s="6">
        <f t="shared" si="14"/>
        <v>110940</v>
      </c>
      <c r="Z52" s="9">
        <f t="shared" si="15"/>
        <v>0</v>
      </c>
      <c r="AA52" s="30">
        <f t="shared" si="16"/>
        <v>21.02</v>
      </c>
      <c r="AB52" t="str">
        <f t="shared" si="17"/>
        <v/>
      </c>
      <c r="AC52" s="9">
        <v>0</v>
      </c>
      <c r="AD52" s="6">
        <f t="shared" si="20"/>
        <v>110940</v>
      </c>
    </row>
    <row r="53" spans="1:30">
      <c r="A53">
        <v>52</v>
      </c>
      <c r="B53" s="2" t="s">
        <v>79</v>
      </c>
      <c r="C53">
        <v>2007</v>
      </c>
      <c r="D53" s="3">
        <v>658466.79</v>
      </c>
      <c r="E53" s="3">
        <v>11203.4</v>
      </c>
      <c r="F53" s="3">
        <f t="shared" si="18"/>
        <v>647263.39</v>
      </c>
      <c r="G53" s="4">
        <f t="shared" si="0"/>
        <v>647263</v>
      </c>
      <c r="H53" s="5">
        <v>0.03</v>
      </c>
      <c r="I53" s="30">
        <f t="shared" si="1"/>
        <v>21.02</v>
      </c>
      <c r="J53" s="30">
        <f t="shared" si="2"/>
        <v>37.35</v>
      </c>
      <c r="K53" s="8">
        <f t="shared" si="3"/>
        <v>136082.56481000001</v>
      </c>
      <c r="L53" s="8">
        <f t="shared" si="4"/>
        <v>136082.56481000001</v>
      </c>
      <c r="M53" s="8">
        <f t="shared" si="19"/>
        <v>-0.43518999998923391</v>
      </c>
      <c r="N53" s="6">
        <f t="shared" si="5"/>
        <v>136083</v>
      </c>
      <c r="O53" s="8">
        <f t="shared" si="6"/>
        <v>0.43518999998923391</v>
      </c>
      <c r="P53">
        <f t="shared" si="7"/>
        <v>21.02</v>
      </c>
      <c r="Q53" s="6">
        <f>ROUND(IF(H53=3%,$G$358*Ranking!K54,0),0)</f>
        <v>63801</v>
      </c>
      <c r="R53" s="6">
        <f t="shared" si="8"/>
        <v>199884</v>
      </c>
      <c r="S53" s="6">
        <f t="shared" si="9"/>
        <v>63801</v>
      </c>
      <c r="T53" s="6">
        <f t="shared" si="10"/>
        <v>199884</v>
      </c>
      <c r="U53" s="30">
        <f t="shared" si="11"/>
        <v>30.88</v>
      </c>
      <c r="V53" s="6">
        <f>IF(H53=3%,ROUND($G$360*Ranking!K54,0),0)</f>
        <v>41899</v>
      </c>
      <c r="W53" s="9">
        <f t="shared" si="12"/>
        <v>241783</v>
      </c>
      <c r="X53" s="9">
        <f t="shared" si="13"/>
        <v>41899</v>
      </c>
      <c r="Y53" s="6">
        <f t="shared" si="14"/>
        <v>241783</v>
      </c>
      <c r="Z53" s="9">
        <f t="shared" si="15"/>
        <v>0</v>
      </c>
      <c r="AA53" s="30">
        <f t="shared" si="16"/>
        <v>37.35</v>
      </c>
      <c r="AB53" t="str">
        <f t="shared" si="17"/>
        <v/>
      </c>
      <c r="AC53" s="9">
        <v>0</v>
      </c>
      <c r="AD53" s="6">
        <f t="shared" si="20"/>
        <v>241783</v>
      </c>
    </row>
    <row r="54" spans="1:30">
      <c r="A54">
        <v>53</v>
      </c>
      <c r="B54" s="2" t="s">
        <v>80</v>
      </c>
      <c r="C54">
        <v>0</v>
      </c>
      <c r="D54" s="3">
        <v>0</v>
      </c>
      <c r="E54" s="3">
        <v>0</v>
      </c>
      <c r="F54" s="3">
        <f t="shared" si="18"/>
        <v>0</v>
      </c>
      <c r="G54" s="4">
        <f t="shared" si="0"/>
        <v>0</v>
      </c>
      <c r="H54" s="5">
        <v>0</v>
      </c>
      <c r="I54" s="30">
        <f t="shared" si="1"/>
        <v>0</v>
      </c>
      <c r="J54" s="30">
        <f t="shared" si="2"/>
        <v>0</v>
      </c>
      <c r="K54" s="8">
        <f t="shared" si="3"/>
        <v>0</v>
      </c>
      <c r="L54" s="8">
        <f t="shared" si="4"/>
        <v>0</v>
      </c>
      <c r="M54" s="8">
        <f t="shared" si="19"/>
        <v>0</v>
      </c>
      <c r="N54" s="6">
        <f t="shared" si="5"/>
        <v>0</v>
      </c>
      <c r="O54" s="8">
        <f t="shared" si="6"/>
        <v>0</v>
      </c>
      <c r="P54">
        <f t="shared" si="7"/>
        <v>0</v>
      </c>
      <c r="Q54" s="6">
        <f>ROUND(IF(H54=3%,$G$358*Ranking!K55,0),0)</f>
        <v>0</v>
      </c>
      <c r="R54" s="6">
        <f t="shared" si="8"/>
        <v>0</v>
      </c>
      <c r="S54" s="6">
        <f t="shared" si="9"/>
        <v>0</v>
      </c>
      <c r="T54" s="6">
        <f t="shared" si="10"/>
        <v>0</v>
      </c>
      <c r="U54" s="30">
        <f t="shared" si="11"/>
        <v>0</v>
      </c>
      <c r="V54" s="6">
        <f>IF(H54=3%,ROUND($G$360*Ranking!K55,0),0)</f>
        <v>0</v>
      </c>
      <c r="W54" s="9">
        <f t="shared" si="12"/>
        <v>0</v>
      </c>
      <c r="X54" s="9">
        <f t="shared" si="13"/>
        <v>0</v>
      </c>
      <c r="Y54" s="6">
        <f t="shared" si="14"/>
        <v>0</v>
      </c>
      <c r="Z54" s="9">
        <f t="shared" si="15"/>
        <v>0</v>
      </c>
      <c r="AA54" s="30">
        <f t="shared" si="16"/>
        <v>0</v>
      </c>
      <c r="AB54" t="str">
        <f t="shared" si="17"/>
        <v/>
      </c>
      <c r="AC54" s="9">
        <v>0</v>
      </c>
      <c r="AD54" s="6">
        <f t="shared" si="20"/>
        <v>0</v>
      </c>
    </row>
    <row r="55" spans="1:30">
      <c r="A55">
        <v>54</v>
      </c>
      <c r="B55" s="2" t="s">
        <v>81</v>
      </c>
      <c r="C55">
        <v>0</v>
      </c>
      <c r="D55" s="3">
        <v>0</v>
      </c>
      <c r="E55" s="3">
        <v>0</v>
      </c>
      <c r="F55" s="3">
        <f t="shared" si="18"/>
        <v>0</v>
      </c>
      <c r="G55" s="4">
        <f t="shared" si="0"/>
        <v>0</v>
      </c>
      <c r="H55" s="5">
        <v>0</v>
      </c>
      <c r="I55" s="30">
        <f t="shared" si="1"/>
        <v>0</v>
      </c>
      <c r="J55" s="30">
        <f t="shared" si="2"/>
        <v>0</v>
      </c>
      <c r="K55" s="8">
        <f t="shared" si="3"/>
        <v>0</v>
      </c>
      <c r="L55" s="8">
        <f t="shared" si="4"/>
        <v>0</v>
      </c>
      <c r="M55" s="8">
        <f t="shared" si="19"/>
        <v>0</v>
      </c>
      <c r="N55" s="6">
        <f t="shared" si="5"/>
        <v>0</v>
      </c>
      <c r="O55" s="8">
        <f t="shared" si="6"/>
        <v>0</v>
      </c>
      <c r="P55">
        <f t="shared" si="7"/>
        <v>0</v>
      </c>
      <c r="Q55" s="6">
        <f>ROUND(IF(H55=3%,$G$358*Ranking!K56,0),0)</f>
        <v>0</v>
      </c>
      <c r="R55" s="6">
        <f t="shared" si="8"/>
        <v>0</v>
      </c>
      <c r="S55" s="6">
        <f t="shared" si="9"/>
        <v>0</v>
      </c>
      <c r="T55" s="6">
        <f t="shared" si="10"/>
        <v>0</v>
      </c>
      <c r="U55" s="30">
        <f t="shared" si="11"/>
        <v>0</v>
      </c>
      <c r="V55" s="6">
        <f>IF(H55=3%,ROUND($G$360*Ranking!K56,0),0)</f>
        <v>0</v>
      </c>
      <c r="W55" s="9">
        <f t="shared" si="12"/>
        <v>0</v>
      </c>
      <c r="X55" s="9">
        <f t="shared" si="13"/>
        <v>0</v>
      </c>
      <c r="Y55" s="6">
        <f t="shared" si="14"/>
        <v>0</v>
      </c>
      <c r="Z55" s="9">
        <f t="shared" si="15"/>
        <v>0</v>
      </c>
      <c r="AA55" s="30">
        <f t="shared" si="16"/>
        <v>0</v>
      </c>
      <c r="AB55" t="str">
        <f t="shared" si="17"/>
        <v/>
      </c>
      <c r="AC55" s="9">
        <v>0</v>
      </c>
      <c r="AD55" s="6">
        <f t="shared" si="20"/>
        <v>0</v>
      </c>
    </row>
    <row r="56" spans="1:30">
      <c r="A56">
        <v>55</v>
      </c>
      <c r="B56" s="2" t="s">
        <v>82</v>
      </c>
      <c r="C56">
        <v>2003</v>
      </c>
      <c r="D56" s="3">
        <v>1059397.9099999999</v>
      </c>
      <c r="E56" s="3">
        <v>2545.7600000000002</v>
      </c>
      <c r="F56" s="3">
        <f t="shared" si="18"/>
        <v>1056852.1499999999</v>
      </c>
      <c r="G56" s="4">
        <f t="shared" si="0"/>
        <v>1056852</v>
      </c>
      <c r="H56" s="5">
        <v>0.03</v>
      </c>
      <c r="I56" s="30">
        <f t="shared" si="1"/>
        <v>21.02</v>
      </c>
      <c r="J56" s="30">
        <f t="shared" si="2"/>
        <v>27.39</v>
      </c>
      <c r="K56" s="8">
        <f t="shared" si="3"/>
        <v>222195.81651</v>
      </c>
      <c r="L56" s="8">
        <f t="shared" si="4"/>
        <v>222195.81651</v>
      </c>
      <c r="M56" s="8">
        <f t="shared" si="19"/>
        <v>-0.18348999999579974</v>
      </c>
      <c r="N56" s="6">
        <f t="shared" si="5"/>
        <v>222196</v>
      </c>
      <c r="O56" s="8">
        <f t="shared" si="6"/>
        <v>0.18348999999579974</v>
      </c>
      <c r="P56">
        <f t="shared" si="7"/>
        <v>21.02</v>
      </c>
      <c r="Q56" s="6">
        <f>ROUND(IF(H56=3%,$G$358*Ranking!K57,0),0)</f>
        <v>40601</v>
      </c>
      <c r="R56" s="6">
        <f t="shared" si="8"/>
        <v>262797</v>
      </c>
      <c r="S56" s="6">
        <f t="shared" si="9"/>
        <v>40601</v>
      </c>
      <c r="T56" s="6">
        <f t="shared" si="10"/>
        <v>262797</v>
      </c>
      <c r="U56" s="30">
        <f t="shared" si="11"/>
        <v>24.87</v>
      </c>
      <c r="V56" s="6">
        <f>IF(H56=3%,ROUND($G$360*Ranking!K57,0),0)</f>
        <v>26663</v>
      </c>
      <c r="W56" s="9">
        <f t="shared" si="12"/>
        <v>289460</v>
      </c>
      <c r="X56" s="9">
        <f t="shared" si="13"/>
        <v>26663</v>
      </c>
      <c r="Y56" s="6">
        <f t="shared" si="14"/>
        <v>289460</v>
      </c>
      <c r="Z56" s="9">
        <f t="shared" si="15"/>
        <v>0</v>
      </c>
      <c r="AA56" s="30">
        <f t="shared" si="16"/>
        <v>27.39</v>
      </c>
      <c r="AB56" t="str">
        <f t="shared" si="17"/>
        <v/>
      </c>
      <c r="AC56" s="9">
        <v>0</v>
      </c>
      <c r="AD56" s="6">
        <f t="shared" si="20"/>
        <v>289460</v>
      </c>
    </row>
    <row r="57" spans="1:30">
      <c r="A57">
        <v>56</v>
      </c>
      <c r="B57" s="2" t="s">
        <v>83</v>
      </c>
      <c r="C57">
        <v>2008</v>
      </c>
      <c r="D57" s="3">
        <v>1423577.92</v>
      </c>
      <c r="E57" s="3">
        <v>18195</v>
      </c>
      <c r="F57" s="3">
        <f t="shared" si="18"/>
        <v>1405382.92</v>
      </c>
      <c r="G57" s="4">
        <f t="shared" si="0"/>
        <v>1405383</v>
      </c>
      <c r="H57" s="5">
        <v>1.4999999999999999E-2</v>
      </c>
      <c r="I57" s="30">
        <f t="shared" si="1"/>
        <v>21.02</v>
      </c>
      <c r="J57" s="30">
        <f t="shared" si="2"/>
        <v>21.02</v>
      </c>
      <c r="K57" s="8">
        <f t="shared" si="3"/>
        <v>295472.04641000001</v>
      </c>
      <c r="L57" s="8">
        <f t="shared" si="4"/>
        <v>295472.04641000001</v>
      </c>
      <c r="M57" s="8">
        <f t="shared" si="19"/>
        <v>4.6410000009927899E-2</v>
      </c>
      <c r="N57" s="6">
        <f t="shared" si="5"/>
        <v>295472</v>
      </c>
      <c r="O57" s="8">
        <f t="shared" si="6"/>
        <v>-4.6410000009927899E-2</v>
      </c>
      <c r="P57">
        <f t="shared" si="7"/>
        <v>21.02</v>
      </c>
      <c r="Q57" s="6">
        <f>ROUND(IF(H57=3%,$G$358*Ranking!K58,0),0)</f>
        <v>0</v>
      </c>
      <c r="R57" s="6">
        <f t="shared" si="8"/>
        <v>295472</v>
      </c>
      <c r="S57" s="6">
        <f t="shared" si="9"/>
        <v>0</v>
      </c>
      <c r="T57" s="6">
        <f t="shared" si="10"/>
        <v>295472</v>
      </c>
      <c r="U57" s="30">
        <f t="shared" si="11"/>
        <v>21.02</v>
      </c>
      <c r="V57" s="6">
        <f>IF(H57=3%,ROUND($G$360*Ranking!K58,0),0)</f>
        <v>0</v>
      </c>
      <c r="W57" s="9">
        <f t="shared" si="12"/>
        <v>295472</v>
      </c>
      <c r="X57" s="9">
        <f t="shared" si="13"/>
        <v>0</v>
      </c>
      <c r="Y57" s="6">
        <f t="shared" si="14"/>
        <v>295472</v>
      </c>
      <c r="Z57" s="9">
        <f t="shared" si="15"/>
        <v>0</v>
      </c>
      <c r="AA57" s="30">
        <f t="shared" si="16"/>
        <v>21.02</v>
      </c>
      <c r="AB57" t="str">
        <f t="shared" si="17"/>
        <v/>
      </c>
      <c r="AC57" s="9">
        <v>0</v>
      </c>
      <c r="AD57" s="6">
        <f t="shared" si="20"/>
        <v>295472</v>
      </c>
    </row>
    <row r="58" spans="1:30">
      <c r="A58">
        <v>57</v>
      </c>
      <c r="B58" s="2" t="s">
        <v>84</v>
      </c>
      <c r="C58">
        <v>2017</v>
      </c>
      <c r="D58" s="3">
        <v>911345.48</v>
      </c>
      <c r="E58" s="3">
        <v>2724.55</v>
      </c>
      <c r="F58" s="3">
        <f t="shared" si="18"/>
        <v>908620.92999999993</v>
      </c>
      <c r="G58" s="4">
        <f t="shared" si="0"/>
        <v>908621</v>
      </c>
      <c r="H58" s="5">
        <v>1.4999999999999999E-2</v>
      </c>
      <c r="I58" s="30">
        <f t="shared" si="1"/>
        <v>21.02</v>
      </c>
      <c r="J58" s="30">
        <f t="shared" si="2"/>
        <v>21.02</v>
      </c>
      <c r="K58" s="8">
        <f t="shared" si="3"/>
        <v>191031.27494999999</v>
      </c>
      <c r="L58" s="8">
        <f t="shared" si="4"/>
        <v>191031.27494999999</v>
      </c>
      <c r="M58" s="8">
        <f t="shared" si="19"/>
        <v>0.27494999999180436</v>
      </c>
      <c r="N58" s="6">
        <f t="shared" si="5"/>
        <v>191031</v>
      </c>
      <c r="O58" s="8">
        <f t="shared" si="6"/>
        <v>-0.27494999999180436</v>
      </c>
      <c r="P58">
        <f t="shared" si="7"/>
        <v>21.02</v>
      </c>
      <c r="Q58" s="6">
        <f>ROUND(IF(H58=3%,$G$358*Ranking!K59,0),0)</f>
        <v>0</v>
      </c>
      <c r="R58" s="6">
        <f t="shared" si="8"/>
        <v>191031</v>
      </c>
      <c r="S58" s="6">
        <f t="shared" si="9"/>
        <v>0</v>
      </c>
      <c r="T58" s="6">
        <f t="shared" si="10"/>
        <v>191031</v>
      </c>
      <c r="U58" s="30">
        <f t="shared" si="11"/>
        <v>21.02</v>
      </c>
      <c r="V58" s="6">
        <f>IF(H58=3%,ROUND($G$360*Ranking!K59,0),0)</f>
        <v>0</v>
      </c>
      <c r="W58" s="9">
        <f t="shared" si="12"/>
        <v>191031</v>
      </c>
      <c r="X58" s="9">
        <f t="shared" si="13"/>
        <v>0</v>
      </c>
      <c r="Y58" s="6">
        <f t="shared" si="14"/>
        <v>191031</v>
      </c>
      <c r="Z58" s="9">
        <f t="shared" si="15"/>
        <v>0</v>
      </c>
      <c r="AA58" s="30">
        <f t="shared" si="16"/>
        <v>21.02</v>
      </c>
      <c r="AB58" t="str">
        <f t="shared" si="17"/>
        <v/>
      </c>
      <c r="AC58" s="9">
        <v>0</v>
      </c>
      <c r="AD58" s="6">
        <f t="shared" si="20"/>
        <v>191031</v>
      </c>
    </row>
    <row r="59" spans="1:30">
      <c r="A59">
        <v>58</v>
      </c>
      <c r="B59" s="2" t="s">
        <v>85</v>
      </c>
      <c r="C59">
        <v>0</v>
      </c>
      <c r="D59" s="3">
        <v>0</v>
      </c>
      <c r="E59" s="3">
        <v>0</v>
      </c>
      <c r="F59" s="3">
        <f t="shared" si="18"/>
        <v>0</v>
      </c>
      <c r="G59" s="4">
        <f t="shared" si="0"/>
        <v>0</v>
      </c>
      <c r="H59" s="5">
        <v>0</v>
      </c>
      <c r="I59" s="30">
        <f t="shared" si="1"/>
        <v>0</v>
      </c>
      <c r="J59" s="30">
        <f t="shared" si="2"/>
        <v>0</v>
      </c>
      <c r="K59" s="8">
        <f t="shared" si="3"/>
        <v>0</v>
      </c>
      <c r="L59" s="8">
        <f t="shared" si="4"/>
        <v>0</v>
      </c>
      <c r="M59" s="8">
        <f t="shared" si="19"/>
        <v>0</v>
      </c>
      <c r="N59" s="6">
        <f t="shared" si="5"/>
        <v>0</v>
      </c>
      <c r="O59" s="8">
        <f t="shared" si="6"/>
        <v>0</v>
      </c>
      <c r="P59">
        <f t="shared" si="7"/>
        <v>0</v>
      </c>
      <c r="Q59" s="6">
        <f>ROUND(IF(H59=3%,$G$358*Ranking!K60,0),0)</f>
        <v>0</v>
      </c>
      <c r="R59" s="6">
        <f t="shared" si="8"/>
        <v>0</v>
      </c>
      <c r="S59" s="6">
        <f t="shared" si="9"/>
        <v>0</v>
      </c>
      <c r="T59" s="6">
        <f t="shared" si="10"/>
        <v>0</v>
      </c>
      <c r="U59" s="30">
        <f t="shared" si="11"/>
        <v>0</v>
      </c>
      <c r="V59" s="6">
        <f>IF(H59=3%,ROUND($G$360*Ranking!K60,0),0)</f>
        <v>0</v>
      </c>
      <c r="W59" s="9">
        <f t="shared" si="12"/>
        <v>0</v>
      </c>
      <c r="X59" s="9">
        <f t="shared" si="13"/>
        <v>0</v>
      </c>
      <c r="Y59" s="6">
        <f t="shared" si="14"/>
        <v>0</v>
      </c>
      <c r="Z59" s="9">
        <f t="shared" si="15"/>
        <v>0</v>
      </c>
      <c r="AA59" s="30">
        <f t="shared" si="16"/>
        <v>0</v>
      </c>
      <c r="AB59" t="str">
        <f t="shared" si="17"/>
        <v/>
      </c>
      <c r="AC59" s="9">
        <v>0</v>
      </c>
      <c r="AD59" s="6">
        <f t="shared" si="20"/>
        <v>0</v>
      </c>
    </row>
    <row r="60" spans="1:30">
      <c r="A60">
        <v>59</v>
      </c>
      <c r="B60" s="2" t="s">
        <v>86</v>
      </c>
      <c r="C60">
        <v>0</v>
      </c>
      <c r="D60" s="3">
        <v>0</v>
      </c>
      <c r="E60" s="3">
        <v>0</v>
      </c>
      <c r="F60" s="3">
        <f t="shared" si="18"/>
        <v>0</v>
      </c>
      <c r="G60" s="4">
        <f t="shared" si="0"/>
        <v>0</v>
      </c>
      <c r="H60" s="5">
        <v>0</v>
      </c>
      <c r="I60" s="30">
        <f t="shared" si="1"/>
        <v>0</v>
      </c>
      <c r="J60" s="30">
        <f t="shared" si="2"/>
        <v>0</v>
      </c>
      <c r="K60" s="8">
        <f t="shared" si="3"/>
        <v>0</v>
      </c>
      <c r="L60" s="8">
        <f t="shared" si="4"/>
        <v>0</v>
      </c>
      <c r="M60" s="8">
        <f t="shared" si="19"/>
        <v>0</v>
      </c>
      <c r="N60" s="6">
        <f t="shared" si="5"/>
        <v>0</v>
      </c>
      <c r="O60" s="8">
        <f t="shared" si="6"/>
        <v>0</v>
      </c>
      <c r="P60">
        <f t="shared" si="7"/>
        <v>0</v>
      </c>
      <c r="Q60" s="6">
        <f>ROUND(IF(H60=3%,$G$358*Ranking!K61,0),0)</f>
        <v>0</v>
      </c>
      <c r="R60" s="6">
        <f t="shared" si="8"/>
        <v>0</v>
      </c>
      <c r="S60" s="6">
        <f t="shared" si="9"/>
        <v>0</v>
      </c>
      <c r="T60" s="6">
        <f t="shared" si="10"/>
        <v>0</v>
      </c>
      <c r="U60" s="30">
        <f t="shared" si="11"/>
        <v>0</v>
      </c>
      <c r="V60" s="6">
        <f>IF(H60=3%,ROUND($G$360*Ranking!K61,0),0)</f>
        <v>0</v>
      </c>
      <c r="W60" s="9">
        <f t="shared" si="12"/>
        <v>0</v>
      </c>
      <c r="X60" s="9">
        <f t="shared" si="13"/>
        <v>0</v>
      </c>
      <c r="Y60" s="6">
        <f t="shared" si="14"/>
        <v>0</v>
      </c>
      <c r="Z60" s="9">
        <f t="shared" si="15"/>
        <v>0</v>
      </c>
      <c r="AA60" s="30">
        <f t="shared" si="16"/>
        <v>0</v>
      </c>
      <c r="AB60" t="str">
        <f t="shared" si="17"/>
        <v/>
      </c>
      <c r="AC60" s="9">
        <v>0</v>
      </c>
      <c r="AD60" s="6">
        <f t="shared" si="20"/>
        <v>0</v>
      </c>
    </row>
    <row r="61" spans="1:30">
      <c r="A61">
        <v>60</v>
      </c>
      <c r="B61" s="2" t="s">
        <v>87</v>
      </c>
      <c r="C61">
        <v>0</v>
      </c>
      <c r="D61" s="3">
        <v>0</v>
      </c>
      <c r="E61" s="3">
        <v>0</v>
      </c>
      <c r="F61" s="3">
        <f t="shared" si="18"/>
        <v>0</v>
      </c>
      <c r="G61" s="4">
        <f t="shared" si="0"/>
        <v>0</v>
      </c>
      <c r="H61" s="5">
        <v>0</v>
      </c>
      <c r="I61" s="30">
        <f t="shared" si="1"/>
        <v>0</v>
      </c>
      <c r="J61" s="30">
        <f t="shared" si="2"/>
        <v>0</v>
      </c>
      <c r="K61" s="8">
        <f t="shared" si="3"/>
        <v>0</v>
      </c>
      <c r="L61" s="8">
        <f t="shared" si="4"/>
        <v>0</v>
      </c>
      <c r="M61" s="8">
        <f t="shared" si="19"/>
        <v>0</v>
      </c>
      <c r="N61" s="6">
        <f t="shared" si="5"/>
        <v>0</v>
      </c>
      <c r="O61" s="8">
        <f t="shared" si="6"/>
        <v>0</v>
      </c>
      <c r="P61">
        <f t="shared" si="7"/>
        <v>0</v>
      </c>
      <c r="Q61" s="6">
        <f>ROUND(IF(H61=3%,$G$358*Ranking!K62,0),0)</f>
        <v>0</v>
      </c>
      <c r="R61" s="6">
        <f t="shared" si="8"/>
        <v>0</v>
      </c>
      <c r="S61" s="6">
        <f t="shared" si="9"/>
        <v>0</v>
      </c>
      <c r="T61" s="6">
        <f t="shared" si="10"/>
        <v>0</v>
      </c>
      <c r="U61" s="30">
        <f t="shared" si="11"/>
        <v>0</v>
      </c>
      <c r="V61" s="6">
        <f>IF(H61=3%,ROUND($G$360*Ranking!K62,0),0)</f>
        <v>0</v>
      </c>
      <c r="W61" s="9">
        <f t="shared" si="12"/>
        <v>0</v>
      </c>
      <c r="X61" s="9">
        <f t="shared" si="13"/>
        <v>0</v>
      </c>
      <c r="Y61" s="6">
        <f t="shared" si="14"/>
        <v>0</v>
      </c>
      <c r="Z61" s="9">
        <f t="shared" si="15"/>
        <v>0</v>
      </c>
      <c r="AA61" s="30">
        <f t="shared" si="16"/>
        <v>0</v>
      </c>
      <c r="AB61" t="str">
        <f t="shared" si="17"/>
        <v/>
      </c>
      <c r="AC61" s="9">
        <v>0</v>
      </c>
      <c r="AD61" s="6">
        <f t="shared" si="20"/>
        <v>0</v>
      </c>
    </row>
    <row r="62" spans="1:30">
      <c r="A62">
        <v>61</v>
      </c>
      <c r="B62" s="2" t="s">
        <v>88</v>
      </c>
      <c r="C62">
        <v>0</v>
      </c>
      <c r="D62" s="3">
        <v>0</v>
      </c>
      <c r="E62" s="3">
        <v>0</v>
      </c>
      <c r="F62" s="3">
        <f t="shared" si="18"/>
        <v>0</v>
      </c>
      <c r="G62" s="4">
        <f t="shared" si="0"/>
        <v>0</v>
      </c>
      <c r="H62" s="5">
        <v>0</v>
      </c>
      <c r="I62" s="30">
        <f t="shared" si="1"/>
        <v>0</v>
      </c>
      <c r="J62" s="30">
        <f t="shared" si="2"/>
        <v>0</v>
      </c>
      <c r="K62" s="8">
        <f t="shared" si="3"/>
        <v>0</v>
      </c>
      <c r="L62" s="8">
        <f t="shared" si="4"/>
        <v>0</v>
      </c>
      <c r="M62" s="8">
        <f t="shared" si="19"/>
        <v>0</v>
      </c>
      <c r="N62" s="6">
        <f t="shared" si="5"/>
        <v>0</v>
      </c>
      <c r="O62" s="8">
        <f t="shared" si="6"/>
        <v>0</v>
      </c>
      <c r="P62">
        <f t="shared" si="7"/>
        <v>0</v>
      </c>
      <c r="Q62" s="6">
        <f>ROUND(IF(H62=3%,$G$358*Ranking!K63,0),0)</f>
        <v>0</v>
      </c>
      <c r="R62" s="6">
        <f t="shared" si="8"/>
        <v>0</v>
      </c>
      <c r="S62" s="6">
        <f t="shared" si="9"/>
        <v>0</v>
      </c>
      <c r="T62" s="6">
        <f t="shared" si="10"/>
        <v>0</v>
      </c>
      <c r="U62" s="30">
        <f t="shared" si="11"/>
        <v>0</v>
      </c>
      <c r="V62" s="6">
        <f>IF(H62=3%,ROUND($G$360*Ranking!K63,0),0)</f>
        <v>0</v>
      </c>
      <c r="W62" s="9">
        <f t="shared" si="12"/>
        <v>0</v>
      </c>
      <c r="X62" s="9">
        <f t="shared" si="13"/>
        <v>0</v>
      </c>
      <c r="Y62" s="6">
        <f t="shared" si="14"/>
        <v>0</v>
      </c>
      <c r="Z62" s="9">
        <f t="shared" si="15"/>
        <v>0</v>
      </c>
      <c r="AA62" s="30">
        <f t="shared" si="16"/>
        <v>0</v>
      </c>
      <c r="AB62" t="str">
        <f t="shared" si="17"/>
        <v/>
      </c>
      <c r="AC62" s="9">
        <v>0</v>
      </c>
      <c r="AD62" s="6">
        <f t="shared" si="20"/>
        <v>0</v>
      </c>
    </row>
    <row r="63" spans="1:30">
      <c r="A63">
        <v>62</v>
      </c>
      <c r="B63" s="2" t="s">
        <v>89</v>
      </c>
      <c r="C63">
        <v>2002</v>
      </c>
      <c r="D63" s="3">
        <v>315157</v>
      </c>
      <c r="E63" s="3">
        <v>1077.29</v>
      </c>
      <c r="F63" s="3">
        <f t="shared" si="18"/>
        <v>314079.71000000002</v>
      </c>
      <c r="G63" s="4">
        <f t="shared" si="0"/>
        <v>314080</v>
      </c>
      <c r="H63" s="5">
        <v>0.03</v>
      </c>
      <c r="I63" s="30">
        <f t="shared" si="1"/>
        <v>21.02</v>
      </c>
      <c r="J63" s="30">
        <f t="shared" si="2"/>
        <v>45.5</v>
      </c>
      <c r="K63" s="8">
        <f t="shared" si="3"/>
        <v>66033.145650000006</v>
      </c>
      <c r="L63" s="8">
        <f t="shared" si="4"/>
        <v>66033.145650000006</v>
      </c>
      <c r="M63" s="8">
        <f t="shared" si="19"/>
        <v>0.14565000000584405</v>
      </c>
      <c r="N63" s="6">
        <f t="shared" si="5"/>
        <v>66033</v>
      </c>
      <c r="O63" s="8">
        <f t="shared" si="6"/>
        <v>-0.14565000000584405</v>
      </c>
      <c r="P63">
        <f t="shared" si="7"/>
        <v>21.02</v>
      </c>
      <c r="Q63" s="6">
        <f>ROUND(IF(H63=3%,$G$358*Ranking!K64,0),0)</f>
        <v>46401</v>
      </c>
      <c r="R63" s="6">
        <f t="shared" si="8"/>
        <v>112434</v>
      </c>
      <c r="S63" s="6">
        <f t="shared" si="9"/>
        <v>46401</v>
      </c>
      <c r="T63" s="6">
        <f t="shared" si="10"/>
        <v>112434</v>
      </c>
      <c r="U63" s="30">
        <f t="shared" si="11"/>
        <v>35.799999999999997</v>
      </c>
      <c r="V63" s="6">
        <f>IF(H63=3%,ROUND($G$360*Ranking!K64,0),0)</f>
        <v>30472</v>
      </c>
      <c r="W63" s="9">
        <f t="shared" si="12"/>
        <v>142906</v>
      </c>
      <c r="X63" s="9">
        <f t="shared" si="13"/>
        <v>30472</v>
      </c>
      <c r="Y63" s="6">
        <f t="shared" si="14"/>
        <v>142906</v>
      </c>
      <c r="Z63" s="9">
        <f t="shared" si="15"/>
        <v>0</v>
      </c>
      <c r="AA63" s="30">
        <f t="shared" si="16"/>
        <v>45.5</v>
      </c>
      <c r="AB63" t="str">
        <f t="shared" si="17"/>
        <v/>
      </c>
      <c r="AC63" s="9">
        <v>0</v>
      </c>
      <c r="AD63" s="6">
        <f t="shared" si="20"/>
        <v>142906</v>
      </c>
    </row>
    <row r="64" spans="1:30">
      <c r="A64">
        <v>63</v>
      </c>
      <c r="B64" s="2" t="s">
        <v>90</v>
      </c>
      <c r="C64">
        <v>0</v>
      </c>
      <c r="D64" s="3">
        <v>0</v>
      </c>
      <c r="E64" s="3">
        <v>0</v>
      </c>
      <c r="F64" s="3">
        <f t="shared" si="18"/>
        <v>0</v>
      </c>
      <c r="G64" s="4">
        <f t="shared" si="0"/>
        <v>0</v>
      </c>
      <c r="H64" s="5">
        <v>0</v>
      </c>
      <c r="I64" s="30">
        <f t="shared" si="1"/>
        <v>0</v>
      </c>
      <c r="J64" s="30">
        <f t="shared" si="2"/>
        <v>0</v>
      </c>
      <c r="K64" s="8">
        <f t="shared" si="3"/>
        <v>0</v>
      </c>
      <c r="L64" s="8">
        <f t="shared" si="4"/>
        <v>0</v>
      </c>
      <c r="M64" s="8">
        <f t="shared" si="19"/>
        <v>0</v>
      </c>
      <c r="N64" s="6">
        <f t="shared" si="5"/>
        <v>0</v>
      </c>
      <c r="O64" s="8">
        <f t="shared" si="6"/>
        <v>0</v>
      </c>
      <c r="P64">
        <f t="shared" si="7"/>
        <v>0</v>
      </c>
      <c r="Q64" s="6">
        <f>ROUND(IF(H64=3%,$G$358*Ranking!K65,0),0)</f>
        <v>0</v>
      </c>
      <c r="R64" s="6">
        <f t="shared" si="8"/>
        <v>0</v>
      </c>
      <c r="S64" s="6">
        <f t="shared" si="9"/>
        <v>0</v>
      </c>
      <c r="T64" s="6">
        <f t="shared" si="10"/>
        <v>0</v>
      </c>
      <c r="U64" s="30">
        <f t="shared" si="11"/>
        <v>0</v>
      </c>
      <c r="V64" s="6">
        <f>IF(H64=3%,ROUND($G$360*Ranking!K65,0),0)</f>
        <v>0</v>
      </c>
      <c r="W64" s="9">
        <f t="shared" si="12"/>
        <v>0</v>
      </c>
      <c r="X64" s="9">
        <f t="shared" si="13"/>
        <v>0</v>
      </c>
      <c r="Y64" s="6">
        <f t="shared" si="14"/>
        <v>0</v>
      </c>
      <c r="Z64" s="9">
        <f t="shared" si="15"/>
        <v>0</v>
      </c>
      <c r="AA64" s="30">
        <f t="shared" si="16"/>
        <v>0</v>
      </c>
      <c r="AB64" t="str">
        <f t="shared" si="17"/>
        <v/>
      </c>
      <c r="AC64" s="9">
        <v>0</v>
      </c>
      <c r="AD64" s="6">
        <f t="shared" si="20"/>
        <v>0</v>
      </c>
    </row>
    <row r="65" spans="1:30">
      <c r="A65">
        <v>64</v>
      </c>
      <c r="B65" s="2" t="s">
        <v>91</v>
      </c>
      <c r="C65">
        <v>0</v>
      </c>
      <c r="D65" s="3">
        <v>0</v>
      </c>
      <c r="E65" s="3">
        <v>0</v>
      </c>
      <c r="F65" s="3">
        <f t="shared" si="18"/>
        <v>0</v>
      </c>
      <c r="G65" s="4">
        <f t="shared" si="0"/>
        <v>0</v>
      </c>
      <c r="H65" s="5">
        <v>0</v>
      </c>
      <c r="I65" s="30">
        <f t="shared" si="1"/>
        <v>0</v>
      </c>
      <c r="J65" s="30">
        <f t="shared" si="2"/>
        <v>0</v>
      </c>
      <c r="K65" s="8">
        <f t="shared" si="3"/>
        <v>0</v>
      </c>
      <c r="L65" s="8">
        <f t="shared" si="4"/>
        <v>0</v>
      </c>
      <c r="M65" s="8">
        <f t="shared" si="19"/>
        <v>0</v>
      </c>
      <c r="N65" s="6">
        <f t="shared" si="5"/>
        <v>0</v>
      </c>
      <c r="O65" s="8">
        <f t="shared" si="6"/>
        <v>0</v>
      </c>
      <c r="P65">
        <f t="shared" si="7"/>
        <v>0</v>
      </c>
      <c r="Q65" s="6">
        <f>ROUND(IF(H65=3%,$G$358*Ranking!K66,0),0)</f>
        <v>0</v>
      </c>
      <c r="R65" s="6">
        <f t="shared" si="8"/>
        <v>0</v>
      </c>
      <c r="S65" s="6">
        <f t="shared" si="9"/>
        <v>0</v>
      </c>
      <c r="T65" s="6">
        <f t="shared" si="10"/>
        <v>0</v>
      </c>
      <c r="U65" s="30">
        <f t="shared" si="11"/>
        <v>0</v>
      </c>
      <c r="V65" s="6">
        <f>IF(H65=3%,ROUND($G$360*Ranking!K66,0),0)</f>
        <v>0</v>
      </c>
      <c r="W65" s="9">
        <f t="shared" si="12"/>
        <v>0</v>
      </c>
      <c r="X65" s="9">
        <f t="shared" si="13"/>
        <v>0</v>
      </c>
      <c r="Y65" s="6">
        <f t="shared" si="14"/>
        <v>0</v>
      </c>
      <c r="Z65" s="9">
        <f t="shared" si="15"/>
        <v>0</v>
      </c>
      <c r="AA65" s="30">
        <f t="shared" si="16"/>
        <v>0</v>
      </c>
      <c r="AB65" t="str">
        <f t="shared" si="17"/>
        <v/>
      </c>
      <c r="AC65" s="9">
        <v>0</v>
      </c>
      <c r="AD65" s="6">
        <f t="shared" si="20"/>
        <v>0</v>
      </c>
    </row>
    <row r="66" spans="1:30">
      <c r="A66">
        <v>65</v>
      </c>
      <c r="B66" s="2" t="s">
        <v>92</v>
      </c>
      <c r="C66">
        <v>2002</v>
      </c>
      <c r="D66" s="3">
        <v>602072</v>
      </c>
      <c r="E66" s="3">
        <v>1833</v>
      </c>
      <c r="F66" s="3">
        <f t="shared" si="18"/>
        <v>600239</v>
      </c>
      <c r="G66" s="4">
        <f t="shared" ref="G66:G129" si="21">ROUND(F66,0)</f>
        <v>600239</v>
      </c>
      <c r="H66" s="5">
        <v>1.4999999999999999E-2</v>
      </c>
      <c r="I66" s="30">
        <f t="shared" ref="I66:I129" si="22">P66</f>
        <v>21.02</v>
      </c>
      <c r="J66" s="30">
        <f t="shared" ref="J66:J129" si="23">AA66</f>
        <v>21.02</v>
      </c>
      <c r="K66" s="8">
        <f t="shared" ref="K66:K129" si="24">ROUND(($G$356/$G$354)*G66,5)</f>
        <v>126196.09435</v>
      </c>
      <c r="L66" s="8">
        <f t="shared" ref="L66:L129" si="25">ROUND(($G$356/$G$354)*G66,5)</f>
        <v>126196.09435</v>
      </c>
      <c r="M66" s="8">
        <f t="shared" si="19"/>
        <v>9.434999999939464E-2</v>
      </c>
      <c r="N66" s="6">
        <f t="shared" ref="N66:N129" si="26">ROUND(K66,0)</f>
        <v>126196</v>
      </c>
      <c r="O66" s="8">
        <f t="shared" ref="O66:O129" si="27">N66-K66</f>
        <v>-9.434999999939464E-2</v>
      </c>
      <c r="P66">
        <f t="shared" ref="P66:P129" si="28">IF(N66&gt;0,ROUND((N66/G66)*100,2),0)</f>
        <v>21.02</v>
      </c>
      <c r="Q66" s="6">
        <f>ROUND(IF(H66=3%,$G$358*Ranking!K67,0),0)</f>
        <v>0</v>
      </c>
      <c r="R66" s="6">
        <f t="shared" ref="R66:R129" si="29">Q66+N66</f>
        <v>126196</v>
      </c>
      <c r="S66" s="6">
        <f t="shared" ref="S66:S129" si="30">IF(R66&gt;G66,G66-N66,Q66)</f>
        <v>0</v>
      </c>
      <c r="T66" s="6">
        <f t="shared" ref="T66:T129" si="31">N66+S66</f>
        <v>126196</v>
      </c>
      <c r="U66" s="30">
        <f t="shared" ref="U66:U129" si="32">IF(G66&gt;0,ROUND(T66/G66*100,2),0)</f>
        <v>21.02</v>
      </c>
      <c r="V66" s="6">
        <f>IF(H66=3%,ROUND($G$360*Ranking!K67,0),0)</f>
        <v>0</v>
      </c>
      <c r="W66" s="9">
        <f t="shared" ref="W66:W129" si="33">T66+V66</f>
        <v>126196</v>
      </c>
      <c r="X66" s="9">
        <f t="shared" ref="X66:X129" si="34">IF(W66&gt;G66,G66-T66,V66)</f>
        <v>0</v>
      </c>
      <c r="Y66" s="6">
        <f t="shared" ref="Y66:Y129" si="35">T66+X66</f>
        <v>126196</v>
      </c>
      <c r="Z66" s="9">
        <f t="shared" ref="Z66:Z129" si="36">IF(Y66&gt;G66,1,0)</f>
        <v>0</v>
      </c>
      <c r="AA66" s="30">
        <f t="shared" ref="AA66:AA129" si="37">IF(Y66&gt;0,ROUND(Y66/G66*100,2),0)</f>
        <v>21.02</v>
      </c>
      <c r="AB66" t="str">
        <f t="shared" ref="AB66:AB129" si="38">IF(AA66=100,1,"")</f>
        <v/>
      </c>
      <c r="AC66" s="9">
        <v>0</v>
      </c>
      <c r="AD66" s="6">
        <f t="shared" si="20"/>
        <v>126196</v>
      </c>
    </row>
    <row r="67" spans="1:30">
      <c r="A67">
        <v>66</v>
      </c>
      <c r="B67" s="2" t="s">
        <v>93</v>
      </c>
      <c r="C67">
        <v>0</v>
      </c>
      <c r="D67" s="3">
        <v>0</v>
      </c>
      <c r="E67" s="3">
        <v>0</v>
      </c>
      <c r="F67" s="3">
        <f t="shared" ref="F67:F130" si="39">D67-E67</f>
        <v>0</v>
      </c>
      <c r="G67" s="4">
        <f t="shared" si="21"/>
        <v>0</v>
      </c>
      <c r="H67" s="5">
        <v>0</v>
      </c>
      <c r="I67" s="30">
        <f t="shared" si="22"/>
        <v>0</v>
      </c>
      <c r="J67" s="30">
        <f t="shared" si="23"/>
        <v>0</v>
      </c>
      <c r="K67" s="8">
        <f t="shared" si="24"/>
        <v>0</v>
      </c>
      <c r="L67" s="8">
        <f t="shared" si="25"/>
        <v>0</v>
      </c>
      <c r="M67" s="8">
        <f t="shared" ref="M67:M130" si="40">L67-N67</f>
        <v>0</v>
      </c>
      <c r="N67" s="6">
        <f t="shared" si="26"/>
        <v>0</v>
      </c>
      <c r="O67" s="8">
        <f t="shared" si="27"/>
        <v>0</v>
      </c>
      <c r="P67">
        <f t="shared" si="28"/>
        <v>0</v>
      </c>
      <c r="Q67" s="6">
        <f>ROUND(IF(H67=3%,$G$358*Ranking!K68,0),0)</f>
        <v>0</v>
      </c>
      <c r="R67" s="6">
        <f t="shared" si="29"/>
        <v>0</v>
      </c>
      <c r="S67" s="6">
        <f t="shared" si="30"/>
        <v>0</v>
      </c>
      <c r="T67" s="6">
        <f t="shared" si="31"/>
        <v>0</v>
      </c>
      <c r="U67" s="30">
        <f t="shared" si="32"/>
        <v>0</v>
      </c>
      <c r="V67" s="6">
        <f>IF(H67=3%,ROUND($G$360*Ranking!K68,0),0)</f>
        <v>0</v>
      </c>
      <c r="W67" s="9">
        <f t="shared" si="33"/>
        <v>0</v>
      </c>
      <c r="X67" s="9">
        <f t="shared" si="34"/>
        <v>0</v>
      </c>
      <c r="Y67" s="6">
        <f t="shared" si="35"/>
        <v>0</v>
      </c>
      <c r="Z67" s="9">
        <f t="shared" si="36"/>
        <v>0</v>
      </c>
      <c r="AA67" s="30">
        <f t="shared" si="37"/>
        <v>0</v>
      </c>
      <c r="AB67" t="str">
        <f t="shared" si="38"/>
        <v/>
      </c>
      <c r="AC67" s="9">
        <v>0</v>
      </c>
      <c r="AD67" s="6">
        <f t="shared" ref="AD67:AD130" si="41" xml:space="preserve"> (Y67+AC67)</f>
        <v>0</v>
      </c>
    </row>
    <row r="68" spans="1:30">
      <c r="A68">
        <v>67</v>
      </c>
      <c r="B68" s="2" t="s">
        <v>94</v>
      </c>
      <c r="C68">
        <v>2005</v>
      </c>
      <c r="D68" s="3">
        <v>1445268.23</v>
      </c>
      <c r="E68" s="3">
        <v>4859.7299999999996</v>
      </c>
      <c r="F68" s="3">
        <f t="shared" si="39"/>
        <v>1440408.5</v>
      </c>
      <c r="G68" s="4">
        <f t="shared" si="21"/>
        <v>1440409</v>
      </c>
      <c r="H68" s="5">
        <v>1.4999999999999999E-2</v>
      </c>
      <c r="I68" s="30">
        <f t="shared" si="22"/>
        <v>21.02</v>
      </c>
      <c r="J68" s="30">
        <f t="shared" si="23"/>
        <v>21.02</v>
      </c>
      <c r="K68" s="8">
        <f t="shared" si="24"/>
        <v>302836.02042999998</v>
      </c>
      <c r="L68" s="8">
        <f t="shared" si="25"/>
        <v>302836.02042999998</v>
      </c>
      <c r="M68" s="8">
        <f t="shared" si="40"/>
        <v>2.0429999975021929E-2</v>
      </c>
      <c r="N68" s="6">
        <f t="shared" si="26"/>
        <v>302836</v>
      </c>
      <c r="O68" s="8">
        <f t="shared" si="27"/>
        <v>-2.0429999975021929E-2</v>
      </c>
      <c r="P68">
        <f t="shared" si="28"/>
        <v>21.02</v>
      </c>
      <c r="Q68" s="6">
        <f>ROUND(IF(H68=3%,$G$358*Ranking!K69,0),0)</f>
        <v>0</v>
      </c>
      <c r="R68" s="6">
        <f t="shared" si="29"/>
        <v>302836</v>
      </c>
      <c r="S68" s="6">
        <f t="shared" si="30"/>
        <v>0</v>
      </c>
      <c r="T68" s="6">
        <f t="shared" si="31"/>
        <v>302836</v>
      </c>
      <c r="U68" s="30">
        <f t="shared" si="32"/>
        <v>21.02</v>
      </c>
      <c r="V68" s="6">
        <f>IF(H68=3%,ROUND($G$360*Ranking!K69,0),0)</f>
        <v>0</v>
      </c>
      <c r="W68" s="9">
        <f t="shared" si="33"/>
        <v>302836</v>
      </c>
      <c r="X68" s="9">
        <f t="shared" si="34"/>
        <v>0</v>
      </c>
      <c r="Y68" s="6">
        <f t="shared" si="35"/>
        <v>302836</v>
      </c>
      <c r="Z68" s="9">
        <f t="shared" si="36"/>
        <v>0</v>
      </c>
      <c r="AA68" s="30">
        <f t="shared" si="37"/>
        <v>21.02</v>
      </c>
      <c r="AB68" t="str">
        <f t="shared" si="38"/>
        <v/>
      </c>
      <c r="AC68" s="9">
        <v>0</v>
      </c>
      <c r="AD68" s="6">
        <f t="shared" si="41"/>
        <v>302836</v>
      </c>
    </row>
    <row r="69" spans="1:30">
      <c r="A69">
        <v>68</v>
      </c>
      <c r="B69" s="2" t="s">
        <v>95</v>
      </c>
      <c r="C69">
        <v>2005</v>
      </c>
      <c r="D69" s="3">
        <v>104083</v>
      </c>
      <c r="E69" s="3">
        <v>1458</v>
      </c>
      <c r="F69" s="3">
        <f t="shared" si="39"/>
        <v>102625</v>
      </c>
      <c r="G69" s="4">
        <f t="shared" si="21"/>
        <v>102625</v>
      </c>
      <c r="H69" s="5">
        <v>0.03</v>
      </c>
      <c r="I69" s="30">
        <f t="shared" si="22"/>
        <v>21.02</v>
      </c>
      <c r="J69" s="30">
        <f t="shared" si="23"/>
        <v>100</v>
      </c>
      <c r="K69" s="8">
        <f t="shared" si="24"/>
        <v>21576.195790000002</v>
      </c>
      <c r="L69" s="8">
        <f t="shared" si="25"/>
        <v>21576.195790000002</v>
      </c>
      <c r="M69" s="8">
        <f t="shared" si="40"/>
        <v>0.19579000000157976</v>
      </c>
      <c r="N69" s="6">
        <f t="shared" si="26"/>
        <v>21576</v>
      </c>
      <c r="O69" s="8">
        <f t="shared" si="27"/>
        <v>-0.19579000000157976</v>
      </c>
      <c r="P69">
        <f t="shared" si="28"/>
        <v>21.02</v>
      </c>
      <c r="Q69" s="6">
        <f>ROUND(IF(H69=3%,$G$358*Ranking!K70,0),0)</f>
        <v>75401</v>
      </c>
      <c r="R69" s="6">
        <f t="shared" si="29"/>
        <v>96977</v>
      </c>
      <c r="S69" s="6">
        <f t="shared" si="30"/>
        <v>75401</v>
      </c>
      <c r="T69" s="6">
        <f t="shared" si="31"/>
        <v>96977</v>
      </c>
      <c r="U69" s="30">
        <f t="shared" si="32"/>
        <v>94.5</v>
      </c>
      <c r="V69" s="6">
        <f>IF(H69=3%,ROUND($G$360*Ranking!K70,0),0)</f>
        <v>49517</v>
      </c>
      <c r="W69" s="9">
        <f t="shared" si="33"/>
        <v>146494</v>
      </c>
      <c r="X69" s="9">
        <f t="shared" si="34"/>
        <v>5648</v>
      </c>
      <c r="Y69" s="6">
        <f t="shared" si="35"/>
        <v>102625</v>
      </c>
      <c r="Z69" s="9">
        <f t="shared" si="36"/>
        <v>0</v>
      </c>
      <c r="AA69" s="30">
        <f t="shared" si="37"/>
        <v>100</v>
      </c>
      <c r="AB69">
        <f t="shared" si="38"/>
        <v>1</v>
      </c>
      <c r="AC69" s="9">
        <v>0</v>
      </c>
      <c r="AD69" s="6">
        <f t="shared" si="41"/>
        <v>102625</v>
      </c>
    </row>
    <row r="70" spans="1:30">
      <c r="A70">
        <v>69</v>
      </c>
      <c r="B70" s="2" t="s">
        <v>96</v>
      </c>
      <c r="C70">
        <v>0</v>
      </c>
      <c r="D70" s="3">
        <v>0</v>
      </c>
      <c r="E70" s="3">
        <v>0</v>
      </c>
      <c r="F70" s="3">
        <f t="shared" si="39"/>
        <v>0</v>
      </c>
      <c r="G70" s="4">
        <f t="shared" si="21"/>
        <v>0</v>
      </c>
      <c r="H70" s="5">
        <v>0</v>
      </c>
      <c r="I70" s="30">
        <f t="shared" si="22"/>
        <v>0</v>
      </c>
      <c r="J70" s="30">
        <f t="shared" si="23"/>
        <v>0</v>
      </c>
      <c r="K70" s="8">
        <f t="shared" si="24"/>
        <v>0</v>
      </c>
      <c r="L70" s="8">
        <f t="shared" si="25"/>
        <v>0</v>
      </c>
      <c r="M70" s="8">
        <f t="shared" si="40"/>
        <v>0</v>
      </c>
      <c r="N70" s="6">
        <f t="shared" si="26"/>
        <v>0</v>
      </c>
      <c r="O70" s="8">
        <f t="shared" si="27"/>
        <v>0</v>
      </c>
      <c r="P70">
        <f t="shared" si="28"/>
        <v>0</v>
      </c>
      <c r="Q70" s="6">
        <f>ROUND(IF(H70=3%,$G$358*Ranking!K71,0),0)</f>
        <v>0</v>
      </c>
      <c r="R70" s="6">
        <f t="shared" si="29"/>
        <v>0</v>
      </c>
      <c r="S70" s="6">
        <f t="shared" si="30"/>
        <v>0</v>
      </c>
      <c r="T70" s="6">
        <f t="shared" si="31"/>
        <v>0</v>
      </c>
      <c r="U70" s="30">
        <f t="shared" si="32"/>
        <v>0</v>
      </c>
      <c r="V70" s="6">
        <f>IF(H70=3%,ROUND($G$360*Ranking!K71,0),0)</f>
        <v>0</v>
      </c>
      <c r="W70" s="9">
        <f t="shared" si="33"/>
        <v>0</v>
      </c>
      <c r="X70" s="9">
        <f t="shared" si="34"/>
        <v>0</v>
      </c>
      <c r="Y70" s="6">
        <f t="shared" si="35"/>
        <v>0</v>
      </c>
      <c r="Z70" s="9">
        <f t="shared" si="36"/>
        <v>0</v>
      </c>
      <c r="AA70" s="30">
        <f t="shared" si="37"/>
        <v>0</v>
      </c>
      <c r="AB70" t="str">
        <f t="shared" si="38"/>
        <v/>
      </c>
      <c r="AC70" s="9">
        <v>0</v>
      </c>
      <c r="AD70" s="6">
        <f t="shared" si="41"/>
        <v>0</v>
      </c>
    </row>
    <row r="71" spans="1:30">
      <c r="A71">
        <v>70</v>
      </c>
      <c r="B71" s="2" t="s">
        <v>97</v>
      </c>
      <c r="C71">
        <v>0</v>
      </c>
      <c r="D71" s="3">
        <v>0</v>
      </c>
      <c r="E71" s="3">
        <v>0</v>
      </c>
      <c r="F71" s="3">
        <f t="shared" si="39"/>
        <v>0</v>
      </c>
      <c r="G71" s="4">
        <f t="shared" si="21"/>
        <v>0</v>
      </c>
      <c r="H71" s="5">
        <v>0</v>
      </c>
      <c r="I71" s="30">
        <f t="shared" si="22"/>
        <v>0</v>
      </c>
      <c r="J71" s="30">
        <f t="shared" si="23"/>
        <v>0</v>
      </c>
      <c r="K71" s="8">
        <f t="shared" si="24"/>
        <v>0</v>
      </c>
      <c r="L71" s="8">
        <f t="shared" si="25"/>
        <v>0</v>
      </c>
      <c r="M71" s="8">
        <f t="shared" si="40"/>
        <v>0</v>
      </c>
      <c r="N71" s="6">
        <f t="shared" si="26"/>
        <v>0</v>
      </c>
      <c r="O71" s="8">
        <f t="shared" si="27"/>
        <v>0</v>
      </c>
      <c r="P71">
        <f t="shared" si="28"/>
        <v>0</v>
      </c>
      <c r="Q71" s="6">
        <f>ROUND(IF(H71=3%,$G$358*Ranking!K72,0),0)</f>
        <v>0</v>
      </c>
      <c r="R71" s="6">
        <f t="shared" si="29"/>
        <v>0</v>
      </c>
      <c r="S71" s="6">
        <f t="shared" si="30"/>
        <v>0</v>
      </c>
      <c r="T71" s="6">
        <f t="shared" si="31"/>
        <v>0</v>
      </c>
      <c r="U71" s="30">
        <f t="shared" si="32"/>
        <v>0</v>
      </c>
      <c r="V71" s="6">
        <f>IF(H71=3%,ROUND($G$360*Ranking!K72,0),0)</f>
        <v>0</v>
      </c>
      <c r="W71" s="9">
        <f t="shared" si="33"/>
        <v>0</v>
      </c>
      <c r="X71" s="9">
        <f t="shared" si="34"/>
        <v>0</v>
      </c>
      <c r="Y71" s="6">
        <f t="shared" si="35"/>
        <v>0</v>
      </c>
      <c r="Z71" s="9">
        <f t="shared" si="36"/>
        <v>0</v>
      </c>
      <c r="AA71" s="30">
        <f t="shared" si="37"/>
        <v>0</v>
      </c>
      <c r="AB71" t="str">
        <f t="shared" si="38"/>
        <v/>
      </c>
      <c r="AC71" s="9">
        <v>0</v>
      </c>
      <c r="AD71" s="6">
        <f t="shared" si="41"/>
        <v>0</v>
      </c>
    </row>
    <row r="72" spans="1:30">
      <c r="A72">
        <v>71</v>
      </c>
      <c r="B72" s="2" t="s">
        <v>98</v>
      </c>
      <c r="C72">
        <v>0</v>
      </c>
      <c r="D72" s="3">
        <v>0</v>
      </c>
      <c r="E72" s="3">
        <v>0</v>
      </c>
      <c r="F72" s="3">
        <f t="shared" si="39"/>
        <v>0</v>
      </c>
      <c r="G72" s="4">
        <f t="shared" si="21"/>
        <v>0</v>
      </c>
      <c r="H72" s="5">
        <v>0</v>
      </c>
      <c r="I72" s="30">
        <f t="shared" si="22"/>
        <v>0</v>
      </c>
      <c r="J72" s="30">
        <f t="shared" si="23"/>
        <v>0</v>
      </c>
      <c r="K72" s="8">
        <f t="shared" si="24"/>
        <v>0</v>
      </c>
      <c r="L72" s="8">
        <f t="shared" si="25"/>
        <v>0</v>
      </c>
      <c r="M72" s="8">
        <f t="shared" si="40"/>
        <v>0</v>
      </c>
      <c r="N72" s="6">
        <f t="shared" si="26"/>
        <v>0</v>
      </c>
      <c r="O72" s="8">
        <f t="shared" si="27"/>
        <v>0</v>
      </c>
      <c r="P72">
        <f t="shared" si="28"/>
        <v>0</v>
      </c>
      <c r="Q72" s="6">
        <f>ROUND(IF(H72=3%,$G$358*Ranking!K73,0),0)</f>
        <v>0</v>
      </c>
      <c r="R72" s="6">
        <f t="shared" si="29"/>
        <v>0</v>
      </c>
      <c r="S72" s="6">
        <f t="shared" si="30"/>
        <v>0</v>
      </c>
      <c r="T72" s="6">
        <f t="shared" si="31"/>
        <v>0</v>
      </c>
      <c r="U72" s="30">
        <f t="shared" si="32"/>
        <v>0</v>
      </c>
      <c r="V72" s="6">
        <f>IF(H72=3%,ROUND($G$360*Ranking!K73,0),0)</f>
        <v>0</v>
      </c>
      <c r="W72" s="9">
        <f t="shared" si="33"/>
        <v>0</v>
      </c>
      <c r="X72" s="9">
        <f t="shared" si="34"/>
        <v>0</v>
      </c>
      <c r="Y72" s="6">
        <f t="shared" si="35"/>
        <v>0</v>
      </c>
      <c r="Z72" s="9">
        <f t="shared" si="36"/>
        <v>0</v>
      </c>
      <c r="AA72" s="30">
        <f t="shared" si="37"/>
        <v>0</v>
      </c>
      <c r="AB72" t="str">
        <f t="shared" si="38"/>
        <v/>
      </c>
      <c r="AC72" s="9">
        <v>0</v>
      </c>
      <c r="AD72" s="6">
        <f t="shared" si="41"/>
        <v>0</v>
      </c>
    </row>
    <row r="73" spans="1:30">
      <c r="A73">
        <v>72</v>
      </c>
      <c r="B73" s="2" t="s">
        <v>99</v>
      </c>
      <c r="C73">
        <v>2003</v>
      </c>
      <c r="D73" s="3">
        <v>851749.06</v>
      </c>
      <c r="E73" s="3">
        <v>4088.08</v>
      </c>
      <c r="F73" s="3">
        <f t="shared" si="39"/>
        <v>847660.9800000001</v>
      </c>
      <c r="G73" s="4">
        <f t="shared" si="21"/>
        <v>847661</v>
      </c>
      <c r="H73" s="5">
        <v>1.4999999999999999E-2</v>
      </c>
      <c r="I73" s="30">
        <f t="shared" si="22"/>
        <v>21.02</v>
      </c>
      <c r="J73" s="30">
        <f t="shared" si="23"/>
        <v>21.02</v>
      </c>
      <c r="K73" s="8">
        <f t="shared" si="24"/>
        <v>178214.85696999999</v>
      </c>
      <c r="L73" s="8">
        <f t="shared" si="25"/>
        <v>178214.85696999999</v>
      </c>
      <c r="M73" s="8">
        <f t="shared" si="40"/>
        <v>-0.1430300000065472</v>
      </c>
      <c r="N73" s="6">
        <f t="shared" si="26"/>
        <v>178215</v>
      </c>
      <c r="O73" s="8">
        <f t="shared" si="27"/>
        <v>0.1430300000065472</v>
      </c>
      <c r="P73">
        <f t="shared" si="28"/>
        <v>21.02</v>
      </c>
      <c r="Q73" s="6">
        <f>ROUND(IF(H73=3%,$G$358*Ranking!K74,0),0)</f>
        <v>0</v>
      </c>
      <c r="R73" s="6">
        <f t="shared" si="29"/>
        <v>178215</v>
      </c>
      <c r="S73" s="6">
        <f t="shared" si="30"/>
        <v>0</v>
      </c>
      <c r="T73" s="6">
        <f t="shared" si="31"/>
        <v>178215</v>
      </c>
      <c r="U73" s="30">
        <f t="shared" si="32"/>
        <v>21.02</v>
      </c>
      <c r="V73" s="6">
        <f>IF(H73=3%,ROUND($G$360*Ranking!K74,0),0)</f>
        <v>0</v>
      </c>
      <c r="W73" s="9">
        <f t="shared" si="33"/>
        <v>178215</v>
      </c>
      <c r="X73" s="9">
        <f t="shared" si="34"/>
        <v>0</v>
      </c>
      <c r="Y73" s="6">
        <f t="shared" si="35"/>
        <v>178215</v>
      </c>
      <c r="Z73" s="9">
        <f t="shared" si="36"/>
        <v>0</v>
      </c>
      <c r="AA73" s="30">
        <f t="shared" si="37"/>
        <v>21.02</v>
      </c>
      <c r="AB73" t="str">
        <f t="shared" si="38"/>
        <v/>
      </c>
      <c r="AC73" s="9">
        <v>0</v>
      </c>
      <c r="AD73" s="6">
        <f t="shared" si="41"/>
        <v>178215</v>
      </c>
    </row>
    <row r="74" spans="1:30">
      <c r="A74">
        <v>73</v>
      </c>
      <c r="B74" s="2" t="s">
        <v>100</v>
      </c>
      <c r="C74">
        <v>0</v>
      </c>
      <c r="D74" s="3">
        <v>0</v>
      </c>
      <c r="E74" s="3">
        <v>0</v>
      </c>
      <c r="F74" s="3">
        <f t="shared" si="39"/>
        <v>0</v>
      </c>
      <c r="G74" s="4">
        <f t="shared" si="21"/>
        <v>0</v>
      </c>
      <c r="H74" s="5">
        <v>0</v>
      </c>
      <c r="I74" s="30">
        <f t="shared" si="22"/>
        <v>0</v>
      </c>
      <c r="J74" s="30">
        <f t="shared" si="23"/>
        <v>0</v>
      </c>
      <c r="K74" s="8">
        <f t="shared" si="24"/>
        <v>0</v>
      </c>
      <c r="L74" s="8">
        <f t="shared" si="25"/>
        <v>0</v>
      </c>
      <c r="M74" s="8">
        <f t="shared" si="40"/>
        <v>0</v>
      </c>
      <c r="N74" s="6">
        <f t="shared" si="26"/>
        <v>0</v>
      </c>
      <c r="O74" s="8">
        <f t="shared" si="27"/>
        <v>0</v>
      </c>
      <c r="P74">
        <f t="shared" si="28"/>
        <v>0</v>
      </c>
      <c r="Q74" s="6">
        <f>ROUND(IF(H74=3%,$G$358*Ranking!K75,0),0)</f>
        <v>0</v>
      </c>
      <c r="R74" s="6">
        <f t="shared" si="29"/>
        <v>0</v>
      </c>
      <c r="S74" s="6">
        <f t="shared" si="30"/>
        <v>0</v>
      </c>
      <c r="T74" s="6">
        <f t="shared" si="31"/>
        <v>0</v>
      </c>
      <c r="U74" s="30">
        <f t="shared" si="32"/>
        <v>0</v>
      </c>
      <c r="V74" s="6">
        <f>IF(H74=3%,ROUND($G$360*Ranking!K75,0),0)</f>
        <v>0</v>
      </c>
      <c r="W74" s="9">
        <f t="shared" si="33"/>
        <v>0</v>
      </c>
      <c r="X74" s="9">
        <f t="shared" si="34"/>
        <v>0</v>
      </c>
      <c r="Y74" s="6">
        <f t="shared" si="35"/>
        <v>0</v>
      </c>
      <c r="Z74" s="9">
        <f t="shared" si="36"/>
        <v>0</v>
      </c>
      <c r="AA74" s="30">
        <f t="shared" si="37"/>
        <v>0</v>
      </c>
      <c r="AB74" t="str">
        <f t="shared" si="38"/>
        <v/>
      </c>
      <c r="AC74" s="9">
        <v>0</v>
      </c>
      <c r="AD74" s="6">
        <f t="shared" si="41"/>
        <v>0</v>
      </c>
    </row>
    <row r="75" spans="1:30">
      <c r="A75">
        <v>74</v>
      </c>
      <c r="B75" s="2" t="s">
        <v>101</v>
      </c>
      <c r="C75">
        <v>2008</v>
      </c>
      <c r="D75" s="3">
        <v>286020.96999999997</v>
      </c>
      <c r="E75" s="3">
        <v>978.06</v>
      </c>
      <c r="F75" s="3">
        <f t="shared" si="39"/>
        <v>285042.90999999997</v>
      </c>
      <c r="G75" s="4">
        <f t="shared" si="21"/>
        <v>285043</v>
      </c>
      <c r="H75" s="5">
        <v>0.03</v>
      </c>
      <c r="I75" s="30">
        <f t="shared" si="22"/>
        <v>21.02</v>
      </c>
      <c r="J75" s="30">
        <f t="shared" si="23"/>
        <v>61.48</v>
      </c>
      <c r="K75" s="8">
        <f t="shared" si="24"/>
        <v>59928.317419999999</v>
      </c>
      <c r="L75" s="8">
        <f t="shared" si="25"/>
        <v>59928.317419999999</v>
      </c>
      <c r="M75" s="8">
        <f t="shared" si="40"/>
        <v>0.31741999999940163</v>
      </c>
      <c r="N75" s="6">
        <f t="shared" si="26"/>
        <v>59928</v>
      </c>
      <c r="O75" s="8">
        <f t="shared" si="27"/>
        <v>-0.31741999999940163</v>
      </c>
      <c r="P75">
        <f t="shared" si="28"/>
        <v>21.02</v>
      </c>
      <c r="Q75" s="6">
        <f>ROUND(IF(H75=3%,$G$358*Ranking!K76,0),0)</f>
        <v>69601</v>
      </c>
      <c r="R75" s="6">
        <f t="shared" si="29"/>
        <v>129529</v>
      </c>
      <c r="S75" s="6">
        <f t="shared" si="30"/>
        <v>69601</v>
      </c>
      <c r="T75" s="6">
        <f t="shared" si="31"/>
        <v>129529</v>
      </c>
      <c r="U75" s="30">
        <f t="shared" si="32"/>
        <v>45.44</v>
      </c>
      <c r="V75" s="6">
        <f>IF(H75=3%,ROUND($G$360*Ranking!K76,0),0)</f>
        <v>45708</v>
      </c>
      <c r="W75" s="9">
        <f t="shared" si="33"/>
        <v>175237</v>
      </c>
      <c r="X75" s="9">
        <f t="shared" si="34"/>
        <v>45708</v>
      </c>
      <c r="Y75" s="6">
        <f t="shared" si="35"/>
        <v>175237</v>
      </c>
      <c r="Z75" s="9">
        <f t="shared" si="36"/>
        <v>0</v>
      </c>
      <c r="AA75" s="30">
        <f t="shared" si="37"/>
        <v>61.48</v>
      </c>
      <c r="AB75" t="str">
        <f t="shared" si="38"/>
        <v/>
      </c>
      <c r="AC75" s="9">
        <v>0</v>
      </c>
      <c r="AD75" s="6">
        <f t="shared" si="41"/>
        <v>175237</v>
      </c>
    </row>
    <row r="76" spans="1:30">
      <c r="A76">
        <v>75</v>
      </c>
      <c r="B76" s="2" t="s">
        <v>102</v>
      </c>
      <c r="C76">
        <v>2006</v>
      </c>
      <c r="D76" s="3">
        <v>1504842.49</v>
      </c>
      <c r="E76" s="3">
        <v>7902.94</v>
      </c>
      <c r="F76" s="3">
        <f t="shared" si="39"/>
        <v>1496939.55</v>
      </c>
      <c r="G76" s="4">
        <f t="shared" si="21"/>
        <v>1496940</v>
      </c>
      <c r="H76" s="5">
        <v>0.03</v>
      </c>
      <c r="I76" s="30">
        <f t="shared" si="22"/>
        <v>21.02</v>
      </c>
      <c r="J76" s="30">
        <f t="shared" si="23"/>
        <v>24.23</v>
      </c>
      <c r="K76" s="8">
        <f t="shared" si="24"/>
        <v>314721.27182000002</v>
      </c>
      <c r="L76" s="8">
        <f t="shared" si="25"/>
        <v>314721.27182000002</v>
      </c>
      <c r="M76" s="8">
        <f t="shared" si="40"/>
        <v>0.27182000002358109</v>
      </c>
      <c r="N76" s="6">
        <f t="shared" si="26"/>
        <v>314721</v>
      </c>
      <c r="O76" s="8">
        <f t="shared" si="27"/>
        <v>-0.27182000002358109</v>
      </c>
      <c r="P76">
        <f t="shared" si="28"/>
        <v>21.02</v>
      </c>
      <c r="Q76" s="6">
        <f>ROUND(IF(H76=3%,$G$358*Ranking!K77,0),0)</f>
        <v>29001</v>
      </c>
      <c r="R76" s="6">
        <f t="shared" si="29"/>
        <v>343722</v>
      </c>
      <c r="S76" s="6">
        <f t="shared" si="30"/>
        <v>29001</v>
      </c>
      <c r="T76" s="6">
        <f t="shared" si="31"/>
        <v>343722</v>
      </c>
      <c r="U76" s="30">
        <f t="shared" si="32"/>
        <v>22.96</v>
      </c>
      <c r="V76" s="6">
        <f>IF(H76=3%,ROUND($G$360*Ranking!K77,0),0)</f>
        <v>19045</v>
      </c>
      <c r="W76" s="9">
        <f t="shared" si="33"/>
        <v>362767</v>
      </c>
      <c r="X76" s="9">
        <f t="shared" si="34"/>
        <v>19045</v>
      </c>
      <c r="Y76" s="6">
        <f t="shared" si="35"/>
        <v>362767</v>
      </c>
      <c r="Z76" s="9">
        <f t="shared" si="36"/>
        <v>0</v>
      </c>
      <c r="AA76" s="30">
        <f t="shared" si="37"/>
        <v>24.23</v>
      </c>
      <c r="AB76" t="str">
        <f t="shared" si="38"/>
        <v/>
      </c>
      <c r="AC76" s="9">
        <v>0</v>
      </c>
      <c r="AD76" s="6">
        <f t="shared" si="41"/>
        <v>362767</v>
      </c>
    </row>
    <row r="77" spans="1:30">
      <c r="A77">
        <v>76</v>
      </c>
      <c r="B77" s="2" t="s">
        <v>103</v>
      </c>
      <c r="C77">
        <v>2011</v>
      </c>
      <c r="D77" s="3">
        <v>139645.98000000001</v>
      </c>
      <c r="E77" s="3">
        <v>1339.81</v>
      </c>
      <c r="F77" s="3">
        <f t="shared" si="39"/>
        <v>138306.17000000001</v>
      </c>
      <c r="G77" s="4">
        <f t="shared" si="21"/>
        <v>138306</v>
      </c>
      <c r="H77" s="5">
        <v>0.01</v>
      </c>
      <c r="I77" s="30">
        <f t="shared" si="22"/>
        <v>21.02</v>
      </c>
      <c r="J77" s="30">
        <f t="shared" si="23"/>
        <v>21.02</v>
      </c>
      <c r="K77" s="8">
        <f t="shared" si="24"/>
        <v>29077.87902</v>
      </c>
      <c r="L77" s="8">
        <f t="shared" si="25"/>
        <v>29077.87902</v>
      </c>
      <c r="M77" s="8">
        <f t="shared" si="40"/>
        <v>-0.12097999999969034</v>
      </c>
      <c r="N77" s="6">
        <f t="shared" si="26"/>
        <v>29078</v>
      </c>
      <c r="O77" s="8">
        <f t="shared" si="27"/>
        <v>0.12097999999969034</v>
      </c>
      <c r="P77">
        <f t="shared" si="28"/>
        <v>21.02</v>
      </c>
      <c r="Q77" s="6">
        <f>ROUND(IF(H77=3%,$G$358*Ranking!K78,0),0)</f>
        <v>0</v>
      </c>
      <c r="R77" s="6">
        <f t="shared" si="29"/>
        <v>29078</v>
      </c>
      <c r="S77" s="6">
        <f t="shared" si="30"/>
        <v>0</v>
      </c>
      <c r="T77" s="6">
        <f t="shared" si="31"/>
        <v>29078</v>
      </c>
      <c r="U77" s="30">
        <f t="shared" si="32"/>
        <v>21.02</v>
      </c>
      <c r="V77" s="6">
        <f>IF(H77=3%,ROUND($G$360*Ranking!K78,0),0)</f>
        <v>0</v>
      </c>
      <c r="W77" s="9">
        <f t="shared" si="33"/>
        <v>29078</v>
      </c>
      <c r="X77" s="9">
        <f t="shared" si="34"/>
        <v>0</v>
      </c>
      <c r="Y77" s="6">
        <f t="shared" si="35"/>
        <v>29078</v>
      </c>
      <c r="Z77" s="9">
        <f t="shared" si="36"/>
        <v>0</v>
      </c>
      <c r="AA77" s="30">
        <f t="shared" si="37"/>
        <v>21.02</v>
      </c>
      <c r="AB77" t="str">
        <f t="shared" si="38"/>
        <v/>
      </c>
      <c r="AC77" s="9">
        <v>0</v>
      </c>
      <c r="AD77" s="6">
        <f t="shared" si="41"/>
        <v>29078</v>
      </c>
    </row>
    <row r="78" spans="1:30">
      <c r="A78">
        <v>77</v>
      </c>
      <c r="B78" s="2" t="s">
        <v>104</v>
      </c>
      <c r="C78">
        <v>0</v>
      </c>
      <c r="D78" s="3">
        <v>0</v>
      </c>
      <c r="E78" s="3">
        <v>0</v>
      </c>
      <c r="F78" s="3">
        <f t="shared" si="39"/>
        <v>0</v>
      </c>
      <c r="G78" s="4">
        <f t="shared" si="21"/>
        <v>0</v>
      </c>
      <c r="H78" s="5">
        <v>0</v>
      </c>
      <c r="I78" s="30">
        <f t="shared" si="22"/>
        <v>0</v>
      </c>
      <c r="J78" s="30">
        <f t="shared" si="23"/>
        <v>0</v>
      </c>
      <c r="K78" s="8">
        <f t="shared" si="24"/>
        <v>0</v>
      </c>
      <c r="L78" s="8">
        <f t="shared" si="25"/>
        <v>0</v>
      </c>
      <c r="M78" s="8">
        <f t="shared" si="40"/>
        <v>0</v>
      </c>
      <c r="N78" s="6">
        <f t="shared" si="26"/>
        <v>0</v>
      </c>
      <c r="O78" s="8">
        <f t="shared" si="27"/>
        <v>0</v>
      </c>
      <c r="P78">
        <f t="shared" si="28"/>
        <v>0</v>
      </c>
      <c r="Q78" s="6">
        <f>ROUND(IF(H78=3%,$G$358*Ranking!K79,0),0)</f>
        <v>0</v>
      </c>
      <c r="R78" s="6">
        <f t="shared" si="29"/>
        <v>0</v>
      </c>
      <c r="S78" s="6">
        <f t="shared" si="30"/>
        <v>0</v>
      </c>
      <c r="T78" s="6">
        <f t="shared" si="31"/>
        <v>0</v>
      </c>
      <c r="U78" s="30">
        <f t="shared" si="32"/>
        <v>0</v>
      </c>
      <c r="V78" s="6">
        <f>IF(H78=3%,ROUND($G$360*Ranking!K79,0),0)</f>
        <v>0</v>
      </c>
      <c r="W78" s="9">
        <f t="shared" si="33"/>
        <v>0</v>
      </c>
      <c r="X78" s="9">
        <f t="shared" si="34"/>
        <v>0</v>
      </c>
      <c r="Y78" s="6">
        <f t="shared" si="35"/>
        <v>0</v>
      </c>
      <c r="Z78" s="9">
        <f t="shared" si="36"/>
        <v>0</v>
      </c>
      <c r="AA78" s="30">
        <f t="shared" si="37"/>
        <v>0</v>
      </c>
      <c r="AB78" t="str">
        <f t="shared" si="38"/>
        <v/>
      </c>
      <c r="AC78" s="9">
        <v>0</v>
      </c>
      <c r="AD78" s="6">
        <f t="shared" si="41"/>
        <v>0</v>
      </c>
    </row>
    <row r="79" spans="1:30">
      <c r="A79">
        <v>78</v>
      </c>
      <c r="B79" s="2" t="s">
        <v>105</v>
      </c>
      <c r="C79">
        <v>0</v>
      </c>
      <c r="D79" s="3">
        <v>0</v>
      </c>
      <c r="E79" s="3">
        <v>0</v>
      </c>
      <c r="F79" s="3">
        <f t="shared" si="39"/>
        <v>0</v>
      </c>
      <c r="G79" s="4">
        <f t="shared" si="21"/>
        <v>0</v>
      </c>
      <c r="H79" s="5">
        <v>0</v>
      </c>
      <c r="I79" s="30">
        <f t="shared" si="22"/>
        <v>0</v>
      </c>
      <c r="J79" s="30">
        <f t="shared" si="23"/>
        <v>0</v>
      </c>
      <c r="K79" s="8">
        <f t="shared" si="24"/>
        <v>0</v>
      </c>
      <c r="L79" s="8">
        <f t="shared" si="25"/>
        <v>0</v>
      </c>
      <c r="M79" s="8">
        <f t="shared" si="40"/>
        <v>0</v>
      </c>
      <c r="N79" s="6">
        <f t="shared" si="26"/>
        <v>0</v>
      </c>
      <c r="O79" s="8">
        <f t="shared" si="27"/>
        <v>0</v>
      </c>
      <c r="P79">
        <f t="shared" si="28"/>
        <v>0</v>
      </c>
      <c r="Q79" s="6">
        <f>ROUND(IF(H79=3%,$G$358*Ranking!K80,0),0)</f>
        <v>0</v>
      </c>
      <c r="R79" s="6">
        <f t="shared" si="29"/>
        <v>0</v>
      </c>
      <c r="S79" s="6">
        <f t="shared" si="30"/>
        <v>0</v>
      </c>
      <c r="T79" s="6">
        <f t="shared" si="31"/>
        <v>0</v>
      </c>
      <c r="U79" s="30">
        <f t="shared" si="32"/>
        <v>0</v>
      </c>
      <c r="V79" s="6">
        <f>IF(H79=3%,ROUND($G$360*Ranking!K80,0),0)</f>
        <v>0</v>
      </c>
      <c r="W79" s="9">
        <f t="shared" si="33"/>
        <v>0</v>
      </c>
      <c r="X79" s="9">
        <f t="shared" si="34"/>
        <v>0</v>
      </c>
      <c r="Y79" s="6">
        <f t="shared" si="35"/>
        <v>0</v>
      </c>
      <c r="Z79" s="9">
        <f t="shared" si="36"/>
        <v>0</v>
      </c>
      <c r="AA79" s="30">
        <f t="shared" si="37"/>
        <v>0</v>
      </c>
      <c r="AB79" t="str">
        <f t="shared" si="38"/>
        <v/>
      </c>
      <c r="AC79" s="9">
        <v>0</v>
      </c>
      <c r="AD79" s="6">
        <f t="shared" si="41"/>
        <v>0</v>
      </c>
    </row>
    <row r="80" spans="1:30">
      <c r="A80">
        <v>79</v>
      </c>
      <c r="B80" s="2" t="s">
        <v>106</v>
      </c>
      <c r="C80">
        <v>2002</v>
      </c>
      <c r="D80" s="3">
        <v>1117486</v>
      </c>
      <c r="E80" s="3">
        <v>13202</v>
      </c>
      <c r="F80" s="3">
        <f t="shared" si="39"/>
        <v>1104284</v>
      </c>
      <c r="G80" s="4">
        <f t="shared" si="21"/>
        <v>1104284</v>
      </c>
      <c r="H80" s="5">
        <v>0.02</v>
      </c>
      <c r="I80" s="30">
        <f t="shared" si="22"/>
        <v>21.02</v>
      </c>
      <c r="J80" s="30">
        <f t="shared" si="23"/>
        <v>21.02</v>
      </c>
      <c r="K80" s="8">
        <f t="shared" si="24"/>
        <v>232168.06614000001</v>
      </c>
      <c r="L80" s="8">
        <f t="shared" si="25"/>
        <v>232168.06614000001</v>
      </c>
      <c r="M80" s="8">
        <f t="shared" si="40"/>
        <v>6.6140000009909272E-2</v>
      </c>
      <c r="N80" s="6">
        <f t="shared" si="26"/>
        <v>232168</v>
      </c>
      <c r="O80" s="8">
        <f t="shared" si="27"/>
        <v>-6.6140000009909272E-2</v>
      </c>
      <c r="P80">
        <f t="shared" si="28"/>
        <v>21.02</v>
      </c>
      <c r="Q80" s="6">
        <f>ROUND(IF(H80=3%,$G$358*Ranking!K81,0),0)</f>
        <v>0</v>
      </c>
      <c r="R80" s="6">
        <f t="shared" si="29"/>
        <v>232168</v>
      </c>
      <c r="S80" s="6">
        <f t="shared" si="30"/>
        <v>0</v>
      </c>
      <c r="T80" s="6">
        <f t="shared" si="31"/>
        <v>232168</v>
      </c>
      <c r="U80" s="30">
        <f t="shared" si="32"/>
        <v>21.02</v>
      </c>
      <c r="V80" s="6">
        <f>IF(H80=3%,ROUND($G$360*Ranking!K81,0),0)</f>
        <v>0</v>
      </c>
      <c r="W80" s="9">
        <f t="shared" si="33"/>
        <v>232168</v>
      </c>
      <c r="X80" s="9">
        <f t="shared" si="34"/>
        <v>0</v>
      </c>
      <c r="Y80" s="6">
        <f t="shared" si="35"/>
        <v>232168</v>
      </c>
      <c r="Z80" s="9">
        <f t="shared" si="36"/>
        <v>0</v>
      </c>
      <c r="AA80" s="30">
        <f t="shared" si="37"/>
        <v>21.02</v>
      </c>
      <c r="AB80" t="str">
        <f t="shared" si="38"/>
        <v/>
      </c>
      <c r="AC80" s="9">
        <v>0</v>
      </c>
      <c r="AD80" s="6">
        <f t="shared" si="41"/>
        <v>232168</v>
      </c>
    </row>
    <row r="81" spans="1:30">
      <c r="A81">
        <v>80</v>
      </c>
      <c r="B81" s="2" t="s">
        <v>107</v>
      </c>
      <c r="C81">
        <v>0</v>
      </c>
      <c r="D81" s="3">
        <v>0</v>
      </c>
      <c r="E81" s="3">
        <v>0</v>
      </c>
      <c r="F81" s="3">
        <f t="shared" si="39"/>
        <v>0</v>
      </c>
      <c r="G81" s="4">
        <f t="shared" si="21"/>
        <v>0</v>
      </c>
      <c r="H81" s="5">
        <v>0</v>
      </c>
      <c r="I81" s="30">
        <f t="shared" si="22"/>
        <v>0</v>
      </c>
      <c r="J81" s="30">
        <f t="shared" si="23"/>
        <v>0</v>
      </c>
      <c r="K81" s="8">
        <f t="shared" si="24"/>
        <v>0</v>
      </c>
      <c r="L81" s="8">
        <f t="shared" si="25"/>
        <v>0</v>
      </c>
      <c r="M81" s="8">
        <f t="shared" si="40"/>
        <v>0</v>
      </c>
      <c r="N81" s="6">
        <f t="shared" si="26"/>
        <v>0</v>
      </c>
      <c r="O81" s="8">
        <f t="shared" si="27"/>
        <v>0</v>
      </c>
      <c r="P81">
        <f t="shared" si="28"/>
        <v>0</v>
      </c>
      <c r="Q81" s="6">
        <f>ROUND(IF(H81=3%,$G$358*Ranking!K82,0),0)</f>
        <v>0</v>
      </c>
      <c r="R81" s="6">
        <f t="shared" si="29"/>
        <v>0</v>
      </c>
      <c r="S81" s="6">
        <f t="shared" si="30"/>
        <v>0</v>
      </c>
      <c r="T81" s="6">
        <f t="shared" si="31"/>
        <v>0</v>
      </c>
      <c r="U81" s="30">
        <f t="shared" si="32"/>
        <v>0</v>
      </c>
      <c r="V81" s="6">
        <f>IF(H81=3%,ROUND($G$360*Ranking!K82,0),0)</f>
        <v>0</v>
      </c>
      <c r="W81" s="9">
        <f t="shared" si="33"/>
        <v>0</v>
      </c>
      <c r="X81" s="9">
        <f t="shared" si="34"/>
        <v>0</v>
      </c>
      <c r="Y81" s="6">
        <f t="shared" si="35"/>
        <v>0</v>
      </c>
      <c r="Z81" s="9">
        <f t="shared" si="36"/>
        <v>0</v>
      </c>
      <c r="AA81" s="30">
        <f t="shared" si="37"/>
        <v>0</v>
      </c>
      <c r="AB81" t="str">
        <f t="shared" si="38"/>
        <v/>
      </c>
      <c r="AC81" s="9">
        <v>0</v>
      </c>
      <c r="AD81" s="6">
        <f t="shared" si="41"/>
        <v>0</v>
      </c>
    </row>
    <row r="82" spans="1:30">
      <c r="A82">
        <v>81</v>
      </c>
      <c r="B82" s="2" t="s">
        <v>108</v>
      </c>
      <c r="C82">
        <v>2007</v>
      </c>
      <c r="D82" s="3">
        <v>321085.78000000003</v>
      </c>
      <c r="E82" s="3">
        <v>1165.51</v>
      </c>
      <c r="F82" s="3">
        <f t="shared" si="39"/>
        <v>319920.27</v>
      </c>
      <c r="G82" s="4">
        <f t="shared" si="21"/>
        <v>319920</v>
      </c>
      <c r="H82" s="5">
        <v>0.03</v>
      </c>
      <c r="I82" s="30">
        <f t="shared" si="22"/>
        <v>21.02</v>
      </c>
      <c r="J82" s="30">
        <f t="shared" si="23"/>
        <v>54.06</v>
      </c>
      <c r="K82" s="8">
        <f t="shared" si="24"/>
        <v>67260.965219999998</v>
      </c>
      <c r="L82" s="8">
        <f t="shared" si="25"/>
        <v>67260.965219999998</v>
      </c>
      <c r="M82" s="8">
        <f t="shared" si="40"/>
        <v>-3.478000000177417E-2</v>
      </c>
      <c r="N82" s="6">
        <f t="shared" si="26"/>
        <v>67261</v>
      </c>
      <c r="O82" s="8">
        <f t="shared" si="27"/>
        <v>3.478000000177417E-2</v>
      </c>
      <c r="P82">
        <f t="shared" si="28"/>
        <v>21.02</v>
      </c>
      <c r="Q82" s="6">
        <f>ROUND(IF(H82=3%,$G$358*Ranking!K83,0),0)</f>
        <v>63801</v>
      </c>
      <c r="R82" s="6">
        <f t="shared" si="29"/>
        <v>131062</v>
      </c>
      <c r="S82" s="6">
        <f t="shared" si="30"/>
        <v>63801</v>
      </c>
      <c r="T82" s="6">
        <f t="shared" si="31"/>
        <v>131062</v>
      </c>
      <c r="U82" s="30">
        <f t="shared" si="32"/>
        <v>40.97</v>
      </c>
      <c r="V82" s="6">
        <f>IF(H82=3%,ROUND($G$360*Ranking!K83,0),0)</f>
        <v>41899</v>
      </c>
      <c r="W82" s="9">
        <f t="shared" si="33"/>
        <v>172961</v>
      </c>
      <c r="X82" s="9">
        <f t="shared" si="34"/>
        <v>41899</v>
      </c>
      <c r="Y82" s="6">
        <f t="shared" si="35"/>
        <v>172961</v>
      </c>
      <c r="Z82" s="9">
        <f t="shared" si="36"/>
        <v>0</v>
      </c>
      <c r="AA82" s="30">
        <f t="shared" si="37"/>
        <v>54.06</v>
      </c>
      <c r="AB82" t="str">
        <f t="shared" si="38"/>
        <v/>
      </c>
      <c r="AC82" s="9">
        <v>0</v>
      </c>
      <c r="AD82" s="6">
        <f t="shared" si="41"/>
        <v>172961</v>
      </c>
    </row>
    <row r="83" spans="1:30">
      <c r="A83">
        <v>82</v>
      </c>
      <c r="B83" s="2" t="s">
        <v>109</v>
      </c>
      <c r="C83">
        <v>2002</v>
      </c>
      <c r="D83" s="3">
        <v>605990.37</v>
      </c>
      <c r="E83" s="3">
        <v>3229.61</v>
      </c>
      <c r="F83" s="3">
        <f t="shared" si="39"/>
        <v>602760.76</v>
      </c>
      <c r="G83" s="4">
        <f t="shared" si="21"/>
        <v>602761</v>
      </c>
      <c r="H83" s="5">
        <v>0.01</v>
      </c>
      <c r="I83" s="30">
        <f t="shared" si="22"/>
        <v>21.02</v>
      </c>
      <c r="J83" s="30">
        <f t="shared" si="23"/>
        <v>21.02</v>
      </c>
      <c r="K83" s="8">
        <f t="shared" si="24"/>
        <v>126726.32739000001</v>
      </c>
      <c r="L83" s="8">
        <f t="shared" si="25"/>
        <v>126726.32739000001</v>
      </c>
      <c r="M83" s="8">
        <f t="shared" si="40"/>
        <v>0.32739000000583474</v>
      </c>
      <c r="N83" s="6">
        <f t="shared" si="26"/>
        <v>126726</v>
      </c>
      <c r="O83" s="8">
        <f t="shared" si="27"/>
        <v>-0.32739000000583474</v>
      </c>
      <c r="P83">
        <f t="shared" si="28"/>
        <v>21.02</v>
      </c>
      <c r="Q83" s="6">
        <f>ROUND(IF(H83=3%,$G$358*Ranking!K84,0),0)</f>
        <v>0</v>
      </c>
      <c r="R83" s="6">
        <f t="shared" si="29"/>
        <v>126726</v>
      </c>
      <c r="S83" s="6">
        <f t="shared" si="30"/>
        <v>0</v>
      </c>
      <c r="T83" s="6">
        <f t="shared" si="31"/>
        <v>126726</v>
      </c>
      <c r="U83" s="30">
        <f t="shared" si="32"/>
        <v>21.02</v>
      </c>
      <c r="V83" s="6">
        <f>IF(H83=3%,ROUND($G$360*Ranking!K84,0),0)</f>
        <v>0</v>
      </c>
      <c r="W83" s="9">
        <f t="shared" si="33"/>
        <v>126726</v>
      </c>
      <c r="X83" s="9">
        <f t="shared" si="34"/>
        <v>0</v>
      </c>
      <c r="Y83" s="6">
        <f t="shared" si="35"/>
        <v>126726</v>
      </c>
      <c r="Z83" s="9">
        <f t="shared" si="36"/>
        <v>0</v>
      </c>
      <c r="AA83" s="30">
        <f t="shared" si="37"/>
        <v>21.02</v>
      </c>
      <c r="AB83" t="str">
        <f t="shared" si="38"/>
        <v/>
      </c>
      <c r="AC83" s="9">
        <v>0</v>
      </c>
      <c r="AD83" s="6">
        <f t="shared" si="41"/>
        <v>126726</v>
      </c>
    </row>
    <row r="84" spans="1:30">
      <c r="A84">
        <v>83</v>
      </c>
      <c r="B84" s="2" t="s">
        <v>110</v>
      </c>
      <c r="C84">
        <v>0</v>
      </c>
      <c r="D84" s="3">
        <v>0</v>
      </c>
      <c r="E84" s="3">
        <v>0</v>
      </c>
      <c r="F84" s="3">
        <f t="shared" si="39"/>
        <v>0</v>
      </c>
      <c r="G84" s="4">
        <f t="shared" si="21"/>
        <v>0</v>
      </c>
      <c r="H84" s="5">
        <v>0</v>
      </c>
      <c r="I84" s="30">
        <f t="shared" si="22"/>
        <v>0</v>
      </c>
      <c r="J84" s="30">
        <f t="shared" si="23"/>
        <v>0</v>
      </c>
      <c r="K84" s="8">
        <f t="shared" si="24"/>
        <v>0</v>
      </c>
      <c r="L84" s="8">
        <f t="shared" si="25"/>
        <v>0</v>
      </c>
      <c r="M84" s="8">
        <f t="shared" si="40"/>
        <v>0</v>
      </c>
      <c r="N84" s="6">
        <f t="shared" si="26"/>
        <v>0</v>
      </c>
      <c r="O84" s="8">
        <f t="shared" si="27"/>
        <v>0</v>
      </c>
      <c r="P84">
        <f t="shared" si="28"/>
        <v>0</v>
      </c>
      <c r="Q84" s="6">
        <f>ROUND(IF(H84=3%,$G$358*Ranking!K85,0),0)</f>
        <v>0</v>
      </c>
      <c r="R84" s="6">
        <f t="shared" si="29"/>
        <v>0</v>
      </c>
      <c r="S84" s="6">
        <f t="shared" si="30"/>
        <v>0</v>
      </c>
      <c r="T84" s="6">
        <f t="shared" si="31"/>
        <v>0</v>
      </c>
      <c r="U84" s="30">
        <f t="shared" si="32"/>
        <v>0</v>
      </c>
      <c r="V84" s="6">
        <f>IF(H84=3%,ROUND($G$360*Ranking!K85,0),0)</f>
        <v>0</v>
      </c>
      <c r="W84" s="9">
        <f t="shared" si="33"/>
        <v>0</v>
      </c>
      <c r="X84" s="9">
        <f t="shared" si="34"/>
        <v>0</v>
      </c>
      <c r="Y84" s="6">
        <f t="shared" si="35"/>
        <v>0</v>
      </c>
      <c r="Z84" s="9">
        <f t="shared" si="36"/>
        <v>0</v>
      </c>
      <c r="AA84" s="30">
        <f t="shared" si="37"/>
        <v>0</v>
      </c>
      <c r="AB84" t="str">
        <f t="shared" si="38"/>
        <v/>
      </c>
      <c r="AC84" s="9">
        <v>0</v>
      </c>
      <c r="AD84" s="6">
        <f t="shared" si="41"/>
        <v>0</v>
      </c>
    </row>
    <row r="85" spans="1:30">
      <c r="A85">
        <v>84</v>
      </c>
      <c r="B85" s="2" t="s">
        <v>111</v>
      </c>
      <c r="C85">
        <v>0</v>
      </c>
      <c r="D85" s="3">
        <v>0</v>
      </c>
      <c r="E85" s="3">
        <v>0</v>
      </c>
      <c r="F85" s="3">
        <f t="shared" si="39"/>
        <v>0</v>
      </c>
      <c r="G85" s="4">
        <f t="shared" si="21"/>
        <v>0</v>
      </c>
      <c r="H85" s="5">
        <v>0</v>
      </c>
      <c r="I85" s="30">
        <f t="shared" si="22"/>
        <v>0</v>
      </c>
      <c r="J85" s="30">
        <f t="shared" si="23"/>
        <v>0</v>
      </c>
      <c r="K85" s="8">
        <f t="shared" si="24"/>
        <v>0</v>
      </c>
      <c r="L85" s="8">
        <f t="shared" si="25"/>
        <v>0</v>
      </c>
      <c r="M85" s="8">
        <f t="shared" si="40"/>
        <v>0</v>
      </c>
      <c r="N85" s="6">
        <f t="shared" si="26"/>
        <v>0</v>
      </c>
      <c r="O85" s="8">
        <f t="shared" si="27"/>
        <v>0</v>
      </c>
      <c r="P85">
        <f t="shared" si="28"/>
        <v>0</v>
      </c>
      <c r="Q85" s="6">
        <f>ROUND(IF(H85=3%,$G$358*Ranking!K86,0),0)</f>
        <v>0</v>
      </c>
      <c r="R85" s="6">
        <f t="shared" si="29"/>
        <v>0</v>
      </c>
      <c r="S85" s="6">
        <f t="shared" si="30"/>
        <v>0</v>
      </c>
      <c r="T85" s="6">
        <f t="shared" si="31"/>
        <v>0</v>
      </c>
      <c r="U85" s="30">
        <f t="shared" si="32"/>
        <v>0</v>
      </c>
      <c r="V85" s="6">
        <f>IF(H85=3%,ROUND($G$360*Ranking!K86,0),0)</f>
        <v>0</v>
      </c>
      <c r="W85" s="9">
        <f t="shared" si="33"/>
        <v>0</v>
      </c>
      <c r="X85" s="9">
        <f t="shared" si="34"/>
        <v>0</v>
      </c>
      <c r="Y85" s="6">
        <f t="shared" si="35"/>
        <v>0</v>
      </c>
      <c r="Z85" s="9">
        <f t="shared" si="36"/>
        <v>0</v>
      </c>
      <c r="AA85" s="30">
        <f t="shared" si="37"/>
        <v>0</v>
      </c>
      <c r="AB85" t="str">
        <f t="shared" si="38"/>
        <v/>
      </c>
      <c r="AC85" s="9">
        <v>0</v>
      </c>
      <c r="AD85" s="6">
        <f t="shared" si="41"/>
        <v>0</v>
      </c>
    </row>
    <row r="86" spans="1:30">
      <c r="A86">
        <v>85</v>
      </c>
      <c r="B86" s="2" t="s">
        <v>112</v>
      </c>
      <c r="C86">
        <v>2007</v>
      </c>
      <c r="D86" s="3">
        <v>339474.67</v>
      </c>
      <c r="E86" s="3">
        <v>1676.41</v>
      </c>
      <c r="F86" s="3">
        <f t="shared" si="39"/>
        <v>337798.26</v>
      </c>
      <c r="G86" s="4">
        <f t="shared" si="21"/>
        <v>337798</v>
      </c>
      <c r="H86" s="5">
        <v>0.01</v>
      </c>
      <c r="I86" s="30">
        <f t="shared" si="22"/>
        <v>21.02</v>
      </c>
      <c r="J86" s="30">
        <f t="shared" si="23"/>
        <v>21.02</v>
      </c>
      <c r="K86" s="8">
        <f t="shared" si="24"/>
        <v>71019.690960000007</v>
      </c>
      <c r="L86" s="8">
        <f t="shared" si="25"/>
        <v>71019.690960000007</v>
      </c>
      <c r="M86" s="8">
        <f t="shared" si="40"/>
        <v>-0.3090399999928195</v>
      </c>
      <c r="N86" s="6">
        <f t="shared" si="26"/>
        <v>71020</v>
      </c>
      <c r="O86" s="8">
        <f t="shared" si="27"/>
        <v>0.3090399999928195</v>
      </c>
      <c r="P86">
        <f t="shared" si="28"/>
        <v>21.02</v>
      </c>
      <c r="Q86" s="6">
        <f>ROUND(IF(H86=3%,$G$358*Ranking!K87,0),0)</f>
        <v>0</v>
      </c>
      <c r="R86" s="6">
        <f t="shared" si="29"/>
        <v>71020</v>
      </c>
      <c r="S86" s="6">
        <f t="shared" si="30"/>
        <v>0</v>
      </c>
      <c r="T86" s="6">
        <f t="shared" si="31"/>
        <v>71020</v>
      </c>
      <c r="U86" s="30">
        <f t="shared" si="32"/>
        <v>21.02</v>
      </c>
      <c r="V86" s="6">
        <f>IF(H86=3%,ROUND($G$360*Ranking!K87,0),0)</f>
        <v>0</v>
      </c>
      <c r="W86" s="9">
        <f t="shared" si="33"/>
        <v>71020</v>
      </c>
      <c r="X86" s="9">
        <f t="shared" si="34"/>
        <v>0</v>
      </c>
      <c r="Y86" s="6">
        <f t="shared" si="35"/>
        <v>71020</v>
      </c>
      <c r="Z86" s="9">
        <f t="shared" si="36"/>
        <v>0</v>
      </c>
      <c r="AA86" s="30">
        <f t="shared" si="37"/>
        <v>21.02</v>
      </c>
      <c r="AB86" t="str">
        <f t="shared" si="38"/>
        <v/>
      </c>
      <c r="AC86" s="9">
        <v>0</v>
      </c>
      <c r="AD86" s="6">
        <f t="shared" si="41"/>
        <v>71020</v>
      </c>
    </row>
    <row r="87" spans="1:30">
      <c r="A87">
        <v>86</v>
      </c>
      <c r="B87" s="2" t="s">
        <v>113</v>
      </c>
      <c r="C87">
        <v>2006</v>
      </c>
      <c r="D87" s="3">
        <v>912028.35</v>
      </c>
      <c r="E87" s="3">
        <v>3416.79</v>
      </c>
      <c r="F87" s="3">
        <f t="shared" si="39"/>
        <v>908611.55999999994</v>
      </c>
      <c r="G87" s="4">
        <f t="shared" si="21"/>
        <v>908612</v>
      </c>
      <c r="H87" s="5">
        <v>0.03</v>
      </c>
      <c r="I87" s="30">
        <f t="shared" si="22"/>
        <v>21.02</v>
      </c>
      <c r="J87" s="30">
        <f t="shared" si="23"/>
        <v>28.43</v>
      </c>
      <c r="K87" s="8">
        <f t="shared" si="24"/>
        <v>191029.38276000001</v>
      </c>
      <c r="L87" s="8">
        <f t="shared" si="25"/>
        <v>191029.38276000001</v>
      </c>
      <c r="M87" s="8">
        <f t="shared" si="40"/>
        <v>0.38276000000769272</v>
      </c>
      <c r="N87" s="6">
        <f t="shared" si="26"/>
        <v>191029</v>
      </c>
      <c r="O87" s="8">
        <f t="shared" si="27"/>
        <v>-0.38276000000769272</v>
      </c>
      <c r="P87">
        <f t="shared" si="28"/>
        <v>21.02</v>
      </c>
      <c r="Q87" s="6">
        <f>ROUND(IF(H87=3%,$G$358*Ranking!K88,0),0)</f>
        <v>40601</v>
      </c>
      <c r="R87" s="6">
        <f t="shared" si="29"/>
        <v>231630</v>
      </c>
      <c r="S87" s="6">
        <f t="shared" si="30"/>
        <v>40601</v>
      </c>
      <c r="T87" s="6">
        <f t="shared" si="31"/>
        <v>231630</v>
      </c>
      <c r="U87" s="30">
        <f t="shared" si="32"/>
        <v>25.49</v>
      </c>
      <c r="V87" s="6">
        <f>IF(H87=3%,ROUND($G$360*Ranking!K88,0),0)</f>
        <v>26663</v>
      </c>
      <c r="W87" s="9">
        <f t="shared" si="33"/>
        <v>258293</v>
      </c>
      <c r="X87" s="9">
        <f t="shared" si="34"/>
        <v>26663</v>
      </c>
      <c r="Y87" s="6">
        <f t="shared" si="35"/>
        <v>258293</v>
      </c>
      <c r="Z87" s="9">
        <f t="shared" si="36"/>
        <v>0</v>
      </c>
      <c r="AA87" s="30">
        <f t="shared" si="37"/>
        <v>28.43</v>
      </c>
      <c r="AB87" t="str">
        <f t="shared" si="38"/>
        <v/>
      </c>
      <c r="AC87" s="9">
        <v>0</v>
      </c>
      <c r="AD87" s="6">
        <f t="shared" si="41"/>
        <v>258293</v>
      </c>
    </row>
    <row r="88" spans="1:30">
      <c r="A88">
        <v>87</v>
      </c>
      <c r="B88" s="2" t="s">
        <v>114</v>
      </c>
      <c r="C88">
        <v>2003</v>
      </c>
      <c r="D88" s="3">
        <v>652700.18999999994</v>
      </c>
      <c r="E88" s="3">
        <v>8121.44</v>
      </c>
      <c r="F88" s="3">
        <f t="shared" si="39"/>
        <v>644578.75</v>
      </c>
      <c r="G88" s="4">
        <f t="shared" si="21"/>
        <v>644579</v>
      </c>
      <c r="H88" s="5">
        <v>0.03</v>
      </c>
      <c r="I88" s="30">
        <f t="shared" si="22"/>
        <v>21.02</v>
      </c>
      <c r="J88" s="30">
        <f t="shared" si="23"/>
        <v>38.909999999999997</v>
      </c>
      <c r="K88" s="8">
        <f t="shared" si="24"/>
        <v>135518.27239</v>
      </c>
      <c r="L88" s="8">
        <f t="shared" si="25"/>
        <v>135518.27239</v>
      </c>
      <c r="M88" s="8">
        <f t="shared" si="40"/>
        <v>0.27238999999826774</v>
      </c>
      <c r="N88" s="6">
        <f t="shared" si="26"/>
        <v>135518</v>
      </c>
      <c r="O88" s="8">
        <f t="shared" si="27"/>
        <v>-0.27238999999826774</v>
      </c>
      <c r="P88">
        <f t="shared" si="28"/>
        <v>21.02</v>
      </c>
      <c r="Q88" s="6">
        <f>ROUND(IF(H88=3%,$G$358*Ranking!K89,0),0)</f>
        <v>69601</v>
      </c>
      <c r="R88" s="6">
        <f t="shared" si="29"/>
        <v>205119</v>
      </c>
      <c r="S88" s="6">
        <f t="shared" si="30"/>
        <v>69601</v>
      </c>
      <c r="T88" s="6">
        <f t="shared" si="31"/>
        <v>205119</v>
      </c>
      <c r="U88" s="30">
        <f t="shared" si="32"/>
        <v>31.82</v>
      </c>
      <c r="V88" s="6">
        <f>IF(H88=3%,ROUND($G$360*Ranking!K89,0),0)</f>
        <v>45708</v>
      </c>
      <c r="W88" s="9">
        <f t="shared" si="33"/>
        <v>250827</v>
      </c>
      <c r="X88" s="9">
        <f t="shared" si="34"/>
        <v>45708</v>
      </c>
      <c r="Y88" s="6">
        <f t="shared" si="35"/>
        <v>250827</v>
      </c>
      <c r="Z88" s="9">
        <f t="shared" si="36"/>
        <v>0</v>
      </c>
      <c r="AA88" s="30">
        <f t="shared" si="37"/>
        <v>38.909999999999997</v>
      </c>
      <c r="AB88" t="str">
        <f t="shared" si="38"/>
        <v/>
      </c>
      <c r="AC88" s="9">
        <v>0</v>
      </c>
      <c r="AD88" s="6">
        <f t="shared" si="41"/>
        <v>250827</v>
      </c>
    </row>
    <row r="89" spans="1:30">
      <c r="A89">
        <v>88</v>
      </c>
      <c r="B89" s="2" t="s">
        <v>115</v>
      </c>
      <c r="C89">
        <v>2002</v>
      </c>
      <c r="D89" s="3">
        <v>1637464.22</v>
      </c>
      <c r="E89" s="3">
        <v>17847.849999999999</v>
      </c>
      <c r="F89" s="3">
        <f t="shared" si="39"/>
        <v>1619616.3699999999</v>
      </c>
      <c r="G89" s="4">
        <f t="shared" si="21"/>
        <v>1619616</v>
      </c>
      <c r="H89" s="5">
        <v>0.03</v>
      </c>
      <c r="I89" s="30">
        <f t="shared" si="22"/>
        <v>21.02</v>
      </c>
      <c r="J89" s="30">
        <f t="shared" si="23"/>
        <v>25.77</v>
      </c>
      <c r="K89" s="8">
        <f t="shared" si="24"/>
        <v>340513.05154999997</v>
      </c>
      <c r="L89" s="8">
        <f t="shared" si="25"/>
        <v>340513.05154999997</v>
      </c>
      <c r="M89" s="8">
        <f t="shared" si="40"/>
        <v>5.1549999974668026E-2</v>
      </c>
      <c r="N89" s="6">
        <f t="shared" si="26"/>
        <v>340513</v>
      </c>
      <c r="O89" s="8">
        <f t="shared" si="27"/>
        <v>-5.1549999974668026E-2</v>
      </c>
      <c r="P89">
        <f t="shared" si="28"/>
        <v>21.02</v>
      </c>
      <c r="Q89" s="6">
        <f>ROUND(IF(H89=3%,$G$358*Ranking!K90,0),0)</f>
        <v>46401</v>
      </c>
      <c r="R89" s="6">
        <f t="shared" si="29"/>
        <v>386914</v>
      </c>
      <c r="S89" s="6">
        <f t="shared" si="30"/>
        <v>46401</v>
      </c>
      <c r="T89" s="6">
        <f t="shared" si="31"/>
        <v>386914</v>
      </c>
      <c r="U89" s="30">
        <f t="shared" si="32"/>
        <v>23.89</v>
      </c>
      <c r="V89" s="6">
        <f>IF(H89=3%,ROUND($G$360*Ranking!K90,0),0)</f>
        <v>30472</v>
      </c>
      <c r="W89" s="9">
        <f t="shared" si="33"/>
        <v>417386</v>
      </c>
      <c r="X89" s="9">
        <f t="shared" si="34"/>
        <v>30472</v>
      </c>
      <c r="Y89" s="6">
        <f t="shared" si="35"/>
        <v>417386</v>
      </c>
      <c r="Z89" s="9">
        <f t="shared" si="36"/>
        <v>0</v>
      </c>
      <c r="AA89" s="30">
        <f t="shared" si="37"/>
        <v>25.77</v>
      </c>
      <c r="AB89" t="str">
        <f t="shared" si="38"/>
        <v/>
      </c>
      <c r="AC89" s="9">
        <v>0</v>
      </c>
      <c r="AD89" s="6">
        <f t="shared" si="41"/>
        <v>417386</v>
      </c>
    </row>
    <row r="90" spans="1:30">
      <c r="A90">
        <v>89</v>
      </c>
      <c r="B90" s="2" t="s">
        <v>116</v>
      </c>
      <c r="C90">
        <v>2006</v>
      </c>
      <c r="D90" s="3">
        <v>898532.16</v>
      </c>
      <c r="E90" s="3">
        <v>1144.03</v>
      </c>
      <c r="F90" s="3">
        <f t="shared" si="39"/>
        <v>897388.13</v>
      </c>
      <c r="G90" s="4">
        <f t="shared" si="21"/>
        <v>897388</v>
      </c>
      <c r="H90" s="5">
        <v>0.03</v>
      </c>
      <c r="I90" s="30">
        <f t="shared" si="22"/>
        <v>21.02</v>
      </c>
      <c r="J90" s="30">
        <f t="shared" si="23"/>
        <v>28.52</v>
      </c>
      <c r="K90" s="8">
        <f t="shared" si="24"/>
        <v>188669.61446000001</v>
      </c>
      <c r="L90" s="8">
        <f t="shared" si="25"/>
        <v>188669.61446000001</v>
      </c>
      <c r="M90" s="8">
        <f t="shared" si="40"/>
        <v>-0.38553999998839572</v>
      </c>
      <c r="N90" s="6">
        <f t="shared" si="26"/>
        <v>188670</v>
      </c>
      <c r="O90" s="8">
        <f t="shared" si="27"/>
        <v>0.38553999998839572</v>
      </c>
      <c r="P90">
        <f t="shared" si="28"/>
        <v>21.02</v>
      </c>
      <c r="Q90" s="6">
        <f>ROUND(IF(H90=3%,$G$358*Ranking!K91,0),0)</f>
        <v>40601</v>
      </c>
      <c r="R90" s="6">
        <f t="shared" si="29"/>
        <v>229271</v>
      </c>
      <c r="S90" s="6">
        <f t="shared" si="30"/>
        <v>40601</v>
      </c>
      <c r="T90" s="6">
        <f t="shared" si="31"/>
        <v>229271</v>
      </c>
      <c r="U90" s="30">
        <f t="shared" si="32"/>
        <v>25.55</v>
      </c>
      <c r="V90" s="6">
        <f>IF(H90=3%,ROUND($G$360*Ranking!K91,0),0)</f>
        <v>26663</v>
      </c>
      <c r="W90" s="9">
        <f t="shared" si="33"/>
        <v>255934</v>
      </c>
      <c r="X90" s="9">
        <f t="shared" si="34"/>
        <v>26663</v>
      </c>
      <c r="Y90" s="6">
        <f t="shared" si="35"/>
        <v>255934</v>
      </c>
      <c r="Z90" s="9">
        <f t="shared" si="36"/>
        <v>0</v>
      </c>
      <c r="AA90" s="30">
        <f t="shared" si="37"/>
        <v>28.52</v>
      </c>
      <c r="AB90" t="str">
        <f t="shared" si="38"/>
        <v/>
      </c>
      <c r="AC90" s="9">
        <v>0</v>
      </c>
      <c r="AD90" s="6">
        <f t="shared" si="41"/>
        <v>255934</v>
      </c>
    </row>
    <row r="91" spans="1:30">
      <c r="A91">
        <v>90</v>
      </c>
      <c r="B91" s="2" t="s">
        <v>117</v>
      </c>
      <c r="C91">
        <v>0</v>
      </c>
      <c r="D91" s="3">
        <v>0</v>
      </c>
      <c r="E91" s="3">
        <v>0</v>
      </c>
      <c r="F91" s="3">
        <f t="shared" si="39"/>
        <v>0</v>
      </c>
      <c r="G91" s="4">
        <f t="shared" si="21"/>
        <v>0</v>
      </c>
      <c r="H91" s="5">
        <v>0</v>
      </c>
      <c r="I91" s="30">
        <f t="shared" si="22"/>
        <v>0</v>
      </c>
      <c r="J91" s="30">
        <f t="shared" si="23"/>
        <v>0</v>
      </c>
      <c r="K91" s="8">
        <f t="shared" si="24"/>
        <v>0</v>
      </c>
      <c r="L91" s="8">
        <f t="shared" si="25"/>
        <v>0</v>
      </c>
      <c r="M91" s="8">
        <f t="shared" si="40"/>
        <v>0</v>
      </c>
      <c r="N91" s="6">
        <f t="shared" si="26"/>
        <v>0</v>
      </c>
      <c r="O91" s="8">
        <f t="shared" si="27"/>
        <v>0</v>
      </c>
      <c r="P91">
        <f t="shared" si="28"/>
        <v>0</v>
      </c>
      <c r="Q91" s="6">
        <f>ROUND(IF(H91=3%,$G$358*Ranking!K92,0),0)</f>
        <v>0</v>
      </c>
      <c r="R91" s="6">
        <f t="shared" si="29"/>
        <v>0</v>
      </c>
      <c r="S91" s="6">
        <f t="shared" si="30"/>
        <v>0</v>
      </c>
      <c r="T91" s="6">
        <f t="shared" si="31"/>
        <v>0</v>
      </c>
      <c r="U91" s="30">
        <f t="shared" si="32"/>
        <v>0</v>
      </c>
      <c r="V91" s="6">
        <f>IF(H91=3%,ROUND($G$360*Ranking!K92,0),0)</f>
        <v>0</v>
      </c>
      <c r="W91" s="9">
        <f t="shared" si="33"/>
        <v>0</v>
      </c>
      <c r="X91" s="9">
        <f t="shared" si="34"/>
        <v>0</v>
      </c>
      <c r="Y91" s="6">
        <f t="shared" si="35"/>
        <v>0</v>
      </c>
      <c r="Z91" s="9">
        <f t="shared" si="36"/>
        <v>0</v>
      </c>
      <c r="AA91" s="30">
        <f t="shared" si="37"/>
        <v>0</v>
      </c>
      <c r="AB91" t="str">
        <f t="shared" si="38"/>
        <v/>
      </c>
      <c r="AC91" s="9">
        <v>0</v>
      </c>
      <c r="AD91" s="6">
        <f t="shared" si="41"/>
        <v>0</v>
      </c>
    </row>
    <row r="92" spans="1:30">
      <c r="A92">
        <v>91</v>
      </c>
      <c r="B92" s="2" t="s">
        <v>118</v>
      </c>
      <c r="C92">
        <v>0</v>
      </c>
      <c r="D92" s="3">
        <v>0</v>
      </c>
      <c r="E92" s="3">
        <v>0</v>
      </c>
      <c r="F92" s="3">
        <f t="shared" si="39"/>
        <v>0</v>
      </c>
      <c r="G92" s="4">
        <f t="shared" si="21"/>
        <v>0</v>
      </c>
      <c r="H92" s="5">
        <v>0</v>
      </c>
      <c r="I92" s="30">
        <f t="shared" si="22"/>
        <v>0</v>
      </c>
      <c r="J92" s="30">
        <f t="shared" si="23"/>
        <v>0</v>
      </c>
      <c r="K92" s="8">
        <f t="shared" si="24"/>
        <v>0</v>
      </c>
      <c r="L92" s="8">
        <f t="shared" si="25"/>
        <v>0</v>
      </c>
      <c r="M92" s="8">
        <f t="shared" si="40"/>
        <v>0</v>
      </c>
      <c r="N92" s="6">
        <f t="shared" si="26"/>
        <v>0</v>
      </c>
      <c r="O92" s="8">
        <f t="shared" si="27"/>
        <v>0</v>
      </c>
      <c r="P92">
        <f t="shared" si="28"/>
        <v>0</v>
      </c>
      <c r="Q92" s="6">
        <f>ROUND(IF(H92=3%,$G$358*Ranking!K93,0),0)</f>
        <v>0</v>
      </c>
      <c r="R92" s="6">
        <f t="shared" si="29"/>
        <v>0</v>
      </c>
      <c r="S92" s="6">
        <f t="shared" si="30"/>
        <v>0</v>
      </c>
      <c r="T92" s="6">
        <f t="shared" si="31"/>
        <v>0</v>
      </c>
      <c r="U92" s="30">
        <f t="shared" si="32"/>
        <v>0</v>
      </c>
      <c r="V92" s="6">
        <f>IF(H92=3%,ROUND($G$360*Ranking!K93,0),0)</f>
        <v>0</v>
      </c>
      <c r="W92" s="9">
        <f t="shared" si="33"/>
        <v>0</v>
      </c>
      <c r="X92" s="9">
        <f t="shared" si="34"/>
        <v>0</v>
      </c>
      <c r="Y92" s="6">
        <f t="shared" si="35"/>
        <v>0</v>
      </c>
      <c r="Z92" s="9">
        <f t="shared" si="36"/>
        <v>0</v>
      </c>
      <c r="AA92" s="30">
        <f t="shared" si="37"/>
        <v>0</v>
      </c>
      <c r="AB92" t="str">
        <f t="shared" si="38"/>
        <v/>
      </c>
      <c r="AC92" s="9">
        <v>0</v>
      </c>
      <c r="AD92" s="6">
        <f t="shared" si="41"/>
        <v>0</v>
      </c>
    </row>
    <row r="93" spans="1:30">
      <c r="A93">
        <v>92</v>
      </c>
      <c r="B93" s="2" t="s">
        <v>119</v>
      </c>
      <c r="C93">
        <v>2008</v>
      </c>
      <c r="D93" s="3">
        <v>208647.59</v>
      </c>
      <c r="E93" s="3">
        <v>395.08</v>
      </c>
      <c r="F93" s="3">
        <f t="shared" si="39"/>
        <v>208252.51</v>
      </c>
      <c r="G93" s="4">
        <f t="shared" si="21"/>
        <v>208253</v>
      </c>
      <c r="H93" s="5">
        <v>1.4999999999999999E-2</v>
      </c>
      <c r="I93" s="30">
        <f t="shared" si="22"/>
        <v>21.02</v>
      </c>
      <c r="J93" s="30">
        <f t="shared" si="23"/>
        <v>21.02</v>
      </c>
      <c r="K93" s="8">
        <f t="shared" si="24"/>
        <v>43783.751530000001</v>
      </c>
      <c r="L93" s="8">
        <f t="shared" si="25"/>
        <v>43783.751530000001</v>
      </c>
      <c r="M93" s="8">
        <f t="shared" si="40"/>
        <v>-0.24846999999863328</v>
      </c>
      <c r="N93" s="6">
        <f t="shared" si="26"/>
        <v>43784</v>
      </c>
      <c r="O93" s="8">
        <f t="shared" si="27"/>
        <v>0.24846999999863328</v>
      </c>
      <c r="P93">
        <f t="shared" si="28"/>
        <v>21.02</v>
      </c>
      <c r="Q93" s="6">
        <f>ROUND(IF(H93=3%,$G$358*Ranking!K94,0),0)</f>
        <v>0</v>
      </c>
      <c r="R93" s="6">
        <f t="shared" si="29"/>
        <v>43784</v>
      </c>
      <c r="S93" s="6">
        <f t="shared" si="30"/>
        <v>0</v>
      </c>
      <c r="T93" s="6">
        <f t="shared" si="31"/>
        <v>43784</v>
      </c>
      <c r="U93" s="30">
        <f t="shared" si="32"/>
        <v>21.02</v>
      </c>
      <c r="V93" s="6">
        <f>IF(H93=3%,ROUND($G$360*Ranking!K94,0),0)</f>
        <v>0</v>
      </c>
      <c r="W93" s="9">
        <f t="shared" si="33"/>
        <v>43784</v>
      </c>
      <c r="X93" s="9">
        <f t="shared" si="34"/>
        <v>0</v>
      </c>
      <c r="Y93" s="6">
        <f t="shared" si="35"/>
        <v>43784</v>
      </c>
      <c r="Z93" s="9">
        <f t="shared" si="36"/>
        <v>0</v>
      </c>
      <c r="AA93" s="30">
        <f t="shared" si="37"/>
        <v>21.02</v>
      </c>
      <c r="AB93" t="str">
        <f t="shared" si="38"/>
        <v/>
      </c>
      <c r="AC93" s="9">
        <v>0</v>
      </c>
      <c r="AD93" s="6">
        <f t="shared" si="41"/>
        <v>43784</v>
      </c>
    </row>
    <row r="94" spans="1:30">
      <c r="A94">
        <v>93</v>
      </c>
      <c r="B94" s="2" t="s">
        <v>120</v>
      </c>
      <c r="C94">
        <v>0</v>
      </c>
      <c r="D94" s="3">
        <v>0</v>
      </c>
      <c r="E94" s="3">
        <v>0</v>
      </c>
      <c r="F94" s="3">
        <f t="shared" si="39"/>
        <v>0</v>
      </c>
      <c r="G94" s="4">
        <f t="shared" si="21"/>
        <v>0</v>
      </c>
      <c r="H94" s="5">
        <v>0</v>
      </c>
      <c r="I94" s="30">
        <f t="shared" si="22"/>
        <v>0</v>
      </c>
      <c r="J94" s="30">
        <f t="shared" si="23"/>
        <v>0</v>
      </c>
      <c r="K94" s="8">
        <f t="shared" si="24"/>
        <v>0</v>
      </c>
      <c r="L94" s="8">
        <f t="shared" si="25"/>
        <v>0</v>
      </c>
      <c r="M94" s="8">
        <f t="shared" si="40"/>
        <v>0</v>
      </c>
      <c r="N94" s="6">
        <f t="shared" si="26"/>
        <v>0</v>
      </c>
      <c r="O94" s="8">
        <f t="shared" si="27"/>
        <v>0</v>
      </c>
      <c r="P94">
        <f t="shared" si="28"/>
        <v>0</v>
      </c>
      <c r="Q94" s="6">
        <f>ROUND(IF(H94=3%,$G$358*Ranking!K95,0),0)</f>
        <v>0</v>
      </c>
      <c r="R94" s="6">
        <f t="shared" si="29"/>
        <v>0</v>
      </c>
      <c r="S94" s="6">
        <f t="shared" si="30"/>
        <v>0</v>
      </c>
      <c r="T94" s="6">
        <f t="shared" si="31"/>
        <v>0</v>
      </c>
      <c r="U94" s="30">
        <f t="shared" si="32"/>
        <v>0</v>
      </c>
      <c r="V94" s="6">
        <f>IF(H94=3%,ROUND($G$360*Ranking!K95,0),0)</f>
        <v>0</v>
      </c>
      <c r="W94" s="9">
        <f t="shared" si="33"/>
        <v>0</v>
      </c>
      <c r="X94" s="9">
        <f t="shared" si="34"/>
        <v>0</v>
      </c>
      <c r="Y94" s="6">
        <f t="shared" si="35"/>
        <v>0</v>
      </c>
      <c r="Z94" s="9">
        <f t="shared" si="36"/>
        <v>0</v>
      </c>
      <c r="AA94" s="30">
        <f t="shared" si="37"/>
        <v>0</v>
      </c>
      <c r="AB94" t="str">
        <f t="shared" si="38"/>
        <v/>
      </c>
      <c r="AC94" s="9">
        <v>0</v>
      </c>
      <c r="AD94" s="6">
        <f t="shared" si="41"/>
        <v>0</v>
      </c>
    </row>
    <row r="95" spans="1:30">
      <c r="A95">
        <v>94</v>
      </c>
      <c r="B95" s="2" t="s">
        <v>121</v>
      </c>
      <c r="C95">
        <v>2006</v>
      </c>
      <c r="D95" s="3">
        <v>492523.24</v>
      </c>
      <c r="E95" s="3">
        <v>2635.56</v>
      </c>
      <c r="F95" s="3">
        <f t="shared" si="39"/>
        <v>489887.68</v>
      </c>
      <c r="G95" s="4">
        <f t="shared" si="21"/>
        <v>489888</v>
      </c>
      <c r="H95" s="5">
        <v>0.02</v>
      </c>
      <c r="I95" s="30">
        <f t="shared" si="22"/>
        <v>21.02</v>
      </c>
      <c r="J95" s="30">
        <f t="shared" si="23"/>
        <v>21.02</v>
      </c>
      <c r="K95" s="8">
        <f t="shared" si="24"/>
        <v>102995.56054999999</v>
      </c>
      <c r="L95" s="8">
        <f t="shared" si="25"/>
        <v>102995.56054999999</v>
      </c>
      <c r="M95" s="8">
        <f t="shared" si="40"/>
        <v>-0.43945000000530854</v>
      </c>
      <c r="N95" s="6">
        <f t="shared" si="26"/>
        <v>102996</v>
      </c>
      <c r="O95" s="8">
        <f t="shared" si="27"/>
        <v>0.43945000000530854</v>
      </c>
      <c r="P95">
        <f t="shared" si="28"/>
        <v>21.02</v>
      </c>
      <c r="Q95" s="6">
        <f>ROUND(IF(H95=3%,$G$358*Ranking!K96,0),0)</f>
        <v>0</v>
      </c>
      <c r="R95" s="6">
        <f t="shared" si="29"/>
        <v>102996</v>
      </c>
      <c r="S95" s="6">
        <f t="shared" si="30"/>
        <v>0</v>
      </c>
      <c r="T95" s="6">
        <f t="shared" si="31"/>
        <v>102996</v>
      </c>
      <c r="U95" s="30">
        <f t="shared" si="32"/>
        <v>21.02</v>
      </c>
      <c r="V95" s="6">
        <f>IF(H95=3%,ROUND($G$360*Ranking!K96,0),0)</f>
        <v>0</v>
      </c>
      <c r="W95" s="9">
        <f t="shared" si="33"/>
        <v>102996</v>
      </c>
      <c r="X95" s="9">
        <f t="shared" si="34"/>
        <v>0</v>
      </c>
      <c r="Y95" s="6">
        <f t="shared" si="35"/>
        <v>102996</v>
      </c>
      <c r="Z95" s="9">
        <f t="shared" si="36"/>
        <v>0</v>
      </c>
      <c r="AA95" s="30">
        <f t="shared" si="37"/>
        <v>21.02</v>
      </c>
      <c r="AB95" t="str">
        <f t="shared" si="38"/>
        <v/>
      </c>
      <c r="AC95" s="9">
        <v>0</v>
      </c>
      <c r="AD95" s="6">
        <f t="shared" si="41"/>
        <v>102996</v>
      </c>
    </row>
    <row r="96" spans="1:30">
      <c r="A96">
        <v>95</v>
      </c>
      <c r="B96" s="2" t="s">
        <v>122</v>
      </c>
      <c r="C96">
        <v>2013</v>
      </c>
      <c r="D96" s="3">
        <v>1408549.52</v>
      </c>
      <c r="E96" s="3">
        <v>10321.77</v>
      </c>
      <c r="F96" s="3">
        <f t="shared" si="39"/>
        <v>1398227.75</v>
      </c>
      <c r="G96" s="4">
        <f t="shared" si="21"/>
        <v>1398228</v>
      </c>
      <c r="H96" s="5">
        <v>1.4999999999999999E-2</v>
      </c>
      <c r="I96" s="30">
        <f t="shared" si="22"/>
        <v>21.02</v>
      </c>
      <c r="J96" s="30">
        <f t="shared" si="23"/>
        <v>21.02</v>
      </c>
      <c r="K96" s="8">
        <f t="shared" si="24"/>
        <v>293967.75718999997</v>
      </c>
      <c r="L96" s="8">
        <f t="shared" si="25"/>
        <v>293967.75718999997</v>
      </c>
      <c r="M96" s="8">
        <f t="shared" si="40"/>
        <v>-0.24281000002520159</v>
      </c>
      <c r="N96" s="6">
        <f t="shared" si="26"/>
        <v>293968</v>
      </c>
      <c r="O96" s="8">
        <f t="shared" si="27"/>
        <v>0.24281000002520159</v>
      </c>
      <c r="P96">
        <f t="shared" si="28"/>
        <v>21.02</v>
      </c>
      <c r="Q96" s="6">
        <f>ROUND(IF(H96=3%,$G$358*Ranking!K97,0),0)</f>
        <v>0</v>
      </c>
      <c r="R96" s="6">
        <f t="shared" si="29"/>
        <v>293968</v>
      </c>
      <c r="S96" s="6">
        <f t="shared" si="30"/>
        <v>0</v>
      </c>
      <c r="T96" s="6">
        <f t="shared" si="31"/>
        <v>293968</v>
      </c>
      <c r="U96" s="30">
        <f t="shared" si="32"/>
        <v>21.02</v>
      </c>
      <c r="V96" s="6">
        <f>IF(H96=3%,ROUND($G$360*Ranking!K97,0),0)</f>
        <v>0</v>
      </c>
      <c r="W96" s="9">
        <f t="shared" si="33"/>
        <v>293968</v>
      </c>
      <c r="X96" s="9">
        <f t="shared" si="34"/>
        <v>0</v>
      </c>
      <c r="Y96" s="6">
        <f t="shared" si="35"/>
        <v>293968</v>
      </c>
      <c r="Z96" s="9">
        <f t="shared" si="36"/>
        <v>0</v>
      </c>
      <c r="AA96" s="30">
        <f t="shared" si="37"/>
        <v>21.02</v>
      </c>
      <c r="AB96" t="str">
        <f t="shared" si="38"/>
        <v/>
      </c>
      <c r="AC96" s="9">
        <v>0</v>
      </c>
      <c r="AD96" s="6">
        <f t="shared" si="41"/>
        <v>293968</v>
      </c>
    </row>
    <row r="97" spans="1:30">
      <c r="A97">
        <v>96</v>
      </c>
      <c r="B97" s="2" t="s">
        <v>123</v>
      </c>
      <c r="C97">
        <v>2006</v>
      </c>
      <c r="D97" s="3">
        <v>3500453.96</v>
      </c>
      <c r="E97" s="3">
        <v>10004.629999999999</v>
      </c>
      <c r="F97" s="3">
        <f t="shared" si="39"/>
        <v>3490449.33</v>
      </c>
      <c r="G97" s="4">
        <f t="shared" si="21"/>
        <v>3490449</v>
      </c>
      <c r="H97" s="5">
        <v>0.03</v>
      </c>
      <c r="I97" s="30">
        <f t="shared" si="22"/>
        <v>21.02</v>
      </c>
      <c r="J97" s="30">
        <f t="shared" si="23"/>
        <v>22.4</v>
      </c>
      <c r="K97" s="8">
        <f t="shared" si="24"/>
        <v>733842.73818999995</v>
      </c>
      <c r="L97" s="8">
        <f t="shared" si="25"/>
        <v>733842.73818999995</v>
      </c>
      <c r="M97" s="8">
        <f t="shared" si="40"/>
        <v>-0.26181000005453825</v>
      </c>
      <c r="N97" s="6">
        <f t="shared" si="26"/>
        <v>733843</v>
      </c>
      <c r="O97" s="8">
        <f t="shared" si="27"/>
        <v>0.26181000005453825</v>
      </c>
      <c r="P97">
        <f t="shared" si="28"/>
        <v>21.02</v>
      </c>
      <c r="Q97" s="6">
        <f>ROUND(IF(H97=3%,$G$358*Ranking!K98,0),0)</f>
        <v>29001</v>
      </c>
      <c r="R97" s="6">
        <f t="shared" si="29"/>
        <v>762844</v>
      </c>
      <c r="S97" s="6">
        <f t="shared" si="30"/>
        <v>29001</v>
      </c>
      <c r="T97" s="6">
        <f t="shared" si="31"/>
        <v>762844</v>
      </c>
      <c r="U97" s="30">
        <f t="shared" si="32"/>
        <v>21.86</v>
      </c>
      <c r="V97" s="6">
        <f>IF(H97=3%,ROUND($G$360*Ranking!K98,0),0)</f>
        <v>19045</v>
      </c>
      <c r="W97" s="9">
        <f t="shared" si="33"/>
        <v>781889</v>
      </c>
      <c r="X97" s="9">
        <f t="shared" si="34"/>
        <v>19045</v>
      </c>
      <c r="Y97" s="6">
        <f t="shared" si="35"/>
        <v>781889</v>
      </c>
      <c r="Z97" s="9">
        <f t="shared" si="36"/>
        <v>0</v>
      </c>
      <c r="AA97" s="30">
        <f t="shared" si="37"/>
        <v>22.4</v>
      </c>
      <c r="AB97" t="str">
        <f t="shared" si="38"/>
        <v/>
      </c>
      <c r="AC97" s="9">
        <v>0</v>
      </c>
      <c r="AD97" s="6">
        <f t="shared" si="41"/>
        <v>781889</v>
      </c>
    </row>
    <row r="98" spans="1:30">
      <c r="A98">
        <v>97</v>
      </c>
      <c r="B98" s="2" t="s">
        <v>124</v>
      </c>
      <c r="C98">
        <v>0</v>
      </c>
      <c r="D98" s="3">
        <v>0</v>
      </c>
      <c r="E98" s="3">
        <v>0</v>
      </c>
      <c r="F98" s="3">
        <f t="shared" si="39"/>
        <v>0</v>
      </c>
      <c r="G98" s="4">
        <f t="shared" si="21"/>
        <v>0</v>
      </c>
      <c r="H98" s="5">
        <v>0</v>
      </c>
      <c r="I98" s="30">
        <f t="shared" si="22"/>
        <v>0</v>
      </c>
      <c r="J98" s="30">
        <f t="shared" si="23"/>
        <v>0</v>
      </c>
      <c r="K98" s="8">
        <f t="shared" si="24"/>
        <v>0</v>
      </c>
      <c r="L98" s="8">
        <f t="shared" si="25"/>
        <v>0</v>
      </c>
      <c r="M98" s="8">
        <f t="shared" si="40"/>
        <v>0</v>
      </c>
      <c r="N98" s="6">
        <f t="shared" si="26"/>
        <v>0</v>
      </c>
      <c r="O98" s="8">
        <f t="shared" si="27"/>
        <v>0</v>
      </c>
      <c r="P98">
        <f t="shared" si="28"/>
        <v>0</v>
      </c>
      <c r="Q98" s="6">
        <f>ROUND(IF(H98=3%,$G$358*Ranking!K99,0),0)</f>
        <v>0</v>
      </c>
      <c r="R98" s="6">
        <f t="shared" si="29"/>
        <v>0</v>
      </c>
      <c r="S98" s="6">
        <f t="shared" si="30"/>
        <v>0</v>
      </c>
      <c r="T98" s="6">
        <f t="shared" si="31"/>
        <v>0</v>
      </c>
      <c r="U98" s="30">
        <f t="shared" si="32"/>
        <v>0</v>
      </c>
      <c r="V98" s="6">
        <f>IF(H98=3%,ROUND($G$360*Ranking!K99,0),0)</f>
        <v>0</v>
      </c>
      <c r="W98" s="9">
        <f t="shared" si="33"/>
        <v>0</v>
      </c>
      <c r="X98" s="9">
        <f t="shared" si="34"/>
        <v>0</v>
      </c>
      <c r="Y98" s="6">
        <f t="shared" si="35"/>
        <v>0</v>
      </c>
      <c r="Z98" s="9">
        <f t="shared" si="36"/>
        <v>0</v>
      </c>
      <c r="AA98" s="30">
        <f t="shared" si="37"/>
        <v>0</v>
      </c>
      <c r="AB98" t="str">
        <f t="shared" si="38"/>
        <v/>
      </c>
      <c r="AC98" s="9">
        <v>0</v>
      </c>
      <c r="AD98" s="6">
        <f t="shared" si="41"/>
        <v>0</v>
      </c>
    </row>
    <row r="99" spans="1:30">
      <c r="A99">
        <v>98</v>
      </c>
      <c r="B99" s="2" t="s">
        <v>125</v>
      </c>
      <c r="C99">
        <v>0</v>
      </c>
      <c r="D99" s="3">
        <v>0</v>
      </c>
      <c r="E99" s="3">
        <v>0</v>
      </c>
      <c r="F99" s="3">
        <f t="shared" si="39"/>
        <v>0</v>
      </c>
      <c r="G99" s="4">
        <f t="shared" si="21"/>
        <v>0</v>
      </c>
      <c r="H99" s="5">
        <v>0</v>
      </c>
      <c r="I99" s="30">
        <f t="shared" si="22"/>
        <v>0</v>
      </c>
      <c r="J99" s="30">
        <f t="shared" si="23"/>
        <v>0</v>
      </c>
      <c r="K99" s="8">
        <f t="shared" si="24"/>
        <v>0</v>
      </c>
      <c r="L99" s="8">
        <f t="shared" si="25"/>
        <v>0</v>
      </c>
      <c r="M99" s="8">
        <f t="shared" si="40"/>
        <v>0</v>
      </c>
      <c r="N99" s="6">
        <f t="shared" si="26"/>
        <v>0</v>
      </c>
      <c r="O99" s="8">
        <f t="shared" si="27"/>
        <v>0</v>
      </c>
      <c r="P99">
        <f t="shared" si="28"/>
        <v>0</v>
      </c>
      <c r="Q99" s="6">
        <f>ROUND(IF(H99=3%,$G$358*Ranking!K100,0),0)</f>
        <v>0</v>
      </c>
      <c r="R99" s="6">
        <f t="shared" si="29"/>
        <v>0</v>
      </c>
      <c r="S99" s="6">
        <f t="shared" si="30"/>
        <v>0</v>
      </c>
      <c r="T99" s="6">
        <f t="shared" si="31"/>
        <v>0</v>
      </c>
      <c r="U99" s="30">
        <f t="shared" si="32"/>
        <v>0</v>
      </c>
      <c r="V99" s="6">
        <f>IF(H99=3%,ROUND($G$360*Ranking!K100,0),0)</f>
        <v>0</v>
      </c>
      <c r="W99" s="9">
        <f t="shared" si="33"/>
        <v>0</v>
      </c>
      <c r="X99" s="9">
        <f t="shared" si="34"/>
        <v>0</v>
      </c>
      <c r="Y99" s="6">
        <f t="shared" si="35"/>
        <v>0</v>
      </c>
      <c r="Z99" s="9">
        <f t="shared" si="36"/>
        <v>0</v>
      </c>
      <c r="AA99" s="30">
        <f t="shared" si="37"/>
        <v>0</v>
      </c>
      <c r="AB99" t="str">
        <f t="shared" si="38"/>
        <v/>
      </c>
      <c r="AC99" s="9">
        <v>0</v>
      </c>
      <c r="AD99" s="6">
        <f t="shared" si="41"/>
        <v>0</v>
      </c>
    </row>
    <row r="100" spans="1:30">
      <c r="A100">
        <v>99</v>
      </c>
      <c r="B100" s="2" t="s">
        <v>126</v>
      </c>
      <c r="C100">
        <v>0</v>
      </c>
      <c r="D100" s="3">
        <v>0</v>
      </c>
      <c r="E100" s="3">
        <v>0</v>
      </c>
      <c r="F100" s="3">
        <f t="shared" si="39"/>
        <v>0</v>
      </c>
      <c r="G100" s="4">
        <f t="shared" si="21"/>
        <v>0</v>
      </c>
      <c r="H100" s="5">
        <v>0</v>
      </c>
      <c r="I100" s="30">
        <f t="shared" si="22"/>
        <v>0</v>
      </c>
      <c r="J100" s="30">
        <f t="shared" si="23"/>
        <v>0</v>
      </c>
      <c r="K100" s="8">
        <f t="shared" si="24"/>
        <v>0</v>
      </c>
      <c r="L100" s="8">
        <f t="shared" si="25"/>
        <v>0</v>
      </c>
      <c r="M100" s="8">
        <f t="shared" si="40"/>
        <v>0</v>
      </c>
      <c r="N100" s="6">
        <f t="shared" si="26"/>
        <v>0</v>
      </c>
      <c r="O100" s="8">
        <f t="shared" si="27"/>
        <v>0</v>
      </c>
      <c r="P100">
        <f t="shared" si="28"/>
        <v>0</v>
      </c>
      <c r="Q100" s="6">
        <f>ROUND(IF(H100=3%,$G$358*Ranking!K101,0),0)</f>
        <v>0</v>
      </c>
      <c r="R100" s="6">
        <f t="shared" si="29"/>
        <v>0</v>
      </c>
      <c r="S100" s="6">
        <f t="shared" si="30"/>
        <v>0</v>
      </c>
      <c r="T100" s="6">
        <f t="shared" si="31"/>
        <v>0</v>
      </c>
      <c r="U100" s="30">
        <f t="shared" si="32"/>
        <v>0</v>
      </c>
      <c r="V100" s="6">
        <f>IF(H100=3%,ROUND($G$360*Ranking!K101,0),0)</f>
        <v>0</v>
      </c>
      <c r="W100" s="9">
        <f t="shared" si="33"/>
        <v>0</v>
      </c>
      <c r="X100" s="9">
        <f t="shared" si="34"/>
        <v>0</v>
      </c>
      <c r="Y100" s="6">
        <f t="shared" si="35"/>
        <v>0</v>
      </c>
      <c r="Z100" s="9">
        <f t="shared" si="36"/>
        <v>0</v>
      </c>
      <c r="AA100" s="30">
        <f t="shared" si="37"/>
        <v>0</v>
      </c>
      <c r="AB100" t="str">
        <f t="shared" si="38"/>
        <v/>
      </c>
      <c r="AC100" s="9">
        <v>0</v>
      </c>
      <c r="AD100" s="6">
        <f t="shared" si="41"/>
        <v>0</v>
      </c>
    </row>
    <row r="101" spans="1:30">
      <c r="A101">
        <v>100</v>
      </c>
      <c r="B101" s="2" t="s">
        <v>127</v>
      </c>
      <c r="C101">
        <v>2022</v>
      </c>
      <c r="D101" s="3">
        <v>1686250.95</v>
      </c>
      <c r="E101" s="3">
        <v>7568.83</v>
      </c>
      <c r="F101" s="3">
        <f t="shared" si="39"/>
        <v>1678682.1199999999</v>
      </c>
      <c r="G101" s="4">
        <f t="shared" si="21"/>
        <v>1678682</v>
      </c>
      <c r="H101" s="5">
        <v>0.01</v>
      </c>
      <c r="I101" s="30">
        <f t="shared" si="22"/>
        <v>21.02</v>
      </c>
      <c r="J101" s="30">
        <f t="shared" si="23"/>
        <v>21.02</v>
      </c>
      <c r="K101" s="8">
        <f t="shared" si="24"/>
        <v>352931.26913999999</v>
      </c>
      <c r="L101" s="8">
        <f t="shared" si="25"/>
        <v>352931.26913999999</v>
      </c>
      <c r="M101" s="8">
        <f t="shared" si="40"/>
        <v>0.26913999998942018</v>
      </c>
      <c r="N101" s="6">
        <f t="shared" si="26"/>
        <v>352931</v>
      </c>
      <c r="O101" s="8">
        <f t="shared" si="27"/>
        <v>-0.26913999998942018</v>
      </c>
      <c r="P101">
        <f t="shared" si="28"/>
        <v>21.02</v>
      </c>
      <c r="Q101" s="6">
        <f>ROUND(IF(H101=3%,$G$358*Ranking!K102,0),0)</f>
        <v>0</v>
      </c>
      <c r="R101" s="6">
        <f t="shared" si="29"/>
        <v>352931</v>
      </c>
      <c r="S101" s="6">
        <f t="shared" si="30"/>
        <v>0</v>
      </c>
      <c r="T101" s="6">
        <f t="shared" si="31"/>
        <v>352931</v>
      </c>
      <c r="U101" s="30">
        <f t="shared" si="32"/>
        <v>21.02</v>
      </c>
      <c r="V101" s="6">
        <f>IF(H101=3%,ROUND($G$360*Ranking!K102,0),0)</f>
        <v>0</v>
      </c>
      <c r="W101" s="9">
        <f t="shared" si="33"/>
        <v>352931</v>
      </c>
      <c r="X101" s="9">
        <f t="shared" si="34"/>
        <v>0</v>
      </c>
      <c r="Y101" s="6">
        <f t="shared" si="35"/>
        <v>352931</v>
      </c>
      <c r="Z101" s="9">
        <f t="shared" si="36"/>
        <v>0</v>
      </c>
      <c r="AA101" s="30">
        <f t="shared" si="37"/>
        <v>21.02</v>
      </c>
      <c r="AB101" t="str">
        <f t="shared" si="38"/>
        <v/>
      </c>
      <c r="AC101" s="9">
        <v>0</v>
      </c>
      <c r="AD101" s="6">
        <f t="shared" si="41"/>
        <v>352931</v>
      </c>
    </row>
    <row r="102" spans="1:30">
      <c r="A102">
        <v>101</v>
      </c>
      <c r="B102" s="2" t="s">
        <v>128</v>
      </c>
      <c r="C102">
        <v>2022</v>
      </c>
      <c r="D102" s="3">
        <v>1502605.14</v>
      </c>
      <c r="E102" s="3">
        <v>14884.85</v>
      </c>
      <c r="F102" s="3">
        <f t="shared" si="39"/>
        <v>1487720.2899999998</v>
      </c>
      <c r="G102" s="4">
        <f t="shared" si="21"/>
        <v>1487720</v>
      </c>
      <c r="H102" s="5">
        <v>0.02</v>
      </c>
      <c r="I102" s="30">
        <f t="shared" si="22"/>
        <v>21.02</v>
      </c>
      <c r="J102" s="30">
        <f t="shared" si="23"/>
        <v>21.02</v>
      </c>
      <c r="K102" s="8">
        <f t="shared" si="24"/>
        <v>312782.83065000002</v>
      </c>
      <c r="L102" s="8">
        <f t="shared" si="25"/>
        <v>312782.83065000002</v>
      </c>
      <c r="M102" s="8">
        <f t="shared" si="40"/>
        <v>-0.16934999998193234</v>
      </c>
      <c r="N102" s="6">
        <f t="shared" si="26"/>
        <v>312783</v>
      </c>
      <c r="O102" s="8">
        <f t="shared" si="27"/>
        <v>0.16934999998193234</v>
      </c>
      <c r="P102">
        <f t="shared" si="28"/>
        <v>21.02</v>
      </c>
      <c r="Q102" s="6">
        <f>ROUND(IF(H102=3%,$G$358*Ranking!K103,0),0)</f>
        <v>0</v>
      </c>
      <c r="R102" s="6">
        <f t="shared" si="29"/>
        <v>312783</v>
      </c>
      <c r="S102" s="6">
        <f t="shared" si="30"/>
        <v>0</v>
      </c>
      <c r="T102" s="6">
        <f t="shared" si="31"/>
        <v>312783</v>
      </c>
      <c r="U102" s="30">
        <f t="shared" si="32"/>
        <v>21.02</v>
      </c>
      <c r="V102" s="6">
        <f>IF(H102=3%,ROUND($G$360*Ranking!K103,0),0)</f>
        <v>0</v>
      </c>
      <c r="W102" s="9">
        <f t="shared" si="33"/>
        <v>312783</v>
      </c>
      <c r="X102" s="9">
        <f t="shared" si="34"/>
        <v>0</v>
      </c>
      <c r="Y102" s="6">
        <f t="shared" si="35"/>
        <v>312783</v>
      </c>
      <c r="Z102" s="9">
        <f t="shared" si="36"/>
        <v>0</v>
      </c>
      <c r="AA102" s="30">
        <f t="shared" si="37"/>
        <v>21.02</v>
      </c>
      <c r="AB102" t="str">
        <f t="shared" si="38"/>
        <v/>
      </c>
      <c r="AC102" s="9">
        <v>0</v>
      </c>
      <c r="AD102" s="6">
        <f t="shared" si="41"/>
        <v>312783</v>
      </c>
    </row>
    <row r="103" spans="1:30">
      <c r="A103">
        <v>102</v>
      </c>
      <c r="B103" s="2" t="s">
        <v>129</v>
      </c>
      <c r="C103">
        <v>0</v>
      </c>
      <c r="D103" s="3">
        <v>0</v>
      </c>
      <c r="E103" s="3">
        <v>0</v>
      </c>
      <c r="F103" s="3">
        <f t="shared" si="39"/>
        <v>0</v>
      </c>
      <c r="G103" s="4">
        <f t="shared" si="21"/>
        <v>0</v>
      </c>
      <c r="H103" s="5">
        <v>0</v>
      </c>
      <c r="I103" s="30">
        <f t="shared" si="22"/>
        <v>0</v>
      </c>
      <c r="J103" s="30">
        <f t="shared" si="23"/>
        <v>0</v>
      </c>
      <c r="K103" s="8">
        <f t="shared" si="24"/>
        <v>0</v>
      </c>
      <c r="L103" s="8">
        <f t="shared" si="25"/>
        <v>0</v>
      </c>
      <c r="M103" s="8">
        <f t="shared" si="40"/>
        <v>0</v>
      </c>
      <c r="N103" s="6">
        <f t="shared" si="26"/>
        <v>0</v>
      </c>
      <c r="O103" s="8">
        <f t="shared" si="27"/>
        <v>0</v>
      </c>
      <c r="P103">
        <f t="shared" si="28"/>
        <v>0</v>
      </c>
      <c r="Q103" s="6">
        <f>ROUND(IF(H103=3%,$G$358*Ranking!K104,0),0)</f>
        <v>0</v>
      </c>
      <c r="R103" s="6">
        <f t="shared" si="29"/>
        <v>0</v>
      </c>
      <c r="S103" s="6">
        <f t="shared" si="30"/>
        <v>0</v>
      </c>
      <c r="T103" s="6">
        <f t="shared" si="31"/>
        <v>0</v>
      </c>
      <c r="U103" s="30">
        <f t="shared" si="32"/>
        <v>0</v>
      </c>
      <c r="V103" s="6">
        <f>IF(H103=3%,ROUND($G$360*Ranking!K104,0),0)</f>
        <v>0</v>
      </c>
      <c r="W103" s="9">
        <f t="shared" si="33"/>
        <v>0</v>
      </c>
      <c r="X103" s="9">
        <f t="shared" si="34"/>
        <v>0</v>
      </c>
      <c r="Y103" s="6">
        <f t="shared" si="35"/>
        <v>0</v>
      </c>
      <c r="Z103" s="9">
        <f t="shared" si="36"/>
        <v>0</v>
      </c>
      <c r="AA103" s="30">
        <f t="shared" si="37"/>
        <v>0</v>
      </c>
      <c r="AB103" t="str">
        <f t="shared" si="38"/>
        <v/>
      </c>
      <c r="AC103" s="9">
        <v>0</v>
      </c>
      <c r="AD103" s="6">
        <f t="shared" si="41"/>
        <v>0</v>
      </c>
    </row>
    <row r="104" spans="1:30">
      <c r="A104">
        <v>103</v>
      </c>
      <c r="B104" s="2" t="s">
        <v>130</v>
      </c>
      <c r="C104">
        <v>0</v>
      </c>
      <c r="D104" s="3">
        <v>0</v>
      </c>
      <c r="E104" s="3">
        <v>0</v>
      </c>
      <c r="F104" s="3">
        <f t="shared" si="39"/>
        <v>0</v>
      </c>
      <c r="G104" s="4">
        <f t="shared" si="21"/>
        <v>0</v>
      </c>
      <c r="H104" s="5">
        <v>0</v>
      </c>
      <c r="I104" s="30">
        <f t="shared" si="22"/>
        <v>0</v>
      </c>
      <c r="J104" s="30">
        <f t="shared" si="23"/>
        <v>0</v>
      </c>
      <c r="K104" s="8">
        <f t="shared" si="24"/>
        <v>0</v>
      </c>
      <c r="L104" s="8">
        <f t="shared" si="25"/>
        <v>0</v>
      </c>
      <c r="M104" s="8">
        <f t="shared" si="40"/>
        <v>0</v>
      </c>
      <c r="N104" s="6">
        <f t="shared" si="26"/>
        <v>0</v>
      </c>
      <c r="O104" s="8">
        <f t="shared" si="27"/>
        <v>0</v>
      </c>
      <c r="P104">
        <f t="shared" si="28"/>
        <v>0</v>
      </c>
      <c r="Q104" s="6">
        <f>ROUND(IF(H104=3%,$G$358*Ranking!K105,0),0)</f>
        <v>0</v>
      </c>
      <c r="R104" s="6">
        <f t="shared" si="29"/>
        <v>0</v>
      </c>
      <c r="S104" s="6">
        <f t="shared" si="30"/>
        <v>0</v>
      </c>
      <c r="T104" s="6">
        <f t="shared" si="31"/>
        <v>0</v>
      </c>
      <c r="U104" s="30">
        <f t="shared" si="32"/>
        <v>0</v>
      </c>
      <c r="V104" s="6">
        <f>IF(H104=3%,ROUND($G$360*Ranking!K105,0),0)</f>
        <v>0</v>
      </c>
      <c r="W104" s="9">
        <f t="shared" si="33"/>
        <v>0</v>
      </c>
      <c r="X104" s="9">
        <f t="shared" si="34"/>
        <v>0</v>
      </c>
      <c r="Y104" s="6">
        <f t="shared" si="35"/>
        <v>0</v>
      </c>
      <c r="Z104" s="9">
        <f t="shared" si="36"/>
        <v>0</v>
      </c>
      <c r="AA104" s="30">
        <f t="shared" si="37"/>
        <v>0</v>
      </c>
      <c r="AB104" t="str">
        <f t="shared" si="38"/>
        <v/>
      </c>
      <c r="AC104" s="9">
        <v>0</v>
      </c>
      <c r="AD104" s="6">
        <f t="shared" si="41"/>
        <v>0</v>
      </c>
    </row>
    <row r="105" spans="1:30">
      <c r="A105">
        <v>104</v>
      </c>
      <c r="B105" s="2" t="s">
        <v>131</v>
      </c>
      <c r="C105">
        <v>2002</v>
      </c>
      <c r="D105" s="3">
        <v>158861.12</v>
      </c>
      <c r="E105" s="3">
        <v>0</v>
      </c>
      <c r="F105" s="3">
        <f t="shared" si="39"/>
        <v>158861.12</v>
      </c>
      <c r="G105" s="4">
        <f t="shared" si="21"/>
        <v>158861</v>
      </c>
      <c r="H105" s="5">
        <v>0.03</v>
      </c>
      <c r="I105" s="30">
        <f t="shared" si="22"/>
        <v>21.02</v>
      </c>
      <c r="J105" s="30">
        <f t="shared" si="23"/>
        <v>75.459999999999994</v>
      </c>
      <c r="K105" s="8">
        <f t="shared" si="24"/>
        <v>33399.425470000002</v>
      </c>
      <c r="L105" s="8">
        <f t="shared" si="25"/>
        <v>33399.425470000002</v>
      </c>
      <c r="M105" s="8">
        <f t="shared" si="40"/>
        <v>0.42547000000195112</v>
      </c>
      <c r="N105" s="6">
        <f t="shared" si="26"/>
        <v>33399</v>
      </c>
      <c r="O105" s="8">
        <f t="shared" si="27"/>
        <v>-0.42547000000195112</v>
      </c>
      <c r="P105">
        <f t="shared" si="28"/>
        <v>21.02</v>
      </c>
      <c r="Q105" s="6">
        <f>ROUND(IF(H105=3%,$G$358*Ranking!K106,0),0)</f>
        <v>52201</v>
      </c>
      <c r="R105" s="6">
        <f t="shared" si="29"/>
        <v>85600</v>
      </c>
      <c r="S105" s="6">
        <f t="shared" si="30"/>
        <v>52201</v>
      </c>
      <c r="T105" s="6">
        <f t="shared" si="31"/>
        <v>85600</v>
      </c>
      <c r="U105" s="30">
        <f t="shared" si="32"/>
        <v>53.88</v>
      </c>
      <c r="V105" s="6">
        <f>IF(H105=3%,ROUND($G$360*Ranking!K106,0),0)</f>
        <v>34281</v>
      </c>
      <c r="W105" s="9">
        <f t="shared" si="33"/>
        <v>119881</v>
      </c>
      <c r="X105" s="9">
        <f t="shared" si="34"/>
        <v>34281</v>
      </c>
      <c r="Y105" s="6">
        <f t="shared" si="35"/>
        <v>119881</v>
      </c>
      <c r="Z105" s="9">
        <f t="shared" si="36"/>
        <v>0</v>
      </c>
      <c r="AA105" s="30">
        <f t="shared" si="37"/>
        <v>75.459999999999994</v>
      </c>
      <c r="AB105" t="str">
        <f t="shared" si="38"/>
        <v/>
      </c>
      <c r="AC105" s="9">
        <v>0</v>
      </c>
      <c r="AD105" s="6">
        <f t="shared" si="41"/>
        <v>119881</v>
      </c>
    </row>
    <row r="106" spans="1:30">
      <c r="A106">
        <v>105</v>
      </c>
      <c r="B106" s="2" t="s">
        <v>132</v>
      </c>
      <c r="C106">
        <v>2002</v>
      </c>
      <c r="D106" s="3">
        <v>579057.80000000005</v>
      </c>
      <c r="E106" s="3">
        <v>3954.39</v>
      </c>
      <c r="F106" s="3">
        <f t="shared" si="39"/>
        <v>575103.41</v>
      </c>
      <c r="G106" s="4">
        <f t="shared" si="21"/>
        <v>575103</v>
      </c>
      <c r="H106" s="5">
        <v>0.03</v>
      </c>
      <c r="I106" s="30">
        <f t="shared" si="22"/>
        <v>21.02</v>
      </c>
      <c r="J106" s="30">
        <f t="shared" si="23"/>
        <v>37.729999999999997</v>
      </c>
      <c r="K106" s="8">
        <f t="shared" si="24"/>
        <v>120911.42436</v>
      </c>
      <c r="L106" s="8">
        <f t="shared" si="25"/>
        <v>120911.42436</v>
      </c>
      <c r="M106" s="8">
        <f t="shared" si="40"/>
        <v>0.42436000000452623</v>
      </c>
      <c r="N106" s="6">
        <f t="shared" si="26"/>
        <v>120911</v>
      </c>
      <c r="O106" s="8">
        <f t="shared" si="27"/>
        <v>-0.42436000000452623</v>
      </c>
      <c r="P106">
        <f t="shared" si="28"/>
        <v>21.02</v>
      </c>
      <c r="Q106" s="6">
        <f>ROUND(IF(H106=3%,$G$358*Ranking!K107,0),0)</f>
        <v>58001</v>
      </c>
      <c r="R106" s="6">
        <f t="shared" si="29"/>
        <v>178912</v>
      </c>
      <c r="S106" s="6">
        <f t="shared" si="30"/>
        <v>58001</v>
      </c>
      <c r="T106" s="6">
        <f t="shared" si="31"/>
        <v>178912</v>
      </c>
      <c r="U106" s="30">
        <f t="shared" si="32"/>
        <v>31.11</v>
      </c>
      <c r="V106" s="6">
        <f>IF(H106=3%,ROUND($G$360*Ranking!K107,0),0)</f>
        <v>38090</v>
      </c>
      <c r="W106" s="9">
        <f t="shared" si="33"/>
        <v>217002</v>
      </c>
      <c r="X106" s="9">
        <f t="shared" si="34"/>
        <v>38090</v>
      </c>
      <c r="Y106" s="6">
        <f t="shared" si="35"/>
        <v>217002</v>
      </c>
      <c r="Z106" s="9">
        <f t="shared" si="36"/>
        <v>0</v>
      </c>
      <c r="AA106" s="30">
        <f t="shared" si="37"/>
        <v>37.729999999999997</v>
      </c>
      <c r="AB106" t="str">
        <f t="shared" si="38"/>
        <v/>
      </c>
      <c r="AC106" s="9">
        <v>0</v>
      </c>
      <c r="AD106" s="6">
        <f t="shared" si="41"/>
        <v>217002</v>
      </c>
    </row>
    <row r="107" spans="1:30">
      <c r="A107">
        <v>106</v>
      </c>
      <c r="B107" s="2" t="s">
        <v>133</v>
      </c>
      <c r="C107">
        <v>0</v>
      </c>
      <c r="D107" s="3">
        <v>0</v>
      </c>
      <c r="E107" s="3">
        <v>0</v>
      </c>
      <c r="F107" s="3">
        <f t="shared" si="39"/>
        <v>0</v>
      </c>
      <c r="G107" s="4">
        <f t="shared" si="21"/>
        <v>0</v>
      </c>
      <c r="H107" s="5">
        <v>0</v>
      </c>
      <c r="I107" s="30">
        <f t="shared" si="22"/>
        <v>0</v>
      </c>
      <c r="J107" s="30">
        <f t="shared" si="23"/>
        <v>0</v>
      </c>
      <c r="K107" s="8">
        <f t="shared" si="24"/>
        <v>0</v>
      </c>
      <c r="L107" s="8">
        <f t="shared" si="25"/>
        <v>0</v>
      </c>
      <c r="M107" s="8">
        <f t="shared" si="40"/>
        <v>0</v>
      </c>
      <c r="N107" s="6">
        <f t="shared" si="26"/>
        <v>0</v>
      </c>
      <c r="O107" s="8">
        <f t="shared" si="27"/>
        <v>0</v>
      </c>
      <c r="P107">
        <f t="shared" si="28"/>
        <v>0</v>
      </c>
      <c r="Q107" s="6">
        <f>ROUND(IF(H107=3%,$G$358*Ranking!K108,0),0)</f>
        <v>0</v>
      </c>
      <c r="R107" s="6">
        <f t="shared" si="29"/>
        <v>0</v>
      </c>
      <c r="S107" s="6">
        <f t="shared" si="30"/>
        <v>0</v>
      </c>
      <c r="T107" s="6">
        <f t="shared" si="31"/>
        <v>0</v>
      </c>
      <c r="U107" s="30">
        <f t="shared" si="32"/>
        <v>0</v>
      </c>
      <c r="V107" s="6">
        <f>IF(H107=3%,ROUND($G$360*Ranking!K108,0),0)</f>
        <v>0</v>
      </c>
      <c r="W107" s="9">
        <f t="shared" si="33"/>
        <v>0</v>
      </c>
      <c r="X107" s="9">
        <f t="shared" si="34"/>
        <v>0</v>
      </c>
      <c r="Y107" s="6">
        <f t="shared" si="35"/>
        <v>0</v>
      </c>
      <c r="Z107" s="9">
        <f t="shared" si="36"/>
        <v>0</v>
      </c>
      <c r="AA107" s="30">
        <f t="shared" si="37"/>
        <v>0</v>
      </c>
      <c r="AB107" t="str">
        <f t="shared" si="38"/>
        <v/>
      </c>
      <c r="AC107" s="9">
        <v>0</v>
      </c>
      <c r="AD107" s="6">
        <f t="shared" si="41"/>
        <v>0</v>
      </c>
    </row>
    <row r="108" spans="1:30">
      <c r="A108">
        <v>107</v>
      </c>
      <c r="B108" s="2" t="s">
        <v>134</v>
      </c>
      <c r="C108">
        <v>2010</v>
      </c>
      <c r="D108" s="3">
        <v>837606.05</v>
      </c>
      <c r="E108" s="3">
        <v>3580.45</v>
      </c>
      <c r="F108" s="3">
        <f t="shared" si="39"/>
        <v>834025.60000000009</v>
      </c>
      <c r="G108" s="4">
        <f t="shared" si="21"/>
        <v>834026</v>
      </c>
      <c r="H108" s="5">
        <v>0.01</v>
      </c>
      <c r="I108" s="30">
        <f t="shared" si="22"/>
        <v>21.02</v>
      </c>
      <c r="J108" s="30">
        <f t="shared" si="23"/>
        <v>21.02</v>
      </c>
      <c r="K108" s="8">
        <f t="shared" si="24"/>
        <v>175348.19261</v>
      </c>
      <c r="L108" s="8">
        <f t="shared" si="25"/>
        <v>175348.19261</v>
      </c>
      <c r="M108" s="8">
        <f t="shared" si="40"/>
        <v>0.1926099999982398</v>
      </c>
      <c r="N108" s="6">
        <f t="shared" si="26"/>
        <v>175348</v>
      </c>
      <c r="O108" s="8">
        <f t="shared" si="27"/>
        <v>-0.1926099999982398</v>
      </c>
      <c r="P108">
        <f t="shared" si="28"/>
        <v>21.02</v>
      </c>
      <c r="Q108" s="6">
        <f>ROUND(IF(H108=3%,$G$358*Ranking!K109,0),0)</f>
        <v>0</v>
      </c>
      <c r="R108" s="6">
        <f t="shared" si="29"/>
        <v>175348</v>
      </c>
      <c r="S108" s="6">
        <f t="shared" si="30"/>
        <v>0</v>
      </c>
      <c r="T108" s="6">
        <f t="shared" si="31"/>
        <v>175348</v>
      </c>
      <c r="U108" s="30">
        <f t="shared" si="32"/>
        <v>21.02</v>
      </c>
      <c r="V108" s="6">
        <f>IF(H108=3%,ROUND($G$360*Ranking!K109,0),0)</f>
        <v>0</v>
      </c>
      <c r="W108" s="9">
        <f t="shared" si="33"/>
        <v>175348</v>
      </c>
      <c r="X108" s="9">
        <f t="shared" si="34"/>
        <v>0</v>
      </c>
      <c r="Y108" s="6">
        <f t="shared" si="35"/>
        <v>175348</v>
      </c>
      <c r="Z108" s="9">
        <f t="shared" si="36"/>
        <v>0</v>
      </c>
      <c r="AA108" s="30">
        <f t="shared" si="37"/>
        <v>21.02</v>
      </c>
      <c r="AB108" t="str">
        <f t="shared" si="38"/>
        <v/>
      </c>
      <c r="AC108" s="9">
        <v>0</v>
      </c>
      <c r="AD108" s="6">
        <f t="shared" si="41"/>
        <v>175348</v>
      </c>
    </row>
    <row r="109" spans="1:30">
      <c r="A109">
        <v>108</v>
      </c>
      <c r="B109" s="2" t="s">
        <v>135</v>
      </c>
      <c r="C109">
        <v>2008</v>
      </c>
      <c r="D109" s="3">
        <v>84960.6</v>
      </c>
      <c r="E109" s="3">
        <v>912.79</v>
      </c>
      <c r="F109" s="3">
        <f t="shared" si="39"/>
        <v>84047.810000000012</v>
      </c>
      <c r="G109" s="4">
        <f t="shared" si="21"/>
        <v>84048</v>
      </c>
      <c r="H109" s="5">
        <v>0.03</v>
      </c>
      <c r="I109" s="30">
        <f t="shared" si="22"/>
        <v>21.02</v>
      </c>
      <c r="J109" s="30">
        <f t="shared" si="23"/>
        <v>100</v>
      </c>
      <c r="K109" s="8">
        <f t="shared" si="24"/>
        <v>17670.510139999999</v>
      </c>
      <c r="L109" s="8">
        <f t="shared" si="25"/>
        <v>17670.510139999999</v>
      </c>
      <c r="M109" s="8">
        <f t="shared" si="40"/>
        <v>-0.48986000000149943</v>
      </c>
      <c r="N109" s="6">
        <f t="shared" si="26"/>
        <v>17671</v>
      </c>
      <c r="O109" s="8">
        <f t="shared" si="27"/>
        <v>0.48986000000149943</v>
      </c>
      <c r="P109">
        <f t="shared" si="28"/>
        <v>21.02</v>
      </c>
      <c r="Q109" s="6">
        <f>ROUND(IF(H109=3%,$G$358*Ranking!K110,0),0)</f>
        <v>75401</v>
      </c>
      <c r="R109" s="6">
        <f t="shared" si="29"/>
        <v>93072</v>
      </c>
      <c r="S109" s="6">
        <f t="shared" si="30"/>
        <v>66377</v>
      </c>
      <c r="T109" s="6">
        <f t="shared" si="31"/>
        <v>84048</v>
      </c>
      <c r="U109" s="30">
        <f t="shared" si="32"/>
        <v>100</v>
      </c>
      <c r="V109" s="6">
        <f>IF(H109=3%,ROUND($G$360*Ranking!K110,0),0)</f>
        <v>49517</v>
      </c>
      <c r="W109" s="9">
        <f t="shared" si="33"/>
        <v>133565</v>
      </c>
      <c r="X109" s="9">
        <f t="shared" si="34"/>
        <v>0</v>
      </c>
      <c r="Y109" s="6">
        <f t="shared" si="35"/>
        <v>84048</v>
      </c>
      <c r="Z109" s="9">
        <f t="shared" si="36"/>
        <v>0</v>
      </c>
      <c r="AA109" s="30">
        <f t="shared" si="37"/>
        <v>100</v>
      </c>
      <c r="AB109">
        <f t="shared" si="38"/>
        <v>1</v>
      </c>
      <c r="AC109" s="9">
        <v>0</v>
      </c>
      <c r="AD109" s="6">
        <f t="shared" si="41"/>
        <v>84048</v>
      </c>
    </row>
    <row r="110" spans="1:30">
      <c r="A110">
        <v>109</v>
      </c>
      <c r="B110" s="2" t="s">
        <v>136</v>
      </c>
      <c r="C110">
        <v>2011</v>
      </c>
      <c r="D110" s="3">
        <v>11573.5</v>
      </c>
      <c r="E110" s="3">
        <v>274.12</v>
      </c>
      <c r="F110" s="3">
        <f t="shared" si="39"/>
        <v>11299.38</v>
      </c>
      <c r="G110" s="4">
        <f t="shared" si="21"/>
        <v>11299</v>
      </c>
      <c r="H110" s="5">
        <v>1.4999999999999999E-2</v>
      </c>
      <c r="I110" s="30">
        <f t="shared" si="22"/>
        <v>21.03</v>
      </c>
      <c r="J110" s="30">
        <f t="shared" si="23"/>
        <v>21.03</v>
      </c>
      <c r="K110" s="8">
        <f t="shared" si="24"/>
        <v>2375.5365299999999</v>
      </c>
      <c r="L110" s="8">
        <f t="shared" si="25"/>
        <v>2375.5365299999999</v>
      </c>
      <c r="M110" s="8">
        <f t="shared" si="40"/>
        <v>-0.46347000000014305</v>
      </c>
      <c r="N110" s="6">
        <f t="shared" si="26"/>
        <v>2376</v>
      </c>
      <c r="O110" s="8">
        <f t="shared" si="27"/>
        <v>0.46347000000014305</v>
      </c>
      <c r="P110">
        <f t="shared" si="28"/>
        <v>21.03</v>
      </c>
      <c r="Q110" s="6">
        <f>ROUND(IF(H110=3%,$G$358*Ranking!K111,0),0)</f>
        <v>0</v>
      </c>
      <c r="R110" s="6">
        <f t="shared" si="29"/>
        <v>2376</v>
      </c>
      <c r="S110" s="6">
        <f t="shared" si="30"/>
        <v>0</v>
      </c>
      <c r="T110" s="6">
        <f t="shared" si="31"/>
        <v>2376</v>
      </c>
      <c r="U110" s="30">
        <f t="shared" si="32"/>
        <v>21.03</v>
      </c>
      <c r="V110" s="6">
        <f>IF(H110=3%,ROUND($G$360*Ranking!K111,0),0)</f>
        <v>0</v>
      </c>
      <c r="W110" s="9">
        <f t="shared" si="33"/>
        <v>2376</v>
      </c>
      <c r="X110" s="9">
        <f t="shared" si="34"/>
        <v>0</v>
      </c>
      <c r="Y110" s="6">
        <f t="shared" si="35"/>
        <v>2376</v>
      </c>
      <c r="Z110" s="9">
        <f t="shared" si="36"/>
        <v>0</v>
      </c>
      <c r="AA110" s="30">
        <f t="shared" si="37"/>
        <v>21.03</v>
      </c>
      <c r="AB110" t="str">
        <f t="shared" si="38"/>
        <v/>
      </c>
      <c r="AC110" s="9">
        <v>0</v>
      </c>
      <c r="AD110" s="6">
        <f t="shared" si="41"/>
        <v>2376</v>
      </c>
    </row>
    <row r="111" spans="1:30">
      <c r="A111">
        <v>110</v>
      </c>
      <c r="B111" s="2" t="s">
        <v>137</v>
      </c>
      <c r="C111">
        <v>2003</v>
      </c>
      <c r="D111" s="3">
        <v>621541.81000000006</v>
      </c>
      <c r="E111" s="3">
        <v>2907.44</v>
      </c>
      <c r="F111" s="3">
        <f t="shared" si="39"/>
        <v>618634.37000000011</v>
      </c>
      <c r="G111" s="4">
        <f t="shared" si="21"/>
        <v>618634</v>
      </c>
      <c r="H111" s="5">
        <v>1.4999999999999999E-2</v>
      </c>
      <c r="I111" s="30">
        <f t="shared" si="22"/>
        <v>21.02</v>
      </c>
      <c r="J111" s="30">
        <f t="shared" si="23"/>
        <v>21.02</v>
      </c>
      <c r="K111" s="8">
        <f t="shared" si="24"/>
        <v>130063.51575000001</v>
      </c>
      <c r="L111" s="8">
        <f t="shared" si="25"/>
        <v>130063.51575000001</v>
      </c>
      <c r="M111" s="8">
        <f t="shared" si="40"/>
        <v>-0.48424999999406282</v>
      </c>
      <c r="N111" s="6">
        <f t="shared" si="26"/>
        <v>130064</v>
      </c>
      <c r="O111" s="8">
        <f t="shared" si="27"/>
        <v>0.48424999999406282</v>
      </c>
      <c r="P111">
        <f t="shared" si="28"/>
        <v>21.02</v>
      </c>
      <c r="Q111" s="6">
        <f>ROUND(IF(H111=3%,$G$358*Ranking!K112,0),0)</f>
        <v>0</v>
      </c>
      <c r="R111" s="6">
        <f t="shared" si="29"/>
        <v>130064</v>
      </c>
      <c r="S111" s="6">
        <f t="shared" si="30"/>
        <v>0</v>
      </c>
      <c r="T111" s="6">
        <f t="shared" si="31"/>
        <v>130064</v>
      </c>
      <c r="U111" s="30">
        <f t="shared" si="32"/>
        <v>21.02</v>
      </c>
      <c r="V111" s="6">
        <f>IF(H111=3%,ROUND($G$360*Ranking!K112,0),0)</f>
        <v>0</v>
      </c>
      <c r="W111" s="9">
        <f t="shared" si="33"/>
        <v>130064</v>
      </c>
      <c r="X111" s="9">
        <f t="shared" si="34"/>
        <v>0</v>
      </c>
      <c r="Y111" s="6">
        <f t="shared" si="35"/>
        <v>130064</v>
      </c>
      <c r="Z111" s="9">
        <f t="shared" si="36"/>
        <v>0</v>
      </c>
      <c r="AA111" s="30">
        <f t="shared" si="37"/>
        <v>21.02</v>
      </c>
      <c r="AB111" t="str">
        <f t="shared" si="38"/>
        <v/>
      </c>
      <c r="AC111" s="9">
        <v>0</v>
      </c>
      <c r="AD111" s="6">
        <f t="shared" si="41"/>
        <v>130064</v>
      </c>
    </row>
    <row r="112" spans="1:30">
      <c r="A112">
        <v>111</v>
      </c>
      <c r="B112" s="2" t="s">
        <v>138</v>
      </c>
      <c r="C112">
        <v>0</v>
      </c>
      <c r="D112" s="3">
        <v>0</v>
      </c>
      <c r="E112" s="3">
        <v>0</v>
      </c>
      <c r="F112" s="3">
        <f t="shared" si="39"/>
        <v>0</v>
      </c>
      <c r="G112" s="4">
        <f t="shared" si="21"/>
        <v>0</v>
      </c>
      <c r="H112" s="5">
        <v>0</v>
      </c>
      <c r="I112" s="30">
        <f t="shared" si="22"/>
        <v>0</v>
      </c>
      <c r="J112" s="30">
        <f t="shared" si="23"/>
        <v>0</v>
      </c>
      <c r="K112" s="8">
        <f t="shared" si="24"/>
        <v>0</v>
      </c>
      <c r="L112" s="8">
        <f t="shared" si="25"/>
        <v>0</v>
      </c>
      <c r="M112" s="8">
        <f t="shared" si="40"/>
        <v>0</v>
      </c>
      <c r="N112" s="6">
        <f t="shared" si="26"/>
        <v>0</v>
      </c>
      <c r="O112" s="8">
        <f t="shared" si="27"/>
        <v>0</v>
      </c>
      <c r="P112">
        <f t="shared" si="28"/>
        <v>0</v>
      </c>
      <c r="Q112" s="6">
        <f>ROUND(IF(H112=3%,$G$358*Ranking!K113,0),0)</f>
        <v>0</v>
      </c>
      <c r="R112" s="6">
        <f t="shared" si="29"/>
        <v>0</v>
      </c>
      <c r="S112" s="6">
        <f t="shared" si="30"/>
        <v>0</v>
      </c>
      <c r="T112" s="6">
        <f t="shared" si="31"/>
        <v>0</v>
      </c>
      <c r="U112" s="30">
        <f t="shared" si="32"/>
        <v>0</v>
      </c>
      <c r="V112" s="6">
        <f>IF(H112=3%,ROUND($G$360*Ranking!K113,0),0)</f>
        <v>0</v>
      </c>
      <c r="W112" s="9">
        <f t="shared" si="33"/>
        <v>0</v>
      </c>
      <c r="X112" s="9">
        <f t="shared" si="34"/>
        <v>0</v>
      </c>
      <c r="Y112" s="6">
        <f t="shared" si="35"/>
        <v>0</v>
      </c>
      <c r="Z112" s="9">
        <f t="shared" si="36"/>
        <v>0</v>
      </c>
      <c r="AA112" s="30">
        <f t="shared" si="37"/>
        <v>0</v>
      </c>
      <c r="AB112" t="str">
        <f t="shared" si="38"/>
        <v/>
      </c>
      <c r="AC112" s="9">
        <v>0</v>
      </c>
      <c r="AD112" s="6">
        <f t="shared" si="41"/>
        <v>0</v>
      </c>
    </row>
    <row r="113" spans="1:30">
      <c r="A113">
        <v>112</v>
      </c>
      <c r="B113" s="2" t="s">
        <v>139</v>
      </c>
      <c r="C113">
        <v>2009</v>
      </c>
      <c r="D113" s="3">
        <v>30921</v>
      </c>
      <c r="E113" s="3">
        <v>236</v>
      </c>
      <c r="F113" s="3">
        <f t="shared" si="39"/>
        <v>30685</v>
      </c>
      <c r="G113" s="4">
        <f t="shared" si="21"/>
        <v>30685</v>
      </c>
      <c r="H113" s="5">
        <v>1.4999999999999999E-2</v>
      </c>
      <c r="I113" s="30">
        <f t="shared" si="22"/>
        <v>21.02</v>
      </c>
      <c r="J113" s="30">
        <f t="shared" si="23"/>
        <v>21.02</v>
      </c>
      <c r="K113" s="8">
        <f t="shared" si="24"/>
        <v>6451.3088200000002</v>
      </c>
      <c r="L113" s="8">
        <f t="shared" si="25"/>
        <v>6451.3088200000002</v>
      </c>
      <c r="M113" s="8">
        <f t="shared" si="40"/>
        <v>0.30882000000019616</v>
      </c>
      <c r="N113" s="6">
        <f t="shared" si="26"/>
        <v>6451</v>
      </c>
      <c r="O113" s="8">
        <f t="shared" si="27"/>
        <v>-0.30882000000019616</v>
      </c>
      <c r="P113">
        <f t="shared" si="28"/>
        <v>21.02</v>
      </c>
      <c r="Q113" s="6">
        <f>ROUND(IF(H113=3%,$G$358*Ranking!K114,0),0)</f>
        <v>0</v>
      </c>
      <c r="R113" s="6">
        <f t="shared" si="29"/>
        <v>6451</v>
      </c>
      <c r="S113" s="6">
        <f t="shared" si="30"/>
        <v>0</v>
      </c>
      <c r="T113" s="6">
        <f t="shared" si="31"/>
        <v>6451</v>
      </c>
      <c r="U113" s="30">
        <f t="shared" si="32"/>
        <v>21.02</v>
      </c>
      <c r="V113" s="6">
        <f>IF(H113=3%,ROUND($G$360*Ranking!K114,0),0)</f>
        <v>0</v>
      </c>
      <c r="W113" s="9">
        <f t="shared" si="33"/>
        <v>6451</v>
      </c>
      <c r="X113" s="9">
        <f t="shared" si="34"/>
        <v>0</v>
      </c>
      <c r="Y113" s="6">
        <f t="shared" si="35"/>
        <v>6451</v>
      </c>
      <c r="Z113" s="9">
        <f t="shared" si="36"/>
        <v>0</v>
      </c>
      <c r="AA113" s="30">
        <f t="shared" si="37"/>
        <v>21.02</v>
      </c>
      <c r="AB113" t="str">
        <f t="shared" si="38"/>
        <v/>
      </c>
      <c r="AC113" s="9">
        <v>0</v>
      </c>
      <c r="AD113" s="6">
        <f t="shared" si="41"/>
        <v>6451</v>
      </c>
    </row>
    <row r="114" spans="1:30">
      <c r="A114">
        <v>113</v>
      </c>
      <c r="B114" s="2" t="s">
        <v>140</v>
      </c>
      <c r="C114">
        <v>2014</v>
      </c>
      <c r="D114" s="3">
        <v>621892.41</v>
      </c>
      <c r="E114" s="3">
        <v>4244.07</v>
      </c>
      <c r="F114" s="3">
        <f t="shared" si="39"/>
        <v>617648.34000000008</v>
      </c>
      <c r="G114" s="4">
        <f t="shared" si="21"/>
        <v>617648</v>
      </c>
      <c r="H114" s="5">
        <v>0.03</v>
      </c>
      <c r="I114" s="30">
        <f t="shared" si="22"/>
        <v>21.02</v>
      </c>
      <c r="J114" s="30">
        <f t="shared" si="23"/>
        <v>35.03</v>
      </c>
      <c r="K114" s="8">
        <f t="shared" si="24"/>
        <v>129856.21608</v>
      </c>
      <c r="L114" s="8">
        <f t="shared" si="25"/>
        <v>129856.21608</v>
      </c>
      <c r="M114" s="8">
        <f t="shared" si="40"/>
        <v>0.21607999999832828</v>
      </c>
      <c r="N114" s="6">
        <f t="shared" si="26"/>
        <v>129856</v>
      </c>
      <c r="O114" s="8">
        <f t="shared" si="27"/>
        <v>-0.21607999999832828</v>
      </c>
      <c r="P114">
        <f t="shared" si="28"/>
        <v>21.02</v>
      </c>
      <c r="Q114" s="6">
        <f>ROUND(IF(H114=3%,$G$358*Ranking!K115,0),0)</f>
        <v>52201</v>
      </c>
      <c r="R114" s="6">
        <f t="shared" si="29"/>
        <v>182057</v>
      </c>
      <c r="S114" s="6">
        <f t="shared" si="30"/>
        <v>52201</v>
      </c>
      <c r="T114" s="6">
        <f t="shared" si="31"/>
        <v>182057</v>
      </c>
      <c r="U114" s="30">
        <f t="shared" si="32"/>
        <v>29.48</v>
      </c>
      <c r="V114" s="6">
        <f>IF(H114=3%,ROUND($G$360*Ranking!K115,0),0)</f>
        <v>34281</v>
      </c>
      <c r="W114" s="9">
        <f t="shared" si="33"/>
        <v>216338</v>
      </c>
      <c r="X114" s="9">
        <f t="shared" si="34"/>
        <v>34281</v>
      </c>
      <c r="Y114" s="6">
        <f t="shared" si="35"/>
        <v>216338</v>
      </c>
      <c r="Z114" s="9">
        <f t="shared" si="36"/>
        <v>0</v>
      </c>
      <c r="AA114" s="30">
        <f t="shared" si="37"/>
        <v>35.03</v>
      </c>
      <c r="AB114" t="str">
        <f t="shared" si="38"/>
        <v/>
      </c>
      <c r="AC114" s="9">
        <v>0</v>
      </c>
      <c r="AD114" s="6">
        <f t="shared" si="41"/>
        <v>216338</v>
      </c>
    </row>
    <row r="115" spans="1:30">
      <c r="A115">
        <v>114</v>
      </c>
      <c r="B115" s="2" t="s">
        <v>141</v>
      </c>
      <c r="C115">
        <v>2022</v>
      </c>
      <c r="D115" s="3">
        <v>232090.39</v>
      </c>
      <c r="E115" s="3">
        <v>2626.32</v>
      </c>
      <c r="F115" s="3">
        <f t="shared" si="39"/>
        <v>229464.07</v>
      </c>
      <c r="G115" s="4">
        <f t="shared" si="21"/>
        <v>229464</v>
      </c>
      <c r="H115" s="5">
        <v>0.01</v>
      </c>
      <c r="I115" s="30">
        <f t="shared" si="22"/>
        <v>21.02</v>
      </c>
      <c r="J115" s="30">
        <f t="shared" si="23"/>
        <v>21.02</v>
      </c>
      <c r="K115" s="8">
        <f t="shared" si="24"/>
        <v>48243.21744</v>
      </c>
      <c r="L115" s="8">
        <f t="shared" si="25"/>
        <v>48243.21744</v>
      </c>
      <c r="M115" s="8">
        <f t="shared" si="40"/>
        <v>0.21744000000035157</v>
      </c>
      <c r="N115" s="6">
        <f t="shared" si="26"/>
        <v>48243</v>
      </c>
      <c r="O115" s="8">
        <f t="shared" si="27"/>
        <v>-0.21744000000035157</v>
      </c>
      <c r="P115">
        <f t="shared" si="28"/>
        <v>21.02</v>
      </c>
      <c r="Q115" s="6">
        <f>ROUND(IF(H115=3%,$G$358*Ranking!K116,0),0)</f>
        <v>0</v>
      </c>
      <c r="R115" s="6">
        <f t="shared" si="29"/>
        <v>48243</v>
      </c>
      <c r="S115" s="6">
        <f t="shared" si="30"/>
        <v>0</v>
      </c>
      <c r="T115" s="6">
        <f t="shared" si="31"/>
        <v>48243</v>
      </c>
      <c r="U115" s="30">
        <f t="shared" si="32"/>
        <v>21.02</v>
      </c>
      <c r="V115" s="6">
        <f>IF(H115=3%,ROUND($G$360*Ranking!K116,0),0)</f>
        <v>0</v>
      </c>
      <c r="W115" s="9">
        <f t="shared" si="33"/>
        <v>48243</v>
      </c>
      <c r="X115" s="9">
        <f t="shared" si="34"/>
        <v>0</v>
      </c>
      <c r="Y115" s="6">
        <f t="shared" si="35"/>
        <v>48243</v>
      </c>
      <c r="Z115" s="9">
        <f t="shared" si="36"/>
        <v>0</v>
      </c>
      <c r="AA115" s="30">
        <f t="shared" si="37"/>
        <v>21.02</v>
      </c>
      <c r="AB115" t="str">
        <f t="shared" si="38"/>
        <v/>
      </c>
      <c r="AC115" s="9">
        <v>0</v>
      </c>
      <c r="AD115" s="6">
        <f t="shared" si="41"/>
        <v>48243</v>
      </c>
    </row>
    <row r="116" spans="1:30">
      <c r="A116">
        <v>115</v>
      </c>
      <c r="B116" s="2" t="s">
        <v>142</v>
      </c>
      <c r="C116">
        <v>2006</v>
      </c>
      <c r="D116" s="3">
        <v>975937.02</v>
      </c>
      <c r="E116" s="3">
        <v>9780.1299999999992</v>
      </c>
      <c r="F116" s="3">
        <f t="shared" si="39"/>
        <v>966156.89</v>
      </c>
      <c r="G116" s="4">
        <f t="shared" si="21"/>
        <v>966157</v>
      </c>
      <c r="H116" s="5">
        <v>0.03</v>
      </c>
      <c r="I116" s="30">
        <f t="shared" si="22"/>
        <v>21.02</v>
      </c>
      <c r="J116" s="30">
        <f t="shared" si="23"/>
        <v>29.98</v>
      </c>
      <c r="K116" s="8">
        <f t="shared" si="24"/>
        <v>203127.82063</v>
      </c>
      <c r="L116" s="8">
        <f t="shared" si="25"/>
        <v>203127.82063</v>
      </c>
      <c r="M116" s="8">
        <f t="shared" si="40"/>
        <v>-0.17936999999801628</v>
      </c>
      <c r="N116" s="6">
        <f t="shared" si="26"/>
        <v>203128</v>
      </c>
      <c r="O116" s="8">
        <f t="shared" si="27"/>
        <v>0.17936999999801628</v>
      </c>
      <c r="P116">
        <f t="shared" si="28"/>
        <v>21.02</v>
      </c>
      <c r="Q116" s="6">
        <f>ROUND(IF(H116=3%,$G$358*Ranking!K117,0),0)</f>
        <v>52201</v>
      </c>
      <c r="R116" s="6">
        <f t="shared" si="29"/>
        <v>255329</v>
      </c>
      <c r="S116" s="6">
        <f t="shared" si="30"/>
        <v>52201</v>
      </c>
      <c r="T116" s="6">
        <f t="shared" si="31"/>
        <v>255329</v>
      </c>
      <c r="U116" s="30">
        <f t="shared" si="32"/>
        <v>26.43</v>
      </c>
      <c r="V116" s="6">
        <f>IF(H116=3%,ROUND($G$360*Ranking!K117,0),0)</f>
        <v>34281</v>
      </c>
      <c r="W116" s="9">
        <f t="shared" si="33"/>
        <v>289610</v>
      </c>
      <c r="X116" s="9">
        <f t="shared" si="34"/>
        <v>34281</v>
      </c>
      <c r="Y116" s="6">
        <f t="shared" si="35"/>
        <v>289610</v>
      </c>
      <c r="Z116" s="9">
        <f t="shared" si="36"/>
        <v>0</v>
      </c>
      <c r="AA116" s="30">
        <f t="shared" si="37"/>
        <v>29.98</v>
      </c>
      <c r="AB116" t="str">
        <f t="shared" si="38"/>
        <v/>
      </c>
      <c r="AC116" s="9">
        <v>0</v>
      </c>
      <c r="AD116" s="6">
        <f t="shared" si="41"/>
        <v>289610</v>
      </c>
    </row>
    <row r="117" spans="1:30">
      <c r="A117">
        <v>116</v>
      </c>
      <c r="B117" s="2" t="s">
        <v>143</v>
      </c>
      <c r="C117">
        <v>2005</v>
      </c>
      <c r="D117" s="3">
        <v>448560.4</v>
      </c>
      <c r="E117" s="3">
        <v>1024.3800000000001</v>
      </c>
      <c r="F117" s="3">
        <f t="shared" si="39"/>
        <v>447536.02</v>
      </c>
      <c r="G117" s="4">
        <f t="shared" si="21"/>
        <v>447536</v>
      </c>
      <c r="H117" s="5">
        <v>0.03</v>
      </c>
      <c r="I117" s="30">
        <f t="shared" si="22"/>
        <v>21.02</v>
      </c>
      <c r="J117" s="30">
        <f t="shared" si="23"/>
        <v>44.64</v>
      </c>
      <c r="K117" s="8">
        <f t="shared" si="24"/>
        <v>94091.345749999993</v>
      </c>
      <c r="L117" s="8">
        <f t="shared" si="25"/>
        <v>94091.345749999993</v>
      </c>
      <c r="M117" s="8">
        <f t="shared" si="40"/>
        <v>0.3457499999931315</v>
      </c>
      <c r="N117" s="6">
        <f t="shared" si="26"/>
        <v>94091</v>
      </c>
      <c r="O117" s="8">
        <f t="shared" si="27"/>
        <v>-0.3457499999931315</v>
      </c>
      <c r="P117">
        <f t="shared" si="28"/>
        <v>21.02</v>
      </c>
      <c r="Q117" s="6">
        <f>ROUND(IF(H117=3%,$G$358*Ranking!K118,0),0)</f>
        <v>63801</v>
      </c>
      <c r="R117" s="6">
        <f t="shared" si="29"/>
        <v>157892</v>
      </c>
      <c r="S117" s="6">
        <f t="shared" si="30"/>
        <v>63801</v>
      </c>
      <c r="T117" s="6">
        <f t="shared" si="31"/>
        <v>157892</v>
      </c>
      <c r="U117" s="30">
        <f t="shared" si="32"/>
        <v>35.28</v>
      </c>
      <c r="V117" s="6">
        <f>IF(H117=3%,ROUND($G$360*Ranking!K118,0),0)</f>
        <v>41899</v>
      </c>
      <c r="W117" s="9">
        <f t="shared" si="33"/>
        <v>199791</v>
      </c>
      <c r="X117" s="9">
        <f t="shared" si="34"/>
        <v>41899</v>
      </c>
      <c r="Y117" s="6">
        <f t="shared" si="35"/>
        <v>199791</v>
      </c>
      <c r="Z117" s="9">
        <f t="shared" si="36"/>
        <v>0</v>
      </c>
      <c r="AA117" s="30">
        <f t="shared" si="37"/>
        <v>44.64</v>
      </c>
      <c r="AB117" t="str">
        <f t="shared" si="38"/>
        <v/>
      </c>
      <c r="AC117" s="9">
        <v>0</v>
      </c>
      <c r="AD117" s="6">
        <f t="shared" si="41"/>
        <v>199791</v>
      </c>
    </row>
    <row r="118" spans="1:30">
      <c r="A118">
        <v>117</v>
      </c>
      <c r="B118" s="2" t="s">
        <v>144</v>
      </c>
      <c r="C118">
        <v>2005</v>
      </c>
      <c r="D118" s="3">
        <v>333957.32</v>
      </c>
      <c r="E118" s="3">
        <v>1456.84</v>
      </c>
      <c r="F118" s="3">
        <f t="shared" si="39"/>
        <v>332500.47999999998</v>
      </c>
      <c r="G118" s="4">
        <f t="shared" si="21"/>
        <v>332500</v>
      </c>
      <c r="H118" s="5">
        <v>0.03</v>
      </c>
      <c r="I118" s="30">
        <f t="shared" si="22"/>
        <v>21.02</v>
      </c>
      <c r="J118" s="30">
        <f t="shared" si="23"/>
        <v>52.81</v>
      </c>
      <c r="K118" s="8">
        <f t="shared" si="24"/>
        <v>69905.823130000004</v>
      </c>
      <c r="L118" s="8">
        <f t="shared" si="25"/>
        <v>69905.823130000004</v>
      </c>
      <c r="M118" s="8">
        <f t="shared" si="40"/>
        <v>-0.17686999999568798</v>
      </c>
      <c r="N118" s="6">
        <f t="shared" si="26"/>
        <v>69906</v>
      </c>
      <c r="O118" s="8">
        <f t="shared" si="27"/>
        <v>0.17686999999568798</v>
      </c>
      <c r="P118">
        <f t="shared" si="28"/>
        <v>21.02</v>
      </c>
      <c r="Q118" s="6">
        <f>ROUND(IF(H118=3%,$G$358*Ranking!K119,0),0)</f>
        <v>63801</v>
      </c>
      <c r="R118" s="6">
        <f t="shared" si="29"/>
        <v>133707</v>
      </c>
      <c r="S118" s="6">
        <f t="shared" si="30"/>
        <v>63801</v>
      </c>
      <c r="T118" s="6">
        <f t="shared" si="31"/>
        <v>133707</v>
      </c>
      <c r="U118" s="30">
        <f t="shared" si="32"/>
        <v>40.21</v>
      </c>
      <c r="V118" s="6">
        <f>IF(H118=3%,ROUND($G$360*Ranking!K119,0),0)</f>
        <v>41899</v>
      </c>
      <c r="W118" s="9">
        <f t="shared" si="33"/>
        <v>175606</v>
      </c>
      <c r="X118" s="9">
        <f t="shared" si="34"/>
        <v>41899</v>
      </c>
      <c r="Y118" s="6">
        <f t="shared" si="35"/>
        <v>175606</v>
      </c>
      <c r="Z118" s="9">
        <f t="shared" si="36"/>
        <v>0</v>
      </c>
      <c r="AA118" s="30">
        <f t="shared" si="37"/>
        <v>52.81</v>
      </c>
      <c r="AB118" t="str">
        <f t="shared" si="38"/>
        <v/>
      </c>
      <c r="AC118" s="9">
        <v>0</v>
      </c>
      <c r="AD118" s="6">
        <f t="shared" si="41"/>
        <v>175606</v>
      </c>
    </row>
    <row r="119" spans="1:30">
      <c r="A119">
        <v>118</v>
      </c>
      <c r="B119" s="2" t="s">
        <v>145</v>
      </c>
      <c r="C119">
        <v>0</v>
      </c>
      <c r="D119" s="3">
        <v>0</v>
      </c>
      <c r="E119" s="3">
        <v>0</v>
      </c>
      <c r="F119" s="3">
        <f t="shared" si="39"/>
        <v>0</v>
      </c>
      <c r="G119" s="4">
        <f t="shared" si="21"/>
        <v>0</v>
      </c>
      <c r="H119" s="5">
        <v>0</v>
      </c>
      <c r="I119" s="30">
        <f t="shared" si="22"/>
        <v>0</v>
      </c>
      <c r="J119" s="30">
        <f t="shared" si="23"/>
        <v>0</v>
      </c>
      <c r="K119" s="8">
        <f t="shared" si="24"/>
        <v>0</v>
      </c>
      <c r="L119" s="8">
        <f t="shared" si="25"/>
        <v>0</v>
      </c>
      <c r="M119" s="8">
        <f t="shared" si="40"/>
        <v>0</v>
      </c>
      <c r="N119" s="6">
        <f t="shared" si="26"/>
        <v>0</v>
      </c>
      <c r="O119" s="8">
        <f t="shared" si="27"/>
        <v>0</v>
      </c>
      <c r="P119">
        <f t="shared" si="28"/>
        <v>0</v>
      </c>
      <c r="Q119" s="6">
        <f>ROUND(IF(H119=3%,$G$358*Ranking!K120,0),0)</f>
        <v>0</v>
      </c>
      <c r="R119" s="6">
        <f t="shared" si="29"/>
        <v>0</v>
      </c>
      <c r="S119" s="6">
        <f t="shared" si="30"/>
        <v>0</v>
      </c>
      <c r="T119" s="6">
        <f t="shared" si="31"/>
        <v>0</v>
      </c>
      <c r="U119" s="30">
        <f t="shared" si="32"/>
        <v>0</v>
      </c>
      <c r="V119" s="6">
        <f>IF(H119=3%,ROUND($G$360*Ranking!K120,0),0)</f>
        <v>0</v>
      </c>
      <c r="W119" s="9">
        <f t="shared" si="33"/>
        <v>0</v>
      </c>
      <c r="X119" s="9">
        <f t="shared" si="34"/>
        <v>0</v>
      </c>
      <c r="Y119" s="6">
        <f t="shared" si="35"/>
        <v>0</v>
      </c>
      <c r="Z119" s="9">
        <f t="shared" si="36"/>
        <v>0</v>
      </c>
      <c r="AA119" s="30">
        <f t="shared" si="37"/>
        <v>0</v>
      </c>
      <c r="AB119" t="str">
        <f t="shared" si="38"/>
        <v/>
      </c>
      <c r="AC119" s="9">
        <v>0</v>
      </c>
      <c r="AD119" s="6">
        <f t="shared" si="41"/>
        <v>0</v>
      </c>
    </row>
    <row r="120" spans="1:30">
      <c r="A120">
        <v>119</v>
      </c>
      <c r="B120" s="2" t="s">
        <v>146</v>
      </c>
      <c r="C120">
        <v>2006</v>
      </c>
      <c r="D120" s="3">
        <v>565791.41</v>
      </c>
      <c r="E120" s="3">
        <v>9139.31</v>
      </c>
      <c r="F120" s="3">
        <f t="shared" si="39"/>
        <v>556652.1</v>
      </c>
      <c r="G120" s="4">
        <f t="shared" si="21"/>
        <v>556652</v>
      </c>
      <c r="H120" s="5">
        <v>0.02</v>
      </c>
      <c r="I120" s="30">
        <f t="shared" si="22"/>
        <v>21.02</v>
      </c>
      <c r="J120" s="30">
        <f t="shared" si="23"/>
        <v>21.02</v>
      </c>
      <c r="K120" s="8">
        <f t="shared" si="24"/>
        <v>117032.22934999999</v>
      </c>
      <c r="L120" s="8">
        <f t="shared" si="25"/>
        <v>117032.22934999999</v>
      </c>
      <c r="M120" s="8">
        <f t="shared" si="40"/>
        <v>0.22934999999415595</v>
      </c>
      <c r="N120" s="6">
        <f t="shared" si="26"/>
        <v>117032</v>
      </c>
      <c r="O120" s="8">
        <f t="shared" si="27"/>
        <v>-0.22934999999415595</v>
      </c>
      <c r="P120">
        <f t="shared" si="28"/>
        <v>21.02</v>
      </c>
      <c r="Q120" s="6">
        <f>ROUND(IF(H120=3%,$G$358*Ranking!K121,0),0)</f>
        <v>0</v>
      </c>
      <c r="R120" s="6">
        <f t="shared" si="29"/>
        <v>117032</v>
      </c>
      <c r="S120" s="6">
        <f t="shared" si="30"/>
        <v>0</v>
      </c>
      <c r="T120" s="6">
        <f t="shared" si="31"/>
        <v>117032</v>
      </c>
      <c r="U120" s="30">
        <f t="shared" si="32"/>
        <v>21.02</v>
      </c>
      <c r="V120" s="6">
        <f>IF(H120=3%,ROUND($G$360*Ranking!K121,0),0)</f>
        <v>0</v>
      </c>
      <c r="W120" s="9">
        <f t="shared" si="33"/>
        <v>117032</v>
      </c>
      <c r="X120" s="9">
        <f t="shared" si="34"/>
        <v>0</v>
      </c>
      <c r="Y120" s="6">
        <f t="shared" si="35"/>
        <v>117032</v>
      </c>
      <c r="Z120" s="9">
        <f t="shared" si="36"/>
        <v>0</v>
      </c>
      <c r="AA120" s="30">
        <f t="shared" si="37"/>
        <v>21.02</v>
      </c>
      <c r="AB120" t="str">
        <f t="shared" si="38"/>
        <v/>
      </c>
      <c r="AC120" s="9">
        <v>0</v>
      </c>
      <c r="AD120" s="6">
        <f t="shared" si="41"/>
        <v>117032</v>
      </c>
    </row>
    <row r="121" spans="1:30">
      <c r="A121">
        <v>120</v>
      </c>
      <c r="B121" s="2" t="s">
        <v>147</v>
      </c>
      <c r="C121">
        <v>2002</v>
      </c>
      <c r="D121" s="3">
        <v>88333.84</v>
      </c>
      <c r="E121" s="3">
        <v>626.42999999999995</v>
      </c>
      <c r="F121" s="3">
        <f t="shared" si="39"/>
        <v>87707.41</v>
      </c>
      <c r="G121" s="4">
        <f t="shared" si="21"/>
        <v>87707</v>
      </c>
      <c r="H121" s="5">
        <v>0.01</v>
      </c>
      <c r="I121" s="30">
        <f t="shared" si="22"/>
        <v>21.02</v>
      </c>
      <c r="J121" s="30">
        <f t="shared" si="23"/>
        <v>21.02</v>
      </c>
      <c r="K121" s="8">
        <f t="shared" si="24"/>
        <v>18439.789560000001</v>
      </c>
      <c r="L121" s="8">
        <f t="shared" si="25"/>
        <v>18439.789560000001</v>
      </c>
      <c r="M121" s="8">
        <f t="shared" si="40"/>
        <v>-0.21043999999892549</v>
      </c>
      <c r="N121" s="6">
        <f t="shared" si="26"/>
        <v>18440</v>
      </c>
      <c r="O121" s="8">
        <f t="shared" si="27"/>
        <v>0.21043999999892549</v>
      </c>
      <c r="P121">
        <f t="shared" si="28"/>
        <v>21.02</v>
      </c>
      <c r="Q121" s="6">
        <f>ROUND(IF(H121=3%,$G$358*Ranking!K122,0),0)</f>
        <v>0</v>
      </c>
      <c r="R121" s="6">
        <f t="shared" si="29"/>
        <v>18440</v>
      </c>
      <c r="S121" s="6">
        <f t="shared" si="30"/>
        <v>0</v>
      </c>
      <c r="T121" s="6">
        <f t="shared" si="31"/>
        <v>18440</v>
      </c>
      <c r="U121" s="30">
        <f t="shared" si="32"/>
        <v>21.02</v>
      </c>
      <c r="V121" s="6">
        <f>IF(H121=3%,ROUND($G$360*Ranking!K122,0),0)</f>
        <v>0</v>
      </c>
      <c r="W121" s="9">
        <f t="shared" si="33"/>
        <v>18440</v>
      </c>
      <c r="X121" s="9">
        <f t="shared" si="34"/>
        <v>0</v>
      </c>
      <c r="Y121" s="6">
        <f t="shared" si="35"/>
        <v>18440</v>
      </c>
      <c r="Z121" s="9">
        <f t="shared" si="36"/>
        <v>0</v>
      </c>
      <c r="AA121" s="30">
        <f t="shared" si="37"/>
        <v>21.02</v>
      </c>
      <c r="AB121" t="str">
        <f t="shared" si="38"/>
        <v/>
      </c>
      <c r="AC121" s="9">
        <v>0</v>
      </c>
      <c r="AD121" s="6">
        <f t="shared" si="41"/>
        <v>18440</v>
      </c>
    </row>
    <row r="122" spans="1:30">
      <c r="A122">
        <v>121</v>
      </c>
      <c r="B122" s="2" t="s">
        <v>148</v>
      </c>
      <c r="C122">
        <v>0</v>
      </c>
      <c r="D122" s="3">
        <v>0</v>
      </c>
      <c r="E122" s="3">
        <v>0</v>
      </c>
      <c r="F122" s="3">
        <f t="shared" si="39"/>
        <v>0</v>
      </c>
      <c r="G122" s="4">
        <f t="shared" si="21"/>
        <v>0</v>
      </c>
      <c r="H122" s="5">
        <v>0</v>
      </c>
      <c r="I122" s="30">
        <f t="shared" si="22"/>
        <v>0</v>
      </c>
      <c r="J122" s="30">
        <f t="shared" si="23"/>
        <v>0</v>
      </c>
      <c r="K122" s="8">
        <f t="shared" si="24"/>
        <v>0</v>
      </c>
      <c r="L122" s="8">
        <f t="shared" si="25"/>
        <v>0</v>
      </c>
      <c r="M122" s="8">
        <f t="shared" si="40"/>
        <v>0</v>
      </c>
      <c r="N122" s="6">
        <f t="shared" si="26"/>
        <v>0</v>
      </c>
      <c r="O122" s="8">
        <f t="shared" si="27"/>
        <v>0</v>
      </c>
      <c r="P122">
        <f t="shared" si="28"/>
        <v>0</v>
      </c>
      <c r="Q122" s="6">
        <f>ROUND(IF(H122=3%,$G$358*Ranking!K123,0),0)</f>
        <v>0</v>
      </c>
      <c r="R122" s="6">
        <f t="shared" si="29"/>
        <v>0</v>
      </c>
      <c r="S122" s="6">
        <f t="shared" si="30"/>
        <v>0</v>
      </c>
      <c r="T122" s="6">
        <f t="shared" si="31"/>
        <v>0</v>
      </c>
      <c r="U122" s="30">
        <f t="shared" si="32"/>
        <v>0</v>
      </c>
      <c r="V122" s="6">
        <f>IF(H122=3%,ROUND($G$360*Ranking!K123,0),0)</f>
        <v>0</v>
      </c>
      <c r="W122" s="9">
        <f t="shared" si="33"/>
        <v>0</v>
      </c>
      <c r="X122" s="9">
        <f t="shared" si="34"/>
        <v>0</v>
      </c>
      <c r="Y122" s="6">
        <f t="shared" si="35"/>
        <v>0</v>
      </c>
      <c r="Z122" s="9">
        <f t="shared" si="36"/>
        <v>0</v>
      </c>
      <c r="AA122" s="30">
        <f t="shared" si="37"/>
        <v>0</v>
      </c>
      <c r="AB122" t="str">
        <f t="shared" si="38"/>
        <v/>
      </c>
      <c r="AC122" s="9">
        <v>0</v>
      </c>
      <c r="AD122" s="6">
        <f t="shared" si="41"/>
        <v>0</v>
      </c>
    </row>
    <row r="123" spans="1:30">
      <c r="A123">
        <v>122</v>
      </c>
      <c r="B123" s="2" t="s">
        <v>149</v>
      </c>
      <c r="C123">
        <v>2006</v>
      </c>
      <c r="D123" s="3">
        <v>1303098.02</v>
      </c>
      <c r="E123" s="3">
        <v>41006.79</v>
      </c>
      <c r="F123" s="3">
        <f t="shared" si="39"/>
        <v>1262091.23</v>
      </c>
      <c r="G123" s="4">
        <f t="shared" si="21"/>
        <v>1262091</v>
      </c>
      <c r="H123" s="5">
        <v>0.03</v>
      </c>
      <c r="I123" s="30">
        <f t="shared" si="22"/>
        <v>21.02</v>
      </c>
      <c r="J123" s="30">
        <f t="shared" si="23"/>
        <v>26.35</v>
      </c>
      <c r="K123" s="8">
        <f t="shared" si="24"/>
        <v>265345.89541</v>
      </c>
      <c r="L123" s="8">
        <f t="shared" si="25"/>
        <v>265345.89541</v>
      </c>
      <c r="M123" s="8">
        <f t="shared" si="40"/>
        <v>-0.10459000000264496</v>
      </c>
      <c r="N123" s="6">
        <f t="shared" si="26"/>
        <v>265346</v>
      </c>
      <c r="O123" s="8">
        <f t="shared" si="27"/>
        <v>0.10459000000264496</v>
      </c>
      <c r="P123">
        <f t="shared" si="28"/>
        <v>21.02</v>
      </c>
      <c r="Q123" s="6">
        <f>ROUND(IF(H123=3%,$G$358*Ranking!K124,0),0)</f>
        <v>40601</v>
      </c>
      <c r="R123" s="6">
        <f t="shared" si="29"/>
        <v>305947</v>
      </c>
      <c r="S123" s="6">
        <f t="shared" si="30"/>
        <v>40601</v>
      </c>
      <c r="T123" s="6">
        <f t="shared" si="31"/>
        <v>305947</v>
      </c>
      <c r="U123" s="30">
        <f t="shared" si="32"/>
        <v>24.24</v>
      </c>
      <c r="V123" s="6">
        <f>IF(H123=3%,ROUND($G$360*Ranking!K124,0),0)</f>
        <v>26663</v>
      </c>
      <c r="W123" s="9">
        <f t="shared" si="33"/>
        <v>332610</v>
      </c>
      <c r="X123" s="9">
        <f t="shared" si="34"/>
        <v>26663</v>
      </c>
      <c r="Y123" s="6">
        <f t="shared" si="35"/>
        <v>332610</v>
      </c>
      <c r="Z123" s="9">
        <f t="shared" si="36"/>
        <v>0</v>
      </c>
      <c r="AA123" s="30">
        <f t="shared" si="37"/>
        <v>26.35</v>
      </c>
      <c r="AB123" t="str">
        <f t="shared" si="38"/>
        <v/>
      </c>
      <c r="AC123" s="9">
        <v>0</v>
      </c>
      <c r="AD123" s="6">
        <f t="shared" si="41"/>
        <v>332610</v>
      </c>
    </row>
    <row r="124" spans="1:30">
      <c r="A124">
        <v>123</v>
      </c>
      <c r="B124" s="2" t="s">
        <v>150</v>
      </c>
      <c r="C124">
        <v>2009</v>
      </c>
      <c r="D124" s="3">
        <v>301589.13</v>
      </c>
      <c r="E124" s="3">
        <v>3318.3</v>
      </c>
      <c r="F124" s="3">
        <f t="shared" si="39"/>
        <v>298270.83</v>
      </c>
      <c r="G124" s="4">
        <f t="shared" si="21"/>
        <v>298271</v>
      </c>
      <c r="H124" s="5">
        <v>1.4999999999999999E-2</v>
      </c>
      <c r="I124" s="30">
        <f t="shared" si="22"/>
        <v>21.02</v>
      </c>
      <c r="J124" s="30">
        <f t="shared" si="23"/>
        <v>21.02</v>
      </c>
      <c r="K124" s="8">
        <f t="shared" si="24"/>
        <v>62709.412850000001</v>
      </c>
      <c r="L124" s="8">
        <f t="shared" si="25"/>
        <v>62709.412850000001</v>
      </c>
      <c r="M124" s="8">
        <f t="shared" si="40"/>
        <v>0.412850000000617</v>
      </c>
      <c r="N124" s="6">
        <f t="shared" si="26"/>
        <v>62709</v>
      </c>
      <c r="O124" s="8">
        <f t="shared" si="27"/>
        <v>-0.412850000000617</v>
      </c>
      <c r="P124">
        <f t="shared" si="28"/>
        <v>21.02</v>
      </c>
      <c r="Q124" s="6">
        <f>ROUND(IF(H124=3%,$G$358*Ranking!K125,0),0)</f>
        <v>0</v>
      </c>
      <c r="R124" s="6">
        <f t="shared" si="29"/>
        <v>62709</v>
      </c>
      <c r="S124" s="6">
        <f t="shared" si="30"/>
        <v>0</v>
      </c>
      <c r="T124" s="6">
        <f t="shared" si="31"/>
        <v>62709</v>
      </c>
      <c r="U124" s="30">
        <f t="shared" si="32"/>
        <v>21.02</v>
      </c>
      <c r="V124" s="6">
        <f>IF(H124=3%,ROUND($G$360*Ranking!K125,0),0)</f>
        <v>0</v>
      </c>
      <c r="W124" s="9">
        <f t="shared" si="33"/>
        <v>62709</v>
      </c>
      <c r="X124" s="9">
        <f t="shared" si="34"/>
        <v>0</v>
      </c>
      <c r="Y124" s="6">
        <f t="shared" si="35"/>
        <v>62709</v>
      </c>
      <c r="Z124" s="9">
        <f t="shared" si="36"/>
        <v>0</v>
      </c>
      <c r="AA124" s="30">
        <f t="shared" si="37"/>
        <v>21.02</v>
      </c>
      <c r="AB124" t="str">
        <f t="shared" si="38"/>
        <v/>
      </c>
      <c r="AC124" s="9">
        <v>0</v>
      </c>
      <c r="AD124" s="6">
        <f t="shared" si="41"/>
        <v>62709</v>
      </c>
    </row>
    <row r="125" spans="1:30">
      <c r="A125">
        <v>124</v>
      </c>
      <c r="B125" s="2" t="s">
        <v>151</v>
      </c>
      <c r="C125">
        <v>0</v>
      </c>
      <c r="D125" s="3">
        <v>0</v>
      </c>
      <c r="E125" s="3">
        <v>0</v>
      </c>
      <c r="F125" s="3">
        <f t="shared" si="39"/>
        <v>0</v>
      </c>
      <c r="G125" s="4">
        <f t="shared" si="21"/>
        <v>0</v>
      </c>
      <c r="H125" s="5">
        <v>0</v>
      </c>
      <c r="I125" s="30">
        <f t="shared" si="22"/>
        <v>0</v>
      </c>
      <c r="J125" s="30">
        <f t="shared" si="23"/>
        <v>0</v>
      </c>
      <c r="K125" s="8">
        <f t="shared" si="24"/>
        <v>0</v>
      </c>
      <c r="L125" s="8">
        <f t="shared" si="25"/>
        <v>0</v>
      </c>
      <c r="M125" s="8">
        <f t="shared" si="40"/>
        <v>0</v>
      </c>
      <c r="N125" s="6">
        <f t="shared" si="26"/>
        <v>0</v>
      </c>
      <c r="O125" s="8">
        <f t="shared" si="27"/>
        <v>0</v>
      </c>
      <c r="P125">
        <f t="shared" si="28"/>
        <v>0</v>
      </c>
      <c r="Q125" s="6">
        <f>ROUND(IF(H125=3%,$G$358*Ranking!K126,0),0)</f>
        <v>0</v>
      </c>
      <c r="R125" s="6">
        <f t="shared" si="29"/>
        <v>0</v>
      </c>
      <c r="S125" s="6">
        <f t="shared" si="30"/>
        <v>0</v>
      </c>
      <c r="T125" s="6">
        <f t="shared" si="31"/>
        <v>0</v>
      </c>
      <c r="U125" s="30">
        <f t="shared" si="32"/>
        <v>0</v>
      </c>
      <c r="V125" s="6">
        <f>IF(H125=3%,ROUND($G$360*Ranking!K126,0),0)</f>
        <v>0</v>
      </c>
      <c r="W125" s="9">
        <f t="shared" si="33"/>
        <v>0</v>
      </c>
      <c r="X125" s="9">
        <f t="shared" si="34"/>
        <v>0</v>
      </c>
      <c r="Y125" s="6">
        <f t="shared" si="35"/>
        <v>0</v>
      </c>
      <c r="Z125" s="9">
        <f t="shared" si="36"/>
        <v>0</v>
      </c>
      <c r="AA125" s="30">
        <f t="shared" si="37"/>
        <v>0</v>
      </c>
      <c r="AB125" t="str">
        <f t="shared" si="38"/>
        <v/>
      </c>
      <c r="AC125" s="9">
        <v>0</v>
      </c>
      <c r="AD125" s="6">
        <f t="shared" si="41"/>
        <v>0</v>
      </c>
    </row>
    <row r="126" spans="1:30">
      <c r="A126">
        <v>125</v>
      </c>
      <c r="B126" s="2" t="s">
        <v>152</v>
      </c>
      <c r="C126">
        <v>2002</v>
      </c>
      <c r="D126" s="3">
        <v>289762.46999999997</v>
      </c>
      <c r="E126" s="3">
        <v>392.29</v>
      </c>
      <c r="F126" s="3">
        <f t="shared" si="39"/>
        <v>289370.18</v>
      </c>
      <c r="G126" s="4">
        <f t="shared" si="21"/>
        <v>289370</v>
      </c>
      <c r="H126" s="5">
        <v>1.1000000000000001E-2</v>
      </c>
      <c r="I126" s="30">
        <f t="shared" si="22"/>
        <v>21.02</v>
      </c>
      <c r="J126" s="30">
        <f t="shared" si="23"/>
        <v>21.02</v>
      </c>
      <c r="K126" s="8">
        <f t="shared" si="24"/>
        <v>60838.039219999999</v>
      </c>
      <c r="L126" s="8">
        <f t="shared" si="25"/>
        <v>60838.039219999999</v>
      </c>
      <c r="M126" s="8">
        <f t="shared" si="40"/>
        <v>3.9219999998749699E-2</v>
      </c>
      <c r="N126" s="6">
        <f t="shared" si="26"/>
        <v>60838</v>
      </c>
      <c r="O126" s="8">
        <f t="shared" si="27"/>
        <v>-3.9219999998749699E-2</v>
      </c>
      <c r="P126">
        <f t="shared" si="28"/>
        <v>21.02</v>
      </c>
      <c r="Q126" s="6">
        <f>ROUND(IF(H126=3%,$G$358*Ranking!K127,0),0)</f>
        <v>0</v>
      </c>
      <c r="R126" s="6">
        <f t="shared" si="29"/>
        <v>60838</v>
      </c>
      <c r="S126" s="6">
        <f t="shared" si="30"/>
        <v>0</v>
      </c>
      <c r="T126" s="6">
        <f t="shared" si="31"/>
        <v>60838</v>
      </c>
      <c r="U126" s="30">
        <f t="shared" si="32"/>
        <v>21.02</v>
      </c>
      <c r="V126" s="6">
        <f>IF(H126=3%,ROUND($G$360*Ranking!K127,0),0)</f>
        <v>0</v>
      </c>
      <c r="W126" s="9">
        <f t="shared" si="33"/>
        <v>60838</v>
      </c>
      <c r="X126" s="9">
        <f t="shared" si="34"/>
        <v>0</v>
      </c>
      <c r="Y126" s="6">
        <f t="shared" si="35"/>
        <v>60838</v>
      </c>
      <c r="Z126" s="9">
        <f t="shared" si="36"/>
        <v>0</v>
      </c>
      <c r="AA126" s="30">
        <f t="shared" si="37"/>
        <v>21.02</v>
      </c>
      <c r="AB126" t="str">
        <f t="shared" si="38"/>
        <v/>
      </c>
      <c r="AC126" s="9">
        <v>0</v>
      </c>
      <c r="AD126" s="6">
        <f t="shared" si="41"/>
        <v>60838</v>
      </c>
    </row>
    <row r="127" spans="1:30">
      <c r="A127">
        <v>126</v>
      </c>
      <c r="B127" s="2" t="s">
        <v>153</v>
      </c>
      <c r="C127">
        <v>2006</v>
      </c>
      <c r="D127" s="3">
        <v>1611871.94</v>
      </c>
      <c r="E127" s="3">
        <v>7241.94</v>
      </c>
      <c r="F127" s="3">
        <f t="shared" si="39"/>
        <v>1604630</v>
      </c>
      <c r="G127" s="4">
        <f t="shared" si="21"/>
        <v>1604630</v>
      </c>
      <c r="H127" s="5">
        <v>0.03</v>
      </c>
      <c r="I127" s="30">
        <f t="shared" si="22"/>
        <v>21.02</v>
      </c>
      <c r="J127" s="30">
        <f t="shared" si="23"/>
        <v>24.62</v>
      </c>
      <c r="K127" s="8">
        <f t="shared" si="24"/>
        <v>337362.34879000002</v>
      </c>
      <c r="L127" s="8">
        <f t="shared" si="25"/>
        <v>337362.34879000002</v>
      </c>
      <c r="M127" s="8">
        <f t="shared" si="40"/>
        <v>0.34879000001819804</v>
      </c>
      <c r="N127" s="6">
        <f t="shared" si="26"/>
        <v>337362</v>
      </c>
      <c r="O127" s="8">
        <f t="shared" si="27"/>
        <v>-0.34879000001819804</v>
      </c>
      <c r="P127">
        <f t="shared" si="28"/>
        <v>21.02</v>
      </c>
      <c r="Q127" s="6">
        <f>ROUND(IF(H127=3%,$G$358*Ranking!K128,0),0)</f>
        <v>34801</v>
      </c>
      <c r="R127" s="6">
        <f t="shared" si="29"/>
        <v>372163</v>
      </c>
      <c r="S127" s="6">
        <f t="shared" si="30"/>
        <v>34801</v>
      </c>
      <c r="T127" s="6">
        <f t="shared" si="31"/>
        <v>372163</v>
      </c>
      <c r="U127" s="30">
        <f t="shared" si="32"/>
        <v>23.19</v>
      </c>
      <c r="V127" s="6">
        <f>IF(H127=3%,ROUND($G$360*Ranking!K128,0),0)</f>
        <v>22854</v>
      </c>
      <c r="W127" s="9">
        <f t="shared" si="33"/>
        <v>395017</v>
      </c>
      <c r="X127" s="9">
        <f t="shared" si="34"/>
        <v>22854</v>
      </c>
      <c r="Y127" s="6">
        <f t="shared" si="35"/>
        <v>395017</v>
      </c>
      <c r="Z127" s="9">
        <f t="shared" si="36"/>
        <v>0</v>
      </c>
      <c r="AA127" s="30">
        <f t="shared" si="37"/>
        <v>24.62</v>
      </c>
      <c r="AB127" t="str">
        <f t="shared" si="38"/>
        <v/>
      </c>
      <c r="AC127" s="9">
        <v>0</v>
      </c>
      <c r="AD127" s="6">
        <f t="shared" si="41"/>
        <v>395017</v>
      </c>
    </row>
    <row r="128" spans="1:30">
      <c r="A128">
        <v>127</v>
      </c>
      <c r="B128" s="2" t="s">
        <v>154</v>
      </c>
      <c r="C128">
        <v>2008</v>
      </c>
      <c r="D128" s="3">
        <v>194572.98</v>
      </c>
      <c r="E128" s="3">
        <v>206.24</v>
      </c>
      <c r="F128" s="3">
        <f t="shared" si="39"/>
        <v>194366.74000000002</v>
      </c>
      <c r="G128" s="4">
        <f t="shared" si="21"/>
        <v>194367</v>
      </c>
      <c r="H128" s="5">
        <v>0.03</v>
      </c>
      <c r="I128" s="30">
        <f t="shared" si="22"/>
        <v>21.02</v>
      </c>
      <c r="J128" s="30">
        <f t="shared" si="23"/>
        <v>80.349999999999994</v>
      </c>
      <c r="K128" s="8">
        <f t="shared" si="24"/>
        <v>40864.316160000002</v>
      </c>
      <c r="L128" s="8">
        <f t="shared" si="25"/>
        <v>40864.316160000002</v>
      </c>
      <c r="M128" s="8">
        <f t="shared" si="40"/>
        <v>0.31616000000212807</v>
      </c>
      <c r="N128" s="6">
        <f t="shared" si="26"/>
        <v>40864</v>
      </c>
      <c r="O128" s="8">
        <f t="shared" si="27"/>
        <v>-0.31616000000212807</v>
      </c>
      <c r="P128">
        <f t="shared" si="28"/>
        <v>21.02</v>
      </c>
      <c r="Q128" s="6">
        <f>ROUND(IF(H128=3%,$G$358*Ranking!K129,0),0)</f>
        <v>69601</v>
      </c>
      <c r="R128" s="6">
        <f t="shared" si="29"/>
        <v>110465</v>
      </c>
      <c r="S128" s="6">
        <f t="shared" si="30"/>
        <v>69601</v>
      </c>
      <c r="T128" s="6">
        <f t="shared" si="31"/>
        <v>110465</v>
      </c>
      <c r="U128" s="30">
        <f t="shared" si="32"/>
        <v>56.83</v>
      </c>
      <c r="V128" s="6">
        <f>IF(H128=3%,ROUND($G$360*Ranking!K129,0),0)</f>
        <v>45708</v>
      </c>
      <c r="W128" s="9">
        <f t="shared" si="33"/>
        <v>156173</v>
      </c>
      <c r="X128" s="9">
        <f t="shared" si="34"/>
        <v>45708</v>
      </c>
      <c r="Y128" s="6">
        <f t="shared" si="35"/>
        <v>156173</v>
      </c>
      <c r="Z128" s="9">
        <f t="shared" si="36"/>
        <v>0</v>
      </c>
      <c r="AA128" s="30">
        <f t="shared" si="37"/>
        <v>80.349999999999994</v>
      </c>
      <c r="AB128" t="str">
        <f t="shared" si="38"/>
        <v/>
      </c>
      <c r="AC128" s="9">
        <v>0</v>
      </c>
      <c r="AD128" s="6">
        <f t="shared" si="41"/>
        <v>156173</v>
      </c>
    </row>
    <row r="129" spans="1:30">
      <c r="A129">
        <v>128</v>
      </c>
      <c r="B129" s="2" t="s">
        <v>155</v>
      </c>
      <c r="C129">
        <v>0</v>
      </c>
      <c r="D129" s="3">
        <v>0</v>
      </c>
      <c r="E129" s="3">
        <v>0</v>
      </c>
      <c r="F129" s="3">
        <f t="shared" si="39"/>
        <v>0</v>
      </c>
      <c r="G129" s="4">
        <f t="shared" si="21"/>
        <v>0</v>
      </c>
      <c r="H129" s="5">
        <v>0</v>
      </c>
      <c r="I129" s="30">
        <f t="shared" si="22"/>
        <v>0</v>
      </c>
      <c r="J129" s="30">
        <f t="shared" si="23"/>
        <v>0</v>
      </c>
      <c r="K129" s="8">
        <f t="shared" si="24"/>
        <v>0</v>
      </c>
      <c r="L129" s="8">
        <f t="shared" si="25"/>
        <v>0</v>
      </c>
      <c r="M129" s="8">
        <f t="shared" si="40"/>
        <v>0</v>
      </c>
      <c r="N129" s="6">
        <f t="shared" si="26"/>
        <v>0</v>
      </c>
      <c r="O129" s="8">
        <f t="shared" si="27"/>
        <v>0</v>
      </c>
      <c r="P129">
        <f t="shared" si="28"/>
        <v>0</v>
      </c>
      <c r="Q129" s="6">
        <f>ROUND(IF(H129=3%,$G$358*Ranking!K130,0),0)</f>
        <v>0</v>
      </c>
      <c r="R129" s="6">
        <f t="shared" si="29"/>
        <v>0</v>
      </c>
      <c r="S129" s="6">
        <f t="shared" si="30"/>
        <v>0</v>
      </c>
      <c r="T129" s="6">
        <f t="shared" si="31"/>
        <v>0</v>
      </c>
      <c r="U129" s="30">
        <f t="shared" si="32"/>
        <v>0</v>
      </c>
      <c r="V129" s="6">
        <f>IF(H129=3%,ROUND($G$360*Ranking!K130,0),0)</f>
        <v>0</v>
      </c>
      <c r="W129" s="9">
        <f t="shared" si="33"/>
        <v>0</v>
      </c>
      <c r="X129" s="9">
        <f t="shared" si="34"/>
        <v>0</v>
      </c>
      <c r="Y129" s="6">
        <f t="shared" si="35"/>
        <v>0</v>
      </c>
      <c r="Z129" s="9">
        <f t="shared" si="36"/>
        <v>0</v>
      </c>
      <c r="AA129" s="30">
        <f t="shared" si="37"/>
        <v>0</v>
      </c>
      <c r="AB129" t="str">
        <f t="shared" si="38"/>
        <v/>
      </c>
      <c r="AC129" s="9">
        <v>0</v>
      </c>
      <c r="AD129" s="6">
        <f t="shared" si="41"/>
        <v>0</v>
      </c>
    </row>
    <row r="130" spans="1:30">
      <c r="A130">
        <v>129</v>
      </c>
      <c r="B130" s="2" t="s">
        <v>156</v>
      </c>
      <c r="C130">
        <v>0</v>
      </c>
      <c r="D130" s="3">
        <v>0</v>
      </c>
      <c r="E130" s="3">
        <v>0</v>
      </c>
      <c r="F130" s="3">
        <f t="shared" si="39"/>
        <v>0</v>
      </c>
      <c r="G130" s="4">
        <f t="shared" ref="G130:G193" si="42">ROUND(F130,0)</f>
        <v>0</v>
      </c>
      <c r="H130" s="5">
        <v>0</v>
      </c>
      <c r="I130" s="30">
        <f t="shared" ref="I130:I193" si="43">P130</f>
        <v>0</v>
      </c>
      <c r="J130" s="30">
        <f t="shared" ref="J130:J193" si="44">AA130</f>
        <v>0</v>
      </c>
      <c r="K130" s="8">
        <f t="shared" ref="K130:K193" si="45">ROUND(($G$356/$G$354)*G130,5)</f>
        <v>0</v>
      </c>
      <c r="L130" s="8">
        <f t="shared" ref="L130:L193" si="46">ROUND(($G$356/$G$354)*G130,5)</f>
        <v>0</v>
      </c>
      <c r="M130" s="8">
        <f t="shared" si="40"/>
        <v>0</v>
      </c>
      <c r="N130" s="6">
        <f t="shared" ref="N130:N193" si="47">ROUND(K130,0)</f>
        <v>0</v>
      </c>
      <c r="O130" s="8">
        <f t="shared" ref="O130:O193" si="48">N130-K130</f>
        <v>0</v>
      </c>
      <c r="P130">
        <f t="shared" ref="P130:P193" si="49">IF(N130&gt;0,ROUND((N130/G130)*100,2),0)</f>
        <v>0</v>
      </c>
      <c r="Q130" s="6">
        <f>ROUND(IF(H130=3%,$G$358*Ranking!K131,0),0)</f>
        <v>0</v>
      </c>
      <c r="R130" s="6">
        <f t="shared" ref="R130:R193" si="50">Q130+N130</f>
        <v>0</v>
      </c>
      <c r="S130" s="6">
        <f t="shared" ref="S130:S193" si="51">IF(R130&gt;G130,G130-N130,Q130)</f>
        <v>0</v>
      </c>
      <c r="T130" s="6">
        <f t="shared" ref="T130:T193" si="52">N130+S130</f>
        <v>0</v>
      </c>
      <c r="U130" s="30">
        <f t="shared" ref="U130:U193" si="53">IF(G130&gt;0,ROUND(T130/G130*100,2),0)</f>
        <v>0</v>
      </c>
      <c r="V130" s="6">
        <f>IF(H130=3%,ROUND($G$360*Ranking!K131,0),0)</f>
        <v>0</v>
      </c>
      <c r="W130" s="9">
        <f t="shared" ref="W130:W193" si="54">T130+V130</f>
        <v>0</v>
      </c>
      <c r="X130" s="9">
        <f t="shared" ref="X130:X193" si="55">IF(W130&gt;G130,G130-T130,V130)</f>
        <v>0</v>
      </c>
      <c r="Y130" s="6">
        <f t="shared" ref="Y130:Y193" si="56">T130+X130</f>
        <v>0</v>
      </c>
      <c r="Z130" s="9">
        <f t="shared" ref="Z130:Z193" si="57">IF(Y130&gt;G130,1,0)</f>
        <v>0</v>
      </c>
      <c r="AA130" s="30">
        <f t="shared" ref="AA130:AA193" si="58">IF(Y130&gt;0,ROUND(Y130/G130*100,2),0)</f>
        <v>0</v>
      </c>
      <c r="AB130" t="str">
        <f t="shared" ref="AB130:AB193" si="59">IF(AA130=100,1,"")</f>
        <v/>
      </c>
      <c r="AC130" s="9">
        <v>0</v>
      </c>
      <c r="AD130" s="6">
        <f t="shared" si="41"/>
        <v>0</v>
      </c>
    </row>
    <row r="131" spans="1:30">
      <c r="A131">
        <v>130</v>
      </c>
      <c r="B131" s="2" t="s">
        <v>157</v>
      </c>
      <c r="C131">
        <v>0</v>
      </c>
      <c r="D131" s="3">
        <v>0</v>
      </c>
      <c r="E131" s="3">
        <v>0</v>
      </c>
      <c r="F131" s="3">
        <f t="shared" ref="F131:F194" si="60">D131-E131</f>
        <v>0</v>
      </c>
      <c r="G131" s="4">
        <f t="shared" si="42"/>
        <v>0</v>
      </c>
      <c r="H131" s="5">
        <v>0</v>
      </c>
      <c r="I131" s="30">
        <f t="shared" si="43"/>
        <v>0</v>
      </c>
      <c r="J131" s="30">
        <f t="shared" si="44"/>
        <v>0</v>
      </c>
      <c r="K131" s="8">
        <f t="shared" si="45"/>
        <v>0</v>
      </c>
      <c r="L131" s="8">
        <f t="shared" si="46"/>
        <v>0</v>
      </c>
      <c r="M131" s="8">
        <f t="shared" ref="M131:M194" si="61">L131-N131</f>
        <v>0</v>
      </c>
      <c r="N131" s="6">
        <f t="shared" si="47"/>
        <v>0</v>
      </c>
      <c r="O131" s="8">
        <f t="shared" si="48"/>
        <v>0</v>
      </c>
      <c r="P131">
        <f t="shared" si="49"/>
        <v>0</v>
      </c>
      <c r="Q131" s="6">
        <f>ROUND(IF(H131=3%,$G$358*Ranking!K132,0),0)</f>
        <v>0</v>
      </c>
      <c r="R131" s="6">
        <f t="shared" si="50"/>
        <v>0</v>
      </c>
      <c r="S131" s="6">
        <f t="shared" si="51"/>
        <v>0</v>
      </c>
      <c r="T131" s="6">
        <f t="shared" si="52"/>
        <v>0</v>
      </c>
      <c r="U131" s="30">
        <f t="shared" si="53"/>
        <v>0</v>
      </c>
      <c r="V131" s="6">
        <f>IF(H131=3%,ROUND($G$360*Ranking!K132,0),0)</f>
        <v>0</v>
      </c>
      <c r="W131" s="9">
        <f t="shared" si="54"/>
        <v>0</v>
      </c>
      <c r="X131" s="9">
        <f t="shared" si="55"/>
        <v>0</v>
      </c>
      <c r="Y131" s="6">
        <f t="shared" si="56"/>
        <v>0</v>
      </c>
      <c r="Z131" s="9">
        <f t="shared" si="57"/>
        <v>0</v>
      </c>
      <c r="AA131" s="30">
        <f t="shared" si="58"/>
        <v>0</v>
      </c>
      <c r="AB131" t="str">
        <f t="shared" si="59"/>
        <v/>
      </c>
      <c r="AC131" s="9">
        <v>0</v>
      </c>
      <c r="AD131" s="6">
        <f t="shared" ref="AD131:AD194" si="62" xml:space="preserve"> (Y131+AC131)</f>
        <v>0</v>
      </c>
    </row>
    <row r="132" spans="1:30">
      <c r="A132">
        <v>131</v>
      </c>
      <c r="B132" s="2" t="s">
        <v>158</v>
      </c>
      <c r="C132">
        <v>2002</v>
      </c>
      <c r="D132" s="3">
        <v>1297563.5900000001</v>
      </c>
      <c r="E132" s="3">
        <v>22043.94</v>
      </c>
      <c r="F132" s="3">
        <f t="shared" si="60"/>
        <v>1275519.6500000001</v>
      </c>
      <c r="G132" s="4">
        <f t="shared" si="42"/>
        <v>1275520</v>
      </c>
      <c r="H132" s="5">
        <v>1.4999999999999999E-2</v>
      </c>
      <c r="I132" s="30">
        <f t="shared" si="43"/>
        <v>21.02</v>
      </c>
      <c r="J132" s="30">
        <f t="shared" si="44"/>
        <v>21.02</v>
      </c>
      <c r="K132" s="8">
        <f t="shared" si="45"/>
        <v>268169.24969000003</v>
      </c>
      <c r="L132" s="8">
        <f t="shared" si="46"/>
        <v>268169.24969000003</v>
      </c>
      <c r="M132" s="8">
        <f t="shared" si="61"/>
        <v>0.24969000002602115</v>
      </c>
      <c r="N132" s="6">
        <f t="shared" si="47"/>
        <v>268169</v>
      </c>
      <c r="O132" s="8">
        <f t="shared" si="48"/>
        <v>-0.24969000002602115</v>
      </c>
      <c r="P132">
        <f t="shared" si="49"/>
        <v>21.02</v>
      </c>
      <c r="Q132" s="6">
        <f>ROUND(IF(H132=3%,$G$358*Ranking!K133,0),0)</f>
        <v>0</v>
      </c>
      <c r="R132" s="6">
        <f t="shared" si="50"/>
        <v>268169</v>
      </c>
      <c r="S132" s="6">
        <f t="shared" si="51"/>
        <v>0</v>
      </c>
      <c r="T132" s="6">
        <f t="shared" si="52"/>
        <v>268169</v>
      </c>
      <c r="U132" s="30">
        <f t="shared" si="53"/>
        <v>21.02</v>
      </c>
      <c r="V132" s="6">
        <f>IF(H132=3%,ROUND($G$360*Ranking!K133,0),0)</f>
        <v>0</v>
      </c>
      <c r="W132" s="9">
        <f t="shared" si="54"/>
        <v>268169</v>
      </c>
      <c r="X132" s="9">
        <f t="shared" si="55"/>
        <v>0</v>
      </c>
      <c r="Y132" s="6">
        <f t="shared" si="56"/>
        <v>268169</v>
      </c>
      <c r="Z132" s="9">
        <f t="shared" si="57"/>
        <v>0</v>
      </c>
      <c r="AA132" s="30">
        <f t="shared" si="58"/>
        <v>21.02</v>
      </c>
      <c r="AB132" t="str">
        <f t="shared" si="59"/>
        <v/>
      </c>
      <c r="AC132" s="9">
        <v>0</v>
      </c>
      <c r="AD132" s="6">
        <f t="shared" si="62"/>
        <v>268169</v>
      </c>
    </row>
    <row r="133" spans="1:30">
      <c r="A133">
        <v>132</v>
      </c>
      <c r="B133" s="2" t="s">
        <v>159</v>
      </c>
      <c r="C133">
        <v>0</v>
      </c>
      <c r="D133" s="3">
        <v>0</v>
      </c>
      <c r="E133" s="3">
        <v>0</v>
      </c>
      <c r="F133" s="3">
        <f t="shared" si="60"/>
        <v>0</v>
      </c>
      <c r="G133" s="4">
        <f t="shared" si="42"/>
        <v>0</v>
      </c>
      <c r="H133" s="5">
        <v>0</v>
      </c>
      <c r="I133" s="30">
        <f t="shared" si="43"/>
        <v>0</v>
      </c>
      <c r="J133" s="30">
        <f t="shared" si="44"/>
        <v>0</v>
      </c>
      <c r="K133" s="8">
        <f t="shared" si="45"/>
        <v>0</v>
      </c>
      <c r="L133" s="8">
        <f t="shared" si="46"/>
        <v>0</v>
      </c>
      <c r="M133" s="8">
        <f t="shared" si="61"/>
        <v>0</v>
      </c>
      <c r="N133" s="6">
        <f t="shared" si="47"/>
        <v>0</v>
      </c>
      <c r="O133" s="8">
        <f t="shared" si="48"/>
        <v>0</v>
      </c>
      <c r="P133">
        <f t="shared" si="49"/>
        <v>0</v>
      </c>
      <c r="Q133" s="6">
        <f>ROUND(IF(H133=3%,$G$358*Ranking!K134,0),0)</f>
        <v>0</v>
      </c>
      <c r="R133" s="6">
        <f t="shared" si="50"/>
        <v>0</v>
      </c>
      <c r="S133" s="6">
        <f t="shared" si="51"/>
        <v>0</v>
      </c>
      <c r="T133" s="6">
        <f t="shared" si="52"/>
        <v>0</v>
      </c>
      <c r="U133" s="30">
        <f t="shared" si="53"/>
        <v>0</v>
      </c>
      <c r="V133" s="6">
        <f>IF(H133=3%,ROUND($G$360*Ranking!K134,0),0)</f>
        <v>0</v>
      </c>
      <c r="W133" s="9">
        <f t="shared" si="54"/>
        <v>0</v>
      </c>
      <c r="X133" s="9">
        <f t="shared" si="55"/>
        <v>0</v>
      </c>
      <c r="Y133" s="6">
        <f t="shared" si="56"/>
        <v>0</v>
      </c>
      <c r="Z133" s="9">
        <f t="shared" si="57"/>
        <v>0</v>
      </c>
      <c r="AA133" s="30">
        <f t="shared" si="58"/>
        <v>0</v>
      </c>
      <c r="AB133" t="str">
        <f t="shared" si="59"/>
        <v/>
      </c>
      <c r="AC133" s="9">
        <v>0</v>
      </c>
      <c r="AD133" s="6">
        <f t="shared" si="62"/>
        <v>0</v>
      </c>
    </row>
    <row r="134" spans="1:30">
      <c r="A134">
        <v>133</v>
      </c>
      <c r="B134" s="2" t="s">
        <v>160</v>
      </c>
      <c r="C134">
        <v>0</v>
      </c>
      <c r="D134" s="3">
        <v>0</v>
      </c>
      <c r="E134" s="3">
        <v>0</v>
      </c>
      <c r="F134" s="3">
        <f t="shared" si="60"/>
        <v>0</v>
      </c>
      <c r="G134" s="4">
        <f t="shared" si="42"/>
        <v>0</v>
      </c>
      <c r="H134" s="5">
        <v>0</v>
      </c>
      <c r="I134" s="30">
        <f t="shared" si="43"/>
        <v>0</v>
      </c>
      <c r="J134" s="30">
        <f t="shared" si="44"/>
        <v>0</v>
      </c>
      <c r="K134" s="8">
        <f t="shared" si="45"/>
        <v>0</v>
      </c>
      <c r="L134" s="8">
        <f t="shared" si="46"/>
        <v>0</v>
      </c>
      <c r="M134" s="8">
        <f t="shared" si="61"/>
        <v>0</v>
      </c>
      <c r="N134" s="6">
        <f t="shared" si="47"/>
        <v>0</v>
      </c>
      <c r="O134" s="8">
        <f t="shared" si="48"/>
        <v>0</v>
      </c>
      <c r="P134">
        <f t="shared" si="49"/>
        <v>0</v>
      </c>
      <c r="Q134" s="6">
        <f>ROUND(IF(H134=3%,$G$358*Ranking!K135,0),0)</f>
        <v>0</v>
      </c>
      <c r="R134" s="6">
        <f t="shared" si="50"/>
        <v>0</v>
      </c>
      <c r="S134" s="6">
        <f t="shared" si="51"/>
        <v>0</v>
      </c>
      <c r="T134" s="6">
        <f t="shared" si="52"/>
        <v>0</v>
      </c>
      <c r="U134" s="30">
        <f t="shared" si="53"/>
        <v>0</v>
      </c>
      <c r="V134" s="6">
        <f>IF(H134=3%,ROUND($G$360*Ranking!K135,0),0)</f>
        <v>0</v>
      </c>
      <c r="W134" s="9">
        <f t="shared" si="54"/>
        <v>0</v>
      </c>
      <c r="X134" s="9">
        <f t="shared" si="55"/>
        <v>0</v>
      </c>
      <c r="Y134" s="6">
        <f t="shared" si="56"/>
        <v>0</v>
      </c>
      <c r="Z134" s="9">
        <f t="shared" si="57"/>
        <v>0</v>
      </c>
      <c r="AA134" s="30">
        <f t="shared" si="58"/>
        <v>0</v>
      </c>
      <c r="AB134" t="str">
        <f t="shared" si="59"/>
        <v/>
      </c>
      <c r="AC134" s="9">
        <v>0</v>
      </c>
      <c r="AD134" s="6">
        <f t="shared" si="62"/>
        <v>0</v>
      </c>
    </row>
    <row r="135" spans="1:30">
      <c r="A135">
        <v>134</v>
      </c>
      <c r="B135" s="2" t="s">
        <v>161</v>
      </c>
      <c r="C135">
        <v>0</v>
      </c>
      <c r="D135" s="3">
        <v>0</v>
      </c>
      <c r="E135" s="3">
        <v>0</v>
      </c>
      <c r="F135" s="3">
        <f t="shared" si="60"/>
        <v>0</v>
      </c>
      <c r="G135" s="4">
        <f t="shared" si="42"/>
        <v>0</v>
      </c>
      <c r="H135" s="5">
        <v>0</v>
      </c>
      <c r="I135" s="30">
        <f t="shared" si="43"/>
        <v>0</v>
      </c>
      <c r="J135" s="30">
        <f t="shared" si="44"/>
        <v>0</v>
      </c>
      <c r="K135" s="8">
        <f t="shared" si="45"/>
        <v>0</v>
      </c>
      <c r="L135" s="8">
        <f t="shared" si="46"/>
        <v>0</v>
      </c>
      <c r="M135" s="8">
        <f t="shared" si="61"/>
        <v>0</v>
      </c>
      <c r="N135" s="6">
        <f t="shared" si="47"/>
        <v>0</v>
      </c>
      <c r="O135" s="8">
        <f t="shared" si="48"/>
        <v>0</v>
      </c>
      <c r="P135">
        <f t="shared" si="49"/>
        <v>0</v>
      </c>
      <c r="Q135" s="6">
        <f>ROUND(IF(H135=3%,$G$358*Ranking!K136,0),0)</f>
        <v>0</v>
      </c>
      <c r="R135" s="6">
        <f t="shared" si="50"/>
        <v>0</v>
      </c>
      <c r="S135" s="6">
        <f t="shared" si="51"/>
        <v>0</v>
      </c>
      <c r="T135" s="6">
        <f t="shared" si="52"/>
        <v>0</v>
      </c>
      <c r="U135" s="30">
        <f t="shared" si="53"/>
        <v>0</v>
      </c>
      <c r="V135" s="6">
        <f>IF(H135=3%,ROUND($G$360*Ranking!K136,0),0)</f>
        <v>0</v>
      </c>
      <c r="W135" s="9">
        <f t="shared" si="54"/>
        <v>0</v>
      </c>
      <c r="X135" s="9">
        <f t="shared" si="55"/>
        <v>0</v>
      </c>
      <c r="Y135" s="6">
        <f t="shared" si="56"/>
        <v>0</v>
      </c>
      <c r="Z135" s="9">
        <f t="shared" si="57"/>
        <v>0</v>
      </c>
      <c r="AA135" s="30">
        <f t="shared" si="58"/>
        <v>0</v>
      </c>
      <c r="AB135" t="str">
        <f t="shared" si="59"/>
        <v/>
      </c>
      <c r="AC135" s="9">
        <v>0</v>
      </c>
      <c r="AD135" s="6">
        <f t="shared" si="62"/>
        <v>0</v>
      </c>
    </row>
    <row r="136" spans="1:30">
      <c r="A136">
        <v>135</v>
      </c>
      <c r="B136" s="2" t="s">
        <v>162</v>
      </c>
      <c r="C136">
        <v>0</v>
      </c>
      <c r="D136" s="3">
        <v>0</v>
      </c>
      <c r="E136" s="3">
        <v>0</v>
      </c>
      <c r="F136" s="3">
        <f t="shared" si="60"/>
        <v>0</v>
      </c>
      <c r="G136" s="4">
        <f t="shared" si="42"/>
        <v>0</v>
      </c>
      <c r="H136" s="5">
        <v>0</v>
      </c>
      <c r="I136" s="30">
        <f t="shared" si="43"/>
        <v>0</v>
      </c>
      <c r="J136" s="30">
        <f t="shared" si="44"/>
        <v>0</v>
      </c>
      <c r="K136" s="8">
        <f t="shared" si="45"/>
        <v>0</v>
      </c>
      <c r="L136" s="8">
        <f t="shared" si="46"/>
        <v>0</v>
      </c>
      <c r="M136" s="8">
        <f t="shared" si="61"/>
        <v>0</v>
      </c>
      <c r="N136" s="6">
        <f t="shared" si="47"/>
        <v>0</v>
      </c>
      <c r="O136" s="8">
        <f t="shared" si="48"/>
        <v>0</v>
      </c>
      <c r="P136">
        <f t="shared" si="49"/>
        <v>0</v>
      </c>
      <c r="Q136" s="6">
        <f>ROUND(IF(H136=3%,$G$358*Ranking!K137,0),0)</f>
        <v>0</v>
      </c>
      <c r="R136" s="6">
        <f t="shared" si="50"/>
        <v>0</v>
      </c>
      <c r="S136" s="6">
        <f t="shared" si="51"/>
        <v>0</v>
      </c>
      <c r="T136" s="6">
        <f t="shared" si="52"/>
        <v>0</v>
      </c>
      <c r="U136" s="30">
        <f t="shared" si="53"/>
        <v>0</v>
      </c>
      <c r="V136" s="6">
        <f>IF(H136=3%,ROUND($G$360*Ranking!K137,0),0)</f>
        <v>0</v>
      </c>
      <c r="W136" s="9">
        <f t="shared" si="54"/>
        <v>0</v>
      </c>
      <c r="X136" s="9">
        <f t="shared" si="55"/>
        <v>0</v>
      </c>
      <c r="Y136" s="6">
        <f t="shared" si="56"/>
        <v>0</v>
      </c>
      <c r="Z136" s="9">
        <f t="shared" si="57"/>
        <v>0</v>
      </c>
      <c r="AA136" s="30">
        <f t="shared" si="58"/>
        <v>0</v>
      </c>
      <c r="AB136" t="str">
        <f t="shared" si="59"/>
        <v/>
      </c>
      <c r="AC136" s="9">
        <v>0</v>
      </c>
      <c r="AD136" s="6">
        <f t="shared" si="62"/>
        <v>0</v>
      </c>
    </row>
    <row r="137" spans="1:30">
      <c r="A137">
        <v>136</v>
      </c>
      <c r="B137" s="2" t="s">
        <v>163</v>
      </c>
      <c r="C137">
        <v>2002</v>
      </c>
      <c r="D137" s="3">
        <v>665838.74</v>
      </c>
      <c r="E137" s="3">
        <v>10370.5</v>
      </c>
      <c r="F137" s="3">
        <f t="shared" si="60"/>
        <v>655468.24</v>
      </c>
      <c r="G137" s="4">
        <f t="shared" si="42"/>
        <v>655468</v>
      </c>
      <c r="H137" s="5">
        <v>1.4999999999999999E-2</v>
      </c>
      <c r="I137" s="30">
        <f t="shared" si="43"/>
        <v>21.02</v>
      </c>
      <c r="J137" s="30">
        <f t="shared" si="44"/>
        <v>21.02</v>
      </c>
      <c r="K137" s="8">
        <f t="shared" si="45"/>
        <v>137807.60925000001</v>
      </c>
      <c r="L137" s="8">
        <f t="shared" si="46"/>
        <v>137807.60925000001</v>
      </c>
      <c r="M137" s="8">
        <f t="shared" si="61"/>
        <v>-0.39074999999138527</v>
      </c>
      <c r="N137" s="6">
        <f t="shared" si="47"/>
        <v>137808</v>
      </c>
      <c r="O137" s="8">
        <f t="shared" si="48"/>
        <v>0.39074999999138527</v>
      </c>
      <c r="P137">
        <f t="shared" si="49"/>
        <v>21.02</v>
      </c>
      <c r="Q137" s="6">
        <f>ROUND(IF(H137=3%,$G$358*Ranking!K138,0),0)</f>
        <v>0</v>
      </c>
      <c r="R137" s="6">
        <f t="shared" si="50"/>
        <v>137808</v>
      </c>
      <c r="S137" s="6">
        <f t="shared" si="51"/>
        <v>0</v>
      </c>
      <c r="T137" s="6">
        <f t="shared" si="52"/>
        <v>137808</v>
      </c>
      <c r="U137" s="30">
        <f t="shared" si="53"/>
        <v>21.02</v>
      </c>
      <c r="V137" s="6">
        <f>IF(H137=3%,ROUND($G$360*Ranking!K138,0),0)</f>
        <v>0</v>
      </c>
      <c r="W137" s="9">
        <f t="shared" si="54"/>
        <v>137808</v>
      </c>
      <c r="X137" s="9">
        <f t="shared" si="55"/>
        <v>0</v>
      </c>
      <c r="Y137" s="6">
        <f t="shared" si="56"/>
        <v>137808</v>
      </c>
      <c r="Z137" s="9">
        <f t="shared" si="57"/>
        <v>0</v>
      </c>
      <c r="AA137" s="30">
        <f t="shared" si="58"/>
        <v>21.02</v>
      </c>
      <c r="AB137" t="str">
        <f t="shared" si="59"/>
        <v/>
      </c>
      <c r="AC137" s="9">
        <v>0</v>
      </c>
      <c r="AD137" s="6">
        <f t="shared" si="62"/>
        <v>137808</v>
      </c>
    </row>
    <row r="138" spans="1:30">
      <c r="A138">
        <v>137</v>
      </c>
      <c r="B138" s="2" t="s">
        <v>164</v>
      </c>
      <c r="C138">
        <v>2016</v>
      </c>
      <c r="D138" s="3">
        <v>595176.52</v>
      </c>
      <c r="E138" s="3">
        <v>2862.99</v>
      </c>
      <c r="F138" s="3">
        <f t="shared" si="60"/>
        <v>592313.53</v>
      </c>
      <c r="G138" s="4">
        <f t="shared" si="42"/>
        <v>592314</v>
      </c>
      <c r="H138" s="5">
        <v>1.4999999999999999E-2</v>
      </c>
      <c r="I138" s="30">
        <f t="shared" si="43"/>
        <v>21.02</v>
      </c>
      <c r="J138" s="30">
        <f t="shared" si="44"/>
        <v>21.02</v>
      </c>
      <c r="K138" s="8">
        <f t="shared" si="45"/>
        <v>124529.91796000001</v>
      </c>
      <c r="L138" s="8">
        <f t="shared" si="46"/>
        <v>124529.91796000001</v>
      </c>
      <c r="M138" s="8">
        <f t="shared" si="61"/>
        <v>-8.2039999993867241E-2</v>
      </c>
      <c r="N138" s="6">
        <f t="shared" si="47"/>
        <v>124530</v>
      </c>
      <c r="O138" s="8">
        <f t="shared" si="48"/>
        <v>8.2039999993867241E-2</v>
      </c>
      <c r="P138">
        <f t="shared" si="49"/>
        <v>21.02</v>
      </c>
      <c r="Q138" s="6">
        <f>ROUND(IF(H138=3%,$G$358*Ranking!K139,0),0)</f>
        <v>0</v>
      </c>
      <c r="R138" s="6">
        <f t="shared" si="50"/>
        <v>124530</v>
      </c>
      <c r="S138" s="6">
        <f t="shared" si="51"/>
        <v>0</v>
      </c>
      <c r="T138" s="6">
        <f t="shared" si="52"/>
        <v>124530</v>
      </c>
      <c r="U138" s="30">
        <f t="shared" si="53"/>
        <v>21.02</v>
      </c>
      <c r="V138" s="6">
        <f>IF(H138=3%,ROUND($G$360*Ranking!K139,0),0)</f>
        <v>0</v>
      </c>
      <c r="W138" s="9">
        <f t="shared" si="54"/>
        <v>124530</v>
      </c>
      <c r="X138" s="9">
        <f t="shared" si="55"/>
        <v>0</v>
      </c>
      <c r="Y138" s="6">
        <f t="shared" si="56"/>
        <v>124530</v>
      </c>
      <c r="Z138" s="9">
        <f t="shared" si="57"/>
        <v>0</v>
      </c>
      <c r="AA138" s="30">
        <f t="shared" si="58"/>
        <v>21.02</v>
      </c>
      <c r="AB138" t="str">
        <f t="shared" si="59"/>
        <v/>
      </c>
      <c r="AC138" s="9">
        <v>0</v>
      </c>
      <c r="AD138" s="6">
        <f t="shared" si="62"/>
        <v>124530</v>
      </c>
    </row>
    <row r="139" spans="1:30">
      <c r="A139">
        <v>138</v>
      </c>
      <c r="B139" s="2" t="s">
        <v>165</v>
      </c>
      <c r="C139">
        <v>2021</v>
      </c>
      <c r="D139" s="3">
        <v>131392.82999999999</v>
      </c>
      <c r="E139" s="3">
        <v>0</v>
      </c>
      <c r="F139" s="3">
        <f t="shared" si="60"/>
        <v>131392.82999999999</v>
      </c>
      <c r="G139" s="4">
        <f t="shared" si="42"/>
        <v>131393</v>
      </c>
      <c r="H139" s="5">
        <v>0.01</v>
      </c>
      <c r="I139" s="30">
        <f t="shared" si="43"/>
        <v>21.02</v>
      </c>
      <c r="J139" s="30">
        <f t="shared" si="44"/>
        <v>21.02</v>
      </c>
      <c r="K139" s="8">
        <f t="shared" si="45"/>
        <v>27624.468629999999</v>
      </c>
      <c r="L139" s="8">
        <f t="shared" si="46"/>
        <v>27624.468629999999</v>
      </c>
      <c r="M139" s="8">
        <f t="shared" si="61"/>
        <v>0.46862999999939348</v>
      </c>
      <c r="N139" s="6">
        <f t="shared" si="47"/>
        <v>27624</v>
      </c>
      <c r="O139" s="8">
        <f t="shared" si="48"/>
        <v>-0.46862999999939348</v>
      </c>
      <c r="P139">
        <f t="shared" si="49"/>
        <v>21.02</v>
      </c>
      <c r="Q139" s="6">
        <f>ROUND(IF(H139=3%,$G$358*Ranking!K140,0),0)</f>
        <v>0</v>
      </c>
      <c r="R139" s="6">
        <f t="shared" si="50"/>
        <v>27624</v>
      </c>
      <c r="S139" s="6">
        <f t="shared" si="51"/>
        <v>0</v>
      </c>
      <c r="T139" s="6">
        <f t="shared" si="52"/>
        <v>27624</v>
      </c>
      <c r="U139" s="30">
        <f t="shared" si="53"/>
        <v>21.02</v>
      </c>
      <c r="V139" s="6">
        <f>IF(H139=3%,ROUND($G$360*Ranking!K140,0),0)</f>
        <v>0</v>
      </c>
      <c r="W139" s="9">
        <f t="shared" si="54"/>
        <v>27624</v>
      </c>
      <c r="X139" s="9">
        <f t="shared" si="55"/>
        <v>0</v>
      </c>
      <c r="Y139" s="6">
        <f t="shared" si="56"/>
        <v>27624</v>
      </c>
      <c r="Z139" s="9">
        <f t="shared" si="57"/>
        <v>0</v>
      </c>
      <c r="AA139" s="30">
        <f t="shared" si="58"/>
        <v>21.02</v>
      </c>
      <c r="AB139" t="str">
        <f t="shared" si="59"/>
        <v/>
      </c>
      <c r="AC139" s="9">
        <v>0</v>
      </c>
      <c r="AD139" s="6">
        <f t="shared" si="62"/>
        <v>27624</v>
      </c>
    </row>
    <row r="140" spans="1:30">
      <c r="A140">
        <v>139</v>
      </c>
      <c r="B140" s="2" t="s">
        <v>166</v>
      </c>
      <c r="C140">
        <v>2002</v>
      </c>
      <c r="D140" s="3">
        <v>1418337.64</v>
      </c>
      <c r="E140" s="3">
        <v>7561.75</v>
      </c>
      <c r="F140" s="3">
        <f t="shared" si="60"/>
        <v>1410775.89</v>
      </c>
      <c r="G140" s="4">
        <f t="shared" si="42"/>
        <v>1410776</v>
      </c>
      <c r="H140" s="5">
        <v>0.02</v>
      </c>
      <c r="I140" s="30">
        <f t="shared" si="43"/>
        <v>21.02</v>
      </c>
      <c r="J140" s="30">
        <f t="shared" si="44"/>
        <v>21.02</v>
      </c>
      <c r="K140" s="8">
        <f t="shared" si="45"/>
        <v>296605.88733</v>
      </c>
      <c r="L140" s="8">
        <f t="shared" si="46"/>
        <v>296605.88733</v>
      </c>
      <c r="M140" s="8">
        <f t="shared" si="61"/>
        <v>-0.1126700000022538</v>
      </c>
      <c r="N140" s="6">
        <f t="shared" si="47"/>
        <v>296606</v>
      </c>
      <c r="O140" s="8">
        <f t="shared" si="48"/>
        <v>0.1126700000022538</v>
      </c>
      <c r="P140">
        <f t="shared" si="49"/>
        <v>21.02</v>
      </c>
      <c r="Q140" s="6">
        <f>ROUND(IF(H140=3%,$G$358*Ranking!K141,0),0)</f>
        <v>0</v>
      </c>
      <c r="R140" s="6">
        <f t="shared" si="50"/>
        <v>296606</v>
      </c>
      <c r="S140" s="6">
        <f t="shared" si="51"/>
        <v>0</v>
      </c>
      <c r="T140" s="6">
        <f t="shared" si="52"/>
        <v>296606</v>
      </c>
      <c r="U140" s="30">
        <f t="shared" si="53"/>
        <v>21.02</v>
      </c>
      <c r="V140" s="6">
        <f>IF(H140=3%,ROUND($G$360*Ranking!K141,0),0)</f>
        <v>0</v>
      </c>
      <c r="W140" s="9">
        <f t="shared" si="54"/>
        <v>296606</v>
      </c>
      <c r="X140" s="9">
        <f t="shared" si="55"/>
        <v>0</v>
      </c>
      <c r="Y140" s="6">
        <f t="shared" si="56"/>
        <v>296606</v>
      </c>
      <c r="Z140" s="9">
        <f t="shared" si="57"/>
        <v>0</v>
      </c>
      <c r="AA140" s="30">
        <f t="shared" si="58"/>
        <v>21.02</v>
      </c>
      <c r="AB140" t="str">
        <f t="shared" si="59"/>
        <v/>
      </c>
      <c r="AC140" s="9">
        <v>0</v>
      </c>
      <c r="AD140" s="6">
        <f t="shared" si="62"/>
        <v>296606</v>
      </c>
    </row>
    <row r="141" spans="1:30">
      <c r="A141">
        <v>140</v>
      </c>
      <c r="B141" s="2" t="s">
        <v>167</v>
      </c>
      <c r="C141">
        <v>2007</v>
      </c>
      <c r="D141" s="3">
        <v>82284.5</v>
      </c>
      <c r="E141" s="3">
        <v>208.63</v>
      </c>
      <c r="F141" s="3">
        <f t="shared" si="60"/>
        <v>82075.87</v>
      </c>
      <c r="G141" s="4">
        <f t="shared" si="42"/>
        <v>82076</v>
      </c>
      <c r="H141" s="5">
        <v>1.4999999999999999E-2</v>
      </c>
      <c r="I141" s="30">
        <f t="shared" si="43"/>
        <v>21.02</v>
      </c>
      <c r="J141" s="30">
        <f t="shared" si="44"/>
        <v>21.02</v>
      </c>
      <c r="K141" s="8">
        <f t="shared" si="45"/>
        <v>17255.910800000001</v>
      </c>
      <c r="L141" s="8">
        <f t="shared" si="46"/>
        <v>17255.910800000001</v>
      </c>
      <c r="M141" s="8">
        <f t="shared" si="61"/>
        <v>-8.9199999998527346E-2</v>
      </c>
      <c r="N141" s="6">
        <f t="shared" si="47"/>
        <v>17256</v>
      </c>
      <c r="O141" s="8">
        <f t="shared" si="48"/>
        <v>8.9199999998527346E-2</v>
      </c>
      <c r="P141">
        <f t="shared" si="49"/>
        <v>21.02</v>
      </c>
      <c r="Q141" s="6">
        <f>ROUND(IF(H141=3%,$G$358*Ranking!K142,0),0)</f>
        <v>0</v>
      </c>
      <c r="R141" s="6">
        <f t="shared" si="50"/>
        <v>17256</v>
      </c>
      <c r="S141" s="6">
        <f t="shared" si="51"/>
        <v>0</v>
      </c>
      <c r="T141" s="6">
        <f t="shared" si="52"/>
        <v>17256</v>
      </c>
      <c r="U141" s="30">
        <f t="shared" si="53"/>
        <v>21.02</v>
      </c>
      <c r="V141" s="6">
        <f>IF(H141=3%,ROUND($G$360*Ranking!K142,0),0)</f>
        <v>0</v>
      </c>
      <c r="W141" s="9">
        <f t="shared" si="54"/>
        <v>17256</v>
      </c>
      <c r="X141" s="9">
        <f t="shared" si="55"/>
        <v>0</v>
      </c>
      <c r="Y141" s="6">
        <f t="shared" si="56"/>
        <v>17256</v>
      </c>
      <c r="Z141" s="9">
        <f t="shared" si="57"/>
        <v>0</v>
      </c>
      <c r="AA141" s="30">
        <f t="shared" si="58"/>
        <v>21.02</v>
      </c>
      <c r="AB141" t="str">
        <f t="shared" si="59"/>
        <v/>
      </c>
      <c r="AC141" s="9">
        <v>0</v>
      </c>
      <c r="AD141" s="6">
        <f t="shared" si="62"/>
        <v>17256</v>
      </c>
    </row>
    <row r="142" spans="1:30">
      <c r="A142">
        <v>141</v>
      </c>
      <c r="B142" s="2" t="s">
        <v>168</v>
      </c>
      <c r="C142">
        <v>2008</v>
      </c>
      <c r="D142" s="3">
        <v>588562.06000000006</v>
      </c>
      <c r="E142" s="3">
        <v>2027.57</v>
      </c>
      <c r="F142" s="3">
        <f t="shared" si="60"/>
        <v>586534.49000000011</v>
      </c>
      <c r="G142" s="4">
        <f t="shared" si="42"/>
        <v>586534</v>
      </c>
      <c r="H142" s="5">
        <v>0.01</v>
      </c>
      <c r="I142" s="30">
        <f t="shared" si="43"/>
        <v>21.02</v>
      </c>
      <c r="J142" s="30">
        <f t="shared" si="44"/>
        <v>21.02</v>
      </c>
      <c r="K142" s="8">
        <f t="shared" si="45"/>
        <v>123314.71298</v>
      </c>
      <c r="L142" s="8">
        <f t="shared" si="46"/>
        <v>123314.71298</v>
      </c>
      <c r="M142" s="8">
        <f t="shared" si="61"/>
        <v>-0.28702000000339467</v>
      </c>
      <c r="N142" s="6">
        <f t="shared" si="47"/>
        <v>123315</v>
      </c>
      <c r="O142" s="8">
        <f t="shared" si="48"/>
        <v>0.28702000000339467</v>
      </c>
      <c r="P142">
        <f t="shared" si="49"/>
        <v>21.02</v>
      </c>
      <c r="Q142" s="6">
        <f>ROUND(IF(H142=3%,$G$358*Ranking!K143,0),0)</f>
        <v>0</v>
      </c>
      <c r="R142" s="6">
        <f t="shared" si="50"/>
        <v>123315</v>
      </c>
      <c r="S142" s="6">
        <f t="shared" si="51"/>
        <v>0</v>
      </c>
      <c r="T142" s="6">
        <f t="shared" si="52"/>
        <v>123315</v>
      </c>
      <c r="U142" s="30">
        <f t="shared" si="53"/>
        <v>21.02</v>
      </c>
      <c r="V142" s="6">
        <f>IF(H142=3%,ROUND($G$360*Ranking!K143,0),0)</f>
        <v>0</v>
      </c>
      <c r="W142" s="9">
        <f t="shared" si="54"/>
        <v>123315</v>
      </c>
      <c r="X142" s="9">
        <f t="shared" si="55"/>
        <v>0</v>
      </c>
      <c r="Y142" s="6">
        <f t="shared" si="56"/>
        <v>123315</v>
      </c>
      <c r="Z142" s="9">
        <f t="shared" si="57"/>
        <v>0</v>
      </c>
      <c r="AA142" s="30">
        <f t="shared" si="58"/>
        <v>21.02</v>
      </c>
      <c r="AB142" t="str">
        <f t="shared" si="59"/>
        <v/>
      </c>
      <c r="AC142" s="9">
        <v>0</v>
      </c>
      <c r="AD142" s="6">
        <f t="shared" si="62"/>
        <v>123315</v>
      </c>
    </row>
    <row r="143" spans="1:30">
      <c r="A143">
        <v>142</v>
      </c>
      <c r="B143" s="2" t="s">
        <v>169</v>
      </c>
      <c r="C143">
        <v>2018</v>
      </c>
      <c r="D143" s="3">
        <v>516187.92</v>
      </c>
      <c r="E143" s="3">
        <v>7393.2</v>
      </c>
      <c r="F143" s="3">
        <f t="shared" si="60"/>
        <v>508794.72</v>
      </c>
      <c r="G143" s="4">
        <f t="shared" si="42"/>
        <v>508795</v>
      </c>
      <c r="H143" s="5">
        <v>1.4999999999999999E-2</v>
      </c>
      <c r="I143" s="30">
        <f t="shared" si="43"/>
        <v>21.02</v>
      </c>
      <c r="J143" s="30">
        <f t="shared" si="44"/>
        <v>21.02</v>
      </c>
      <c r="K143" s="8">
        <f t="shared" si="45"/>
        <v>106970.62641</v>
      </c>
      <c r="L143" s="8">
        <f t="shared" si="46"/>
        <v>106970.62641</v>
      </c>
      <c r="M143" s="8">
        <f t="shared" si="61"/>
        <v>-0.37359000000287779</v>
      </c>
      <c r="N143" s="6">
        <f t="shared" si="47"/>
        <v>106971</v>
      </c>
      <c r="O143" s="8">
        <f t="shared" si="48"/>
        <v>0.37359000000287779</v>
      </c>
      <c r="P143">
        <f t="shared" si="49"/>
        <v>21.02</v>
      </c>
      <c r="Q143" s="6">
        <f>ROUND(IF(H143=3%,$G$358*Ranking!K144,0),0)</f>
        <v>0</v>
      </c>
      <c r="R143" s="6">
        <f t="shared" si="50"/>
        <v>106971</v>
      </c>
      <c r="S143" s="6">
        <f t="shared" si="51"/>
        <v>0</v>
      </c>
      <c r="T143" s="6">
        <f t="shared" si="52"/>
        <v>106971</v>
      </c>
      <c r="U143" s="30">
        <f t="shared" si="53"/>
        <v>21.02</v>
      </c>
      <c r="V143" s="6">
        <f>IF(H143=3%,ROUND($G$360*Ranking!K144,0),0)</f>
        <v>0</v>
      </c>
      <c r="W143" s="9">
        <f t="shared" si="54"/>
        <v>106971</v>
      </c>
      <c r="X143" s="9">
        <f t="shared" si="55"/>
        <v>0</v>
      </c>
      <c r="Y143" s="6">
        <f t="shared" si="56"/>
        <v>106971</v>
      </c>
      <c r="Z143" s="9">
        <f t="shared" si="57"/>
        <v>0</v>
      </c>
      <c r="AA143" s="30">
        <f t="shared" si="58"/>
        <v>21.02</v>
      </c>
      <c r="AB143" t="str">
        <f t="shared" si="59"/>
        <v/>
      </c>
      <c r="AC143" s="9">
        <v>0</v>
      </c>
      <c r="AD143" s="6">
        <f t="shared" si="62"/>
        <v>106971</v>
      </c>
    </row>
    <row r="144" spans="1:30">
      <c r="A144">
        <v>143</v>
      </c>
      <c r="B144" s="2" t="s">
        <v>170</v>
      </c>
      <c r="C144">
        <v>0</v>
      </c>
      <c r="D144" s="3">
        <v>0</v>
      </c>
      <c r="E144" s="3">
        <v>0</v>
      </c>
      <c r="F144" s="3">
        <f t="shared" si="60"/>
        <v>0</v>
      </c>
      <c r="G144" s="4">
        <f t="shared" si="42"/>
        <v>0</v>
      </c>
      <c r="H144" s="5">
        <v>0</v>
      </c>
      <c r="I144" s="30">
        <f t="shared" si="43"/>
        <v>0</v>
      </c>
      <c r="J144" s="30">
        <f t="shared" si="44"/>
        <v>0</v>
      </c>
      <c r="K144" s="8">
        <f t="shared" si="45"/>
        <v>0</v>
      </c>
      <c r="L144" s="8">
        <f t="shared" si="46"/>
        <v>0</v>
      </c>
      <c r="M144" s="8">
        <f t="shared" si="61"/>
        <v>0</v>
      </c>
      <c r="N144" s="6">
        <f t="shared" si="47"/>
        <v>0</v>
      </c>
      <c r="O144" s="8">
        <f t="shared" si="48"/>
        <v>0</v>
      </c>
      <c r="P144">
        <f t="shared" si="49"/>
        <v>0</v>
      </c>
      <c r="Q144" s="6">
        <f>ROUND(IF(H144=3%,$G$358*Ranking!K145,0),0)</f>
        <v>0</v>
      </c>
      <c r="R144" s="6">
        <f t="shared" si="50"/>
        <v>0</v>
      </c>
      <c r="S144" s="6">
        <f t="shared" si="51"/>
        <v>0</v>
      </c>
      <c r="T144" s="6">
        <f t="shared" si="52"/>
        <v>0</v>
      </c>
      <c r="U144" s="30">
        <f t="shared" si="53"/>
        <v>0</v>
      </c>
      <c r="V144" s="6">
        <f>IF(H144=3%,ROUND($G$360*Ranking!K145,0),0)</f>
        <v>0</v>
      </c>
      <c r="W144" s="9">
        <f t="shared" si="54"/>
        <v>0</v>
      </c>
      <c r="X144" s="9">
        <f t="shared" si="55"/>
        <v>0</v>
      </c>
      <c r="Y144" s="6">
        <f t="shared" si="56"/>
        <v>0</v>
      </c>
      <c r="Z144" s="9">
        <f t="shared" si="57"/>
        <v>0</v>
      </c>
      <c r="AA144" s="30">
        <f t="shared" si="58"/>
        <v>0</v>
      </c>
      <c r="AB144" t="str">
        <f t="shared" si="59"/>
        <v/>
      </c>
      <c r="AC144" s="9">
        <v>0</v>
      </c>
      <c r="AD144" s="6">
        <f t="shared" si="62"/>
        <v>0</v>
      </c>
    </row>
    <row r="145" spans="1:30">
      <c r="A145">
        <v>144</v>
      </c>
      <c r="B145" s="2" t="s">
        <v>171</v>
      </c>
      <c r="C145">
        <v>0</v>
      </c>
      <c r="D145" s="3">
        <v>0</v>
      </c>
      <c r="E145" s="3">
        <v>0</v>
      </c>
      <c r="F145" s="3">
        <f t="shared" si="60"/>
        <v>0</v>
      </c>
      <c r="G145" s="4">
        <f t="shared" si="42"/>
        <v>0</v>
      </c>
      <c r="H145" s="5">
        <v>0</v>
      </c>
      <c r="I145" s="30">
        <f t="shared" si="43"/>
        <v>0</v>
      </c>
      <c r="J145" s="30">
        <f t="shared" si="44"/>
        <v>0</v>
      </c>
      <c r="K145" s="8">
        <f t="shared" si="45"/>
        <v>0</v>
      </c>
      <c r="L145" s="8">
        <f t="shared" si="46"/>
        <v>0</v>
      </c>
      <c r="M145" s="8">
        <f t="shared" si="61"/>
        <v>0</v>
      </c>
      <c r="N145" s="6">
        <f t="shared" si="47"/>
        <v>0</v>
      </c>
      <c r="O145" s="8">
        <f t="shared" si="48"/>
        <v>0</v>
      </c>
      <c r="P145">
        <f t="shared" si="49"/>
        <v>0</v>
      </c>
      <c r="Q145" s="6">
        <f>ROUND(IF(H145=3%,$G$358*Ranking!K146,0),0)</f>
        <v>0</v>
      </c>
      <c r="R145" s="6">
        <f t="shared" si="50"/>
        <v>0</v>
      </c>
      <c r="S145" s="6">
        <f t="shared" si="51"/>
        <v>0</v>
      </c>
      <c r="T145" s="6">
        <f t="shared" si="52"/>
        <v>0</v>
      </c>
      <c r="U145" s="30">
        <f t="shared" si="53"/>
        <v>0</v>
      </c>
      <c r="V145" s="6">
        <f>IF(H145=3%,ROUND($G$360*Ranking!K146,0),0)</f>
        <v>0</v>
      </c>
      <c r="W145" s="9">
        <f t="shared" si="54"/>
        <v>0</v>
      </c>
      <c r="X145" s="9">
        <f t="shared" si="55"/>
        <v>0</v>
      </c>
      <c r="Y145" s="6">
        <f t="shared" si="56"/>
        <v>0</v>
      </c>
      <c r="Z145" s="9">
        <f t="shared" si="57"/>
        <v>0</v>
      </c>
      <c r="AA145" s="30">
        <f t="shared" si="58"/>
        <v>0</v>
      </c>
      <c r="AB145" t="str">
        <f t="shared" si="59"/>
        <v/>
      </c>
      <c r="AC145" s="9">
        <v>0</v>
      </c>
      <c r="AD145" s="6">
        <f t="shared" si="62"/>
        <v>0</v>
      </c>
    </row>
    <row r="146" spans="1:30">
      <c r="A146">
        <v>145</v>
      </c>
      <c r="B146" s="2" t="s">
        <v>172</v>
      </c>
      <c r="C146">
        <v>2006</v>
      </c>
      <c r="D146" s="3">
        <v>299968.93</v>
      </c>
      <c r="E146" s="3">
        <v>3684.47</v>
      </c>
      <c r="F146" s="3">
        <f t="shared" si="60"/>
        <v>296284.46000000002</v>
      </c>
      <c r="G146" s="4">
        <f t="shared" si="42"/>
        <v>296284</v>
      </c>
      <c r="H146" s="5">
        <v>0.01</v>
      </c>
      <c r="I146" s="30">
        <f t="shared" si="43"/>
        <v>21.02</v>
      </c>
      <c r="J146" s="30">
        <f t="shared" si="44"/>
        <v>21.02</v>
      </c>
      <c r="K146" s="8">
        <f t="shared" si="45"/>
        <v>62291.659849999996</v>
      </c>
      <c r="L146" s="8">
        <f t="shared" si="46"/>
        <v>62291.659849999996</v>
      </c>
      <c r="M146" s="8">
        <f t="shared" si="61"/>
        <v>-0.34015000000363216</v>
      </c>
      <c r="N146" s="6">
        <f t="shared" si="47"/>
        <v>62292</v>
      </c>
      <c r="O146" s="8">
        <f t="shared" si="48"/>
        <v>0.34015000000363216</v>
      </c>
      <c r="P146">
        <f t="shared" si="49"/>
        <v>21.02</v>
      </c>
      <c r="Q146" s="6">
        <f>ROUND(IF(H146=3%,$G$358*Ranking!K147,0),0)</f>
        <v>0</v>
      </c>
      <c r="R146" s="6">
        <f t="shared" si="50"/>
        <v>62292</v>
      </c>
      <c r="S146" s="6">
        <f t="shared" si="51"/>
        <v>0</v>
      </c>
      <c r="T146" s="6">
        <f t="shared" si="52"/>
        <v>62292</v>
      </c>
      <c r="U146" s="30">
        <f t="shared" si="53"/>
        <v>21.02</v>
      </c>
      <c r="V146" s="6">
        <f>IF(H146=3%,ROUND($G$360*Ranking!K147,0),0)</f>
        <v>0</v>
      </c>
      <c r="W146" s="9">
        <f t="shared" si="54"/>
        <v>62292</v>
      </c>
      <c r="X146" s="9">
        <f t="shared" si="55"/>
        <v>0</v>
      </c>
      <c r="Y146" s="6">
        <f t="shared" si="56"/>
        <v>62292</v>
      </c>
      <c r="Z146" s="9">
        <f t="shared" si="57"/>
        <v>0</v>
      </c>
      <c r="AA146" s="30">
        <f t="shared" si="58"/>
        <v>21.02</v>
      </c>
      <c r="AB146" t="str">
        <f t="shared" si="59"/>
        <v/>
      </c>
      <c r="AC146" s="9">
        <v>0</v>
      </c>
      <c r="AD146" s="6">
        <f t="shared" si="62"/>
        <v>62292</v>
      </c>
    </row>
    <row r="147" spans="1:30">
      <c r="A147">
        <v>146</v>
      </c>
      <c r="B147" s="2" t="s">
        <v>173</v>
      </c>
      <c r="C147">
        <v>2023</v>
      </c>
      <c r="D147" s="3">
        <v>224721.71</v>
      </c>
      <c r="E147" s="3">
        <v>2066.2199999999998</v>
      </c>
      <c r="F147" s="3">
        <f t="shared" si="60"/>
        <v>222655.49</v>
      </c>
      <c r="G147" s="4">
        <f t="shared" si="42"/>
        <v>222655</v>
      </c>
      <c r="H147" s="5">
        <v>0.01</v>
      </c>
      <c r="I147" s="30">
        <f t="shared" si="43"/>
        <v>21.02</v>
      </c>
      <c r="J147" s="30">
        <f t="shared" si="44"/>
        <v>21.02</v>
      </c>
      <c r="K147" s="8">
        <f t="shared" si="45"/>
        <v>46811.672330000001</v>
      </c>
      <c r="L147" s="8">
        <f t="shared" si="46"/>
        <v>46811.672330000001</v>
      </c>
      <c r="M147" s="8">
        <f t="shared" si="61"/>
        <v>-0.32766999999876134</v>
      </c>
      <c r="N147" s="6">
        <f t="shared" si="47"/>
        <v>46812</v>
      </c>
      <c r="O147" s="8">
        <f t="shared" si="48"/>
        <v>0.32766999999876134</v>
      </c>
      <c r="P147">
        <f t="shared" si="49"/>
        <v>21.02</v>
      </c>
      <c r="Q147" s="6">
        <f>ROUND(IF(H147=3%,$G$358*Ranking!K148,0),0)</f>
        <v>0</v>
      </c>
      <c r="R147" s="6">
        <f t="shared" si="50"/>
        <v>46812</v>
      </c>
      <c r="S147" s="6">
        <f t="shared" si="51"/>
        <v>0</v>
      </c>
      <c r="T147" s="6">
        <f t="shared" si="52"/>
        <v>46812</v>
      </c>
      <c r="U147" s="30">
        <f t="shared" si="53"/>
        <v>21.02</v>
      </c>
      <c r="V147" s="6">
        <f>IF(H147=3%,ROUND($G$360*Ranking!K148,0),0)</f>
        <v>0</v>
      </c>
      <c r="W147" s="9">
        <f t="shared" si="54"/>
        <v>46812</v>
      </c>
      <c r="X147" s="9">
        <f t="shared" si="55"/>
        <v>0</v>
      </c>
      <c r="Y147" s="6">
        <f t="shared" si="56"/>
        <v>46812</v>
      </c>
      <c r="Z147" s="9">
        <f t="shared" si="57"/>
        <v>0</v>
      </c>
      <c r="AA147" s="30">
        <f t="shared" si="58"/>
        <v>21.02</v>
      </c>
      <c r="AB147" t="str">
        <f t="shared" si="59"/>
        <v/>
      </c>
      <c r="AC147" s="9">
        <v>0</v>
      </c>
      <c r="AD147" s="6">
        <f t="shared" si="62"/>
        <v>46812</v>
      </c>
    </row>
    <row r="148" spans="1:30">
      <c r="A148">
        <v>147</v>
      </c>
      <c r="B148" s="2" t="s">
        <v>174</v>
      </c>
      <c r="C148">
        <v>2022</v>
      </c>
      <c r="D148" s="3">
        <v>167754.17000000001</v>
      </c>
      <c r="E148" s="3">
        <v>1196.93</v>
      </c>
      <c r="F148" s="3">
        <f t="shared" si="60"/>
        <v>166557.24000000002</v>
      </c>
      <c r="G148" s="4">
        <f t="shared" si="42"/>
        <v>166557</v>
      </c>
      <c r="H148" s="5">
        <v>0.01</v>
      </c>
      <c r="I148" s="30">
        <f t="shared" si="43"/>
        <v>21.02</v>
      </c>
      <c r="J148" s="30">
        <f t="shared" si="44"/>
        <v>21.02</v>
      </c>
      <c r="K148" s="8">
        <f t="shared" si="45"/>
        <v>35017.456189999997</v>
      </c>
      <c r="L148" s="8">
        <f t="shared" si="46"/>
        <v>35017.456189999997</v>
      </c>
      <c r="M148" s="8">
        <f t="shared" si="61"/>
        <v>0.45618999999715015</v>
      </c>
      <c r="N148" s="6">
        <f t="shared" si="47"/>
        <v>35017</v>
      </c>
      <c r="O148" s="8">
        <f t="shared" si="48"/>
        <v>-0.45618999999715015</v>
      </c>
      <c r="P148">
        <f t="shared" si="49"/>
        <v>21.02</v>
      </c>
      <c r="Q148" s="6">
        <f>ROUND(IF(H148=3%,$G$358*Ranking!K149,0),0)</f>
        <v>0</v>
      </c>
      <c r="R148" s="6">
        <f t="shared" si="50"/>
        <v>35017</v>
      </c>
      <c r="S148" s="6">
        <f t="shared" si="51"/>
        <v>0</v>
      </c>
      <c r="T148" s="6">
        <f t="shared" si="52"/>
        <v>35017</v>
      </c>
      <c r="U148" s="30">
        <f t="shared" si="53"/>
        <v>21.02</v>
      </c>
      <c r="V148" s="6">
        <f>IF(H148=3%,ROUND($G$360*Ranking!K149,0),0)</f>
        <v>0</v>
      </c>
      <c r="W148" s="9">
        <f t="shared" si="54"/>
        <v>35017</v>
      </c>
      <c r="X148" s="9">
        <f t="shared" si="55"/>
        <v>0</v>
      </c>
      <c r="Y148" s="6">
        <f t="shared" si="56"/>
        <v>35017</v>
      </c>
      <c r="Z148" s="9">
        <f t="shared" si="57"/>
        <v>0</v>
      </c>
      <c r="AA148" s="30">
        <f t="shared" si="58"/>
        <v>21.02</v>
      </c>
      <c r="AB148" t="str">
        <f t="shared" si="59"/>
        <v/>
      </c>
      <c r="AC148" s="9">
        <v>0</v>
      </c>
      <c r="AD148" s="6">
        <f t="shared" si="62"/>
        <v>35017</v>
      </c>
    </row>
    <row r="149" spans="1:30">
      <c r="A149">
        <v>148</v>
      </c>
      <c r="B149" s="2" t="s">
        <v>175</v>
      </c>
      <c r="C149">
        <v>0</v>
      </c>
      <c r="D149" s="3">
        <v>0</v>
      </c>
      <c r="E149" s="3">
        <v>0</v>
      </c>
      <c r="F149" s="3">
        <f t="shared" si="60"/>
        <v>0</v>
      </c>
      <c r="G149" s="4">
        <f t="shared" si="42"/>
        <v>0</v>
      </c>
      <c r="H149" s="5">
        <v>0</v>
      </c>
      <c r="I149" s="30">
        <f t="shared" si="43"/>
        <v>0</v>
      </c>
      <c r="J149" s="30">
        <f t="shared" si="44"/>
        <v>0</v>
      </c>
      <c r="K149" s="8">
        <f t="shared" si="45"/>
        <v>0</v>
      </c>
      <c r="L149" s="8">
        <f t="shared" si="46"/>
        <v>0</v>
      </c>
      <c r="M149" s="8">
        <f t="shared" si="61"/>
        <v>0</v>
      </c>
      <c r="N149" s="6">
        <f t="shared" si="47"/>
        <v>0</v>
      </c>
      <c r="O149" s="8">
        <f t="shared" si="48"/>
        <v>0</v>
      </c>
      <c r="P149">
        <f t="shared" si="49"/>
        <v>0</v>
      </c>
      <c r="Q149" s="6">
        <f>ROUND(IF(H149=3%,$G$358*Ranking!K150,0),0)</f>
        <v>0</v>
      </c>
      <c r="R149" s="6">
        <f t="shared" si="50"/>
        <v>0</v>
      </c>
      <c r="S149" s="6">
        <f t="shared" si="51"/>
        <v>0</v>
      </c>
      <c r="T149" s="6">
        <f t="shared" si="52"/>
        <v>0</v>
      </c>
      <c r="U149" s="30">
        <f t="shared" si="53"/>
        <v>0</v>
      </c>
      <c r="V149" s="6">
        <f>IF(H149=3%,ROUND($G$360*Ranking!K150,0),0)</f>
        <v>0</v>
      </c>
      <c r="W149" s="9">
        <f t="shared" si="54"/>
        <v>0</v>
      </c>
      <c r="X149" s="9">
        <f t="shared" si="55"/>
        <v>0</v>
      </c>
      <c r="Y149" s="6">
        <f t="shared" si="56"/>
        <v>0</v>
      </c>
      <c r="Z149" s="9">
        <f t="shared" si="57"/>
        <v>0</v>
      </c>
      <c r="AA149" s="30">
        <f t="shared" si="58"/>
        <v>0</v>
      </c>
      <c r="AB149" t="str">
        <f t="shared" si="59"/>
        <v/>
      </c>
      <c r="AC149" s="9">
        <v>0</v>
      </c>
      <c r="AD149" s="6">
        <f t="shared" si="62"/>
        <v>0</v>
      </c>
    </row>
    <row r="150" spans="1:30">
      <c r="A150">
        <v>149</v>
      </c>
      <c r="B150" s="2" t="s">
        <v>176</v>
      </c>
      <c r="C150">
        <v>0</v>
      </c>
      <c r="D150" s="3">
        <v>0</v>
      </c>
      <c r="E150" s="3">
        <v>0</v>
      </c>
      <c r="F150" s="3">
        <f t="shared" si="60"/>
        <v>0</v>
      </c>
      <c r="G150" s="4">
        <f t="shared" si="42"/>
        <v>0</v>
      </c>
      <c r="H150" s="5">
        <v>0</v>
      </c>
      <c r="I150" s="30">
        <f t="shared" si="43"/>
        <v>0</v>
      </c>
      <c r="J150" s="30">
        <f t="shared" si="44"/>
        <v>0</v>
      </c>
      <c r="K150" s="8">
        <f t="shared" si="45"/>
        <v>0</v>
      </c>
      <c r="L150" s="8">
        <f t="shared" si="46"/>
        <v>0</v>
      </c>
      <c r="M150" s="8">
        <f t="shared" si="61"/>
        <v>0</v>
      </c>
      <c r="N150" s="6">
        <f t="shared" si="47"/>
        <v>0</v>
      </c>
      <c r="O150" s="8">
        <f t="shared" si="48"/>
        <v>0</v>
      </c>
      <c r="P150">
        <f t="shared" si="49"/>
        <v>0</v>
      </c>
      <c r="Q150" s="6">
        <f>ROUND(IF(H150=3%,$G$358*Ranking!K151,0),0)</f>
        <v>0</v>
      </c>
      <c r="R150" s="6">
        <f t="shared" si="50"/>
        <v>0</v>
      </c>
      <c r="S150" s="6">
        <f t="shared" si="51"/>
        <v>0</v>
      </c>
      <c r="T150" s="6">
        <f t="shared" si="52"/>
        <v>0</v>
      </c>
      <c r="U150" s="30">
        <f t="shared" si="53"/>
        <v>0</v>
      </c>
      <c r="V150" s="6">
        <f>IF(H150=3%,ROUND($G$360*Ranking!K151,0),0)</f>
        <v>0</v>
      </c>
      <c r="W150" s="9">
        <f t="shared" si="54"/>
        <v>0</v>
      </c>
      <c r="X150" s="9">
        <f t="shared" si="55"/>
        <v>0</v>
      </c>
      <c r="Y150" s="6">
        <f t="shared" si="56"/>
        <v>0</v>
      </c>
      <c r="Z150" s="9">
        <f t="shared" si="57"/>
        <v>0</v>
      </c>
      <c r="AA150" s="30">
        <f t="shared" si="58"/>
        <v>0</v>
      </c>
      <c r="AB150" t="str">
        <f t="shared" si="59"/>
        <v/>
      </c>
      <c r="AC150" s="9">
        <v>0</v>
      </c>
      <c r="AD150" s="6">
        <f t="shared" si="62"/>
        <v>0</v>
      </c>
    </row>
    <row r="151" spans="1:30">
      <c r="A151">
        <v>150</v>
      </c>
      <c r="B151" s="2" t="s">
        <v>177</v>
      </c>
      <c r="C151">
        <v>2022</v>
      </c>
      <c r="D151" s="3">
        <v>151716.44</v>
      </c>
      <c r="E151" s="3">
        <v>189.1</v>
      </c>
      <c r="F151" s="3">
        <f t="shared" si="60"/>
        <v>151527.34</v>
      </c>
      <c r="G151" s="4">
        <f t="shared" si="42"/>
        <v>151527</v>
      </c>
      <c r="H151" s="5">
        <v>1.4999999999999999E-2</v>
      </c>
      <c r="I151" s="30">
        <f t="shared" si="43"/>
        <v>21.02</v>
      </c>
      <c r="J151" s="30">
        <f t="shared" si="44"/>
        <v>21.02</v>
      </c>
      <c r="K151" s="8">
        <f t="shared" si="45"/>
        <v>31857.50274</v>
      </c>
      <c r="L151" s="8">
        <f t="shared" si="46"/>
        <v>31857.50274</v>
      </c>
      <c r="M151" s="8">
        <f t="shared" si="61"/>
        <v>-0.49726000000009662</v>
      </c>
      <c r="N151" s="6">
        <f t="shared" si="47"/>
        <v>31858</v>
      </c>
      <c r="O151" s="8">
        <f t="shared" si="48"/>
        <v>0.49726000000009662</v>
      </c>
      <c r="P151">
        <f t="shared" si="49"/>
        <v>21.02</v>
      </c>
      <c r="Q151" s="6">
        <f>ROUND(IF(H151=3%,$G$358*Ranking!K152,0),0)</f>
        <v>0</v>
      </c>
      <c r="R151" s="6">
        <f t="shared" si="50"/>
        <v>31858</v>
      </c>
      <c r="S151" s="6">
        <f t="shared" si="51"/>
        <v>0</v>
      </c>
      <c r="T151" s="6">
        <f t="shared" si="52"/>
        <v>31858</v>
      </c>
      <c r="U151" s="30">
        <f t="shared" si="53"/>
        <v>21.02</v>
      </c>
      <c r="V151" s="6">
        <f>IF(H151=3%,ROUND($G$360*Ranking!K152,0),0)</f>
        <v>0</v>
      </c>
      <c r="W151" s="9">
        <f t="shared" si="54"/>
        <v>31858</v>
      </c>
      <c r="X151" s="9">
        <f t="shared" si="55"/>
        <v>0</v>
      </c>
      <c r="Y151" s="6">
        <f t="shared" si="56"/>
        <v>31858</v>
      </c>
      <c r="Z151" s="9">
        <f t="shared" si="57"/>
        <v>0</v>
      </c>
      <c r="AA151" s="30">
        <f t="shared" si="58"/>
        <v>21.02</v>
      </c>
      <c r="AB151" t="str">
        <f t="shared" si="59"/>
        <v/>
      </c>
      <c r="AC151" s="9">
        <v>0</v>
      </c>
      <c r="AD151" s="6">
        <f t="shared" si="62"/>
        <v>31858</v>
      </c>
    </row>
    <row r="152" spans="1:30">
      <c r="A152">
        <v>151</v>
      </c>
      <c r="B152" s="2" t="s">
        <v>178</v>
      </c>
      <c r="C152">
        <v>0</v>
      </c>
      <c r="D152" s="3">
        <v>0</v>
      </c>
      <c r="E152" s="3">
        <v>0</v>
      </c>
      <c r="F152" s="3">
        <f t="shared" si="60"/>
        <v>0</v>
      </c>
      <c r="G152" s="4">
        <f t="shared" si="42"/>
        <v>0</v>
      </c>
      <c r="H152" s="5">
        <v>0</v>
      </c>
      <c r="I152" s="30">
        <f t="shared" si="43"/>
        <v>0</v>
      </c>
      <c r="J152" s="30">
        <f t="shared" si="44"/>
        <v>0</v>
      </c>
      <c r="K152" s="8">
        <f t="shared" si="45"/>
        <v>0</v>
      </c>
      <c r="L152" s="8">
        <f t="shared" si="46"/>
        <v>0</v>
      </c>
      <c r="M152" s="8">
        <f t="shared" si="61"/>
        <v>0</v>
      </c>
      <c r="N152" s="6">
        <f t="shared" si="47"/>
        <v>0</v>
      </c>
      <c r="O152" s="8">
        <f t="shared" si="48"/>
        <v>0</v>
      </c>
      <c r="P152">
        <f t="shared" si="49"/>
        <v>0</v>
      </c>
      <c r="Q152" s="6">
        <f>ROUND(IF(H152=3%,$G$358*Ranking!K153,0),0)</f>
        <v>0</v>
      </c>
      <c r="R152" s="6">
        <f t="shared" si="50"/>
        <v>0</v>
      </c>
      <c r="S152" s="6">
        <f t="shared" si="51"/>
        <v>0</v>
      </c>
      <c r="T152" s="6">
        <f t="shared" si="52"/>
        <v>0</v>
      </c>
      <c r="U152" s="30">
        <f t="shared" si="53"/>
        <v>0</v>
      </c>
      <c r="V152" s="6">
        <f>IF(H152=3%,ROUND($G$360*Ranking!K153,0),0)</f>
        <v>0</v>
      </c>
      <c r="W152" s="9">
        <f t="shared" si="54"/>
        <v>0</v>
      </c>
      <c r="X152" s="9">
        <f t="shared" si="55"/>
        <v>0</v>
      </c>
      <c r="Y152" s="6">
        <f t="shared" si="56"/>
        <v>0</v>
      </c>
      <c r="Z152" s="9">
        <f t="shared" si="57"/>
        <v>0</v>
      </c>
      <c r="AA152" s="30">
        <f t="shared" si="58"/>
        <v>0</v>
      </c>
      <c r="AB152" t="str">
        <f t="shared" si="59"/>
        <v/>
      </c>
      <c r="AC152" s="9">
        <v>0</v>
      </c>
      <c r="AD152" s="6">
        <f t="shared" si="62"/>
        <v>0</v>
      </c>
    </row>
    <row r="153" spans="1:30">
      <c r="A153">
        <v>152</v>
      </c>
      <c r="B153" s="2" t="s">
        <v>179</v>
      </c>
      <c r="C153">
        <v>2008</v>
      </c>
      <c r="D153" s="3">
        <v>420517.14</v>
      </c>
      <c r="E153" s="3">
        <v>1112.96</v>
      </c>
      <c r="F153" s="3">
        <f t="shared" si="60"/>
        <v>419404.18</v>
      </c>
      <c r="G153" s="4">
        <f t="shared" si="42"/>
        <v>419404</v>
      </c>
      <c r="H153" s="5">
        <v>0.03</v>
      </c>
      <c r="I153" s="30">
        <f t="shared" si="43"/>
        <v>21.02</v>
      </c>
      <c r="J153" s="30">
        <f t="shared" si="44"/>
        <v>41.64</v>
      </c>
      <c r="K153" s="8">
        <f t="shared" si="45"/>
        <v>88176.787500000006</v>
      </c>
      <c r="L153" s="8">
        <f t="shared" si="46"/>
        <v>88176.787500000006</v>
      </c>
      <c r="M153" s="8">
        <f t="shared" si="61"/>
        <v>-0.21249999999417923</v>
      </c>
      <c r="N153" s="6">
        <f t="shared" si="47"/>
        <v>88177</v>
      </c>
      <c r="O153" s="8">
        <f t="shared" si="48"/>
        <v>0.21249999999417923</v>
      </c>
      <c r="P153">
        <f t="shared" si="49"/>
        <v>21.02</v>
      </c>
      <c r="Q153" s="6">
        <f>ROUND(IF(H153=3%,$G$358*Ranking!K154,0),0)</f>
        <v>52201</v>
      </c>
      <c r="R153" s="6">
        <f t="shared" si="50"/>
        <v>140378</v>
      </c>
      <c r="S153" s="6">
        <f t="shared" si="51"/>
        <v>52201</v>
      </c>
      <c r="T153" s="6">
        <f t="shared" si="52"/>
        <v>140378</v>
      </c>
      <c r="U153" s="30">
        <f t="shared" si="53"/>
        <v>33.47</v>
      </c>
      <c r="V153" s="6">
        <f>IF(H153=3%,ROUND($G$360*Ranking!K154,0),0)</f>
        <v>34281</v>
      </c>
      <c r="W153" s="9">
        <f t="shared" si="54"/>
        <v>174659</v>
      </c>
      <c r="X153" s="9">
        <f t="shared" si="55"/>
        <v>34281</v>
      </c>
      <c r="Y153" s="6">
        <f t="shared" si="56"/>
        <v>174659</v>
      </c>
      <c r="Z153" s="9">
        <f t="shared" si="57"/>
        <v>0</v>
      </c>
      <c r="AA153" s="30">
        <f t="shared" si="58"/>
        <v>41.64</v>
      </c>
      <c r="AB153" t="str">
        <f t="shared" si="59"/>
        <v/>
      </c>
      <c r="AC153" s="9">
        <v>0</v>
      </c>
      <c r="AD153" s="6">
        <f t="shared" si="62"/>
        <v>174659</v>
      </c>
    </row>
    <row r="154" spans="1:30">
      <c r="A154">
        <v>153</v>
      </c>
      <c r="B154" s="2" t="s">
        <v>180</v>
      </c>
      <c r="C154">
        <v>0</v>
      </c>
      <c r="D154" s="3">
        <v>0</v>
      </c>
      <c r="E154" s="3">
        <v>0</v>
      </c>
      <c r="F154" s="3">
        <f t="shared" si="60"/>
        <v>0</v>
      </c>
      <c r="G154" s="4">
        <f t="shared" si="42"/>
        <v>0</v>
      </c>
      <c r="H154" s="5">
        <v>0</v>
      </c>
      <c r="I154" s="30">
        <f t="shared" si="43"/>
        <v>0</v>
      </c>
      <c r="J154" s="30">
        <f t="shared" si="44"/>
        <v>0</v>
      </c>
      <c r="K154" s="8">
        <f t="shared" si="45"/>
        <v>0</v>
      </c>
      <c r="L154" s="8">
        <f t="shared" si="46"/>
        <v>0</v>
      </c>
      <c r="M154" s="8">
        <f t="shared" si="61"/>
        <v>0</v>
      </c>
      <c r="N154" s="6">
        <f t="shared" si="47"/>
        <v>0</v>
      </c>
      <c r="O154" s="8">
        <f t="shared" si="48"/>
        <v>0</v>
      </c>
      <c r="P154">
        <f t="shared" si="49"/>
        <v>0</v>
      </c>
      <c r="Q154" s="6">
        <f>ROUND(IF(H154=3%,$G$358*Ranking!K155,0),0)</f>
        <v>0</v>
      </c>
      <c r="R154" s="6">
        <f t="shared" si="50"/>
        <v>0</v>
      </c>
      <c r="S154" s="6">
        <f t="shared" si="51"/>
        <v>0</v>
      </c>
      <c r="T154" s="6">
        <f t="shared" si="52"/>
        <v>0</v>
      </c>
      <c r="U154" s="30">
        <f t="shared" si="53"/>
        <v>0</v>
      </c>
      <c r="V154" s="6">
        <f>IF(H154=3%,ROUND($G$360*Ranking!K155,0),0)</f>
        <v>0</v>
      </c>
      <c r="W154" s="9">
        <f t="shared" si="54"/>
        <v>0</v>
      </c>
      <c r="X154" s="9">
        <f t="shared" si="55"/>
        <v>0</v>
      </c>
      <c r="Y154" s="6">
        <f t="shared" si="56"/>
        <v>0</v>
      </c>
      <c r="Z154" s="9">
        <f t="shared" si="57"/>
        <v>0</v>
      </c>
      <c r="AA154" s="30">
        <f t="shared" si="58"/>
        <v>0</v>
      </c>
      <c r="AB154" t="str">
        <f t="shared" si="59"/>
        <v/>
      </c>
      <c r="AC154" s="9">
        <v>0</v>
      </c>
      <c r="AD154" s="6">
        <f t="shared" si="62"/>
        <v>0</v>
      </c>
    </row>
    <row r="155" spans="1:30">
      <c r="A155">
        <v>154</v>
      </c>
      <c r="B155" s="2" t="s">
        <v>181</v>
      </c>
      <c r="C155">
        <v>2003</v>
      </c>
      <c r="D155" s="3">
        <v>120446.77</v>
      </c>
      <c r="E155" s="3">
        <v>581.74</v>
      </c>
      <c r="F155" s="3">
        <f t="shared" si="60"/>
        <v>119865.03</v>
      </c>
      <c r="G155" s="4">
        <f t="shared" si="42"/>
        <v>119865</v>
      </c>
      <c r="H155" s="5">
        <v>0.03</v>
      </c>
      <c r="I155" s="30">
        <f t="shared" si="43"/>
        <v>21.02</v>
      </c>
      <c r="J155" s="30">
        <f t="shared" si="44"/>
        <v>100</v>
      </c>
      <c r="K155" s="8">
        <f t="shared" si="45"/>
        <v>25200.78644</v>
      </c>
      <c r="L155" s="8">
        <f t="shared" si="46"/>
        <v>25200.78644</v>
      </c>
      <c r="M155" s="8">
        <f t="shared" si="61"/>
        <v>-0.21356000000014319</v>
      </c>
      <c r="N155" s="6">
        <f t="shared" si="47"/>
        <v>25201</v>
      </c>
      <c r="O155" s="8">
        <f t="shared" si="48"/>
        <v>0.21356000000014319</v>
      </c>
      <c r="P155">
        <f t="shared" si="49"/>
        <v>21.02</v>
      </c>
      <c r="Q155" s="6">
        <f>ROUND(IF(H155=3%,$G$358*Ranking!K156,0),0)</f>
        <v>69601</v>
      </c>
      <c r="R155" s="6">
        <f t="shared" si="50"/>
        <v>94802</v>
      </c>
      <c r="S155" s="6">
        <f t="shared" si="51"/>
        <v>69601</v>
      </c>
      <c r="T155" s="6">
        <f t="shared" si="52"/>
        <v>94802</v>
      </c>
      <c r="U155" s="30">
        <f t="shared" si="53"/>
        <v>79.09</v>
      </c>
      <c r="V155" s="6">
        <f>IF(H155=3%,ROUND($G$360*Ranking!K156,0),0)</f>
        <v>45708</v>
      </c>
      <c r="W155" s="9">
        <f t="shared" si="54"/>
        <v>140510</v>
      </c>
      <c r="X155" s="9">
        <f t="shared" si="55"/>
        <v>25063</v>
      </c>
      <c r="Y155" s="6">
        <f t="shared" si="56"/>
        <v>119865</v>
      </c>
      <c r="Z155" s="9">
        <f t="shared" si="57"/>
        <v>0</v>
      </c>
      <c r="AA155" s="30">
        <f t="shared" si="58"/>
        <v>100</v>
      </c>
      <c r="AB155">
        <f t="shared" si="59"/>
        <v>1</v>
      </c>
      <c r="AC155" s="9">
        <v>0</v>
      </c>
      <c r="AD155" s="6">
        <f t="shared" si="62"/>
        <v>119865</v>
      </c>
    </row>
    <row r="156" spans="1:30">
      <c r="A156">
        <v>155</v>
      </c>
      <c r="B156" s="2" t="s">
        <v>182</v>
      </c>
      <c r="C156">
        <v>2007</v>
      </c>
      <c r="D156" s="3">
        <v>6272956.0999999996</v>
      </c>
      <c r="E156" s="3">
        <v>56870.98</v>
      </c>
      <c r="F156" s="3">
        <f t="shared" si="60"/>
        <v>6216085.1199999992</v>
      </c>
      <c r="G156" s="4">
        <f t="shared" si="42"/>
        <v>6216085</v>
      </c>
      <c r="H156" s="5">
        <v>0.03</v>
      </c>
      <c r="I156" s="30">
        <f t="shared" si="43"/>
        <v>21.02</v>
      </c>
      <c r="J156" s="30">
        <f t="shared" si="44"/>
        <v>21.8</v>
      </c>
      <c r="K156" s="8">
        <f t="shared" si="45"/>
        <v>1306888.8378600001</v>
      </c>
      <c r="L156" s="8">
        <f t="shared" si="46"/>
        <v>1306888.8378600001</v>
      </c>
      <c r="M156" s="8">
        <f t="shared" si="61"/>
        <v>-0.16213999991305172</v>
      </c>
      <c r="N156" s="6">
        <f t="shared" si="47"/>
        <v>1306889</v>
      </c>
      <c r="O156" s="8">
        <f t="shared" si="48"/>
        <v>0.16213999991305172</v>
      </c>
      <c r="P156">
        <f t="shared" si="49"/>
        <v>21.02</v>
      </c>
      <c r="Q156" s="6">
        <f>ROUND(IF(H156=3%,$G$358*Ranking!K157,0),0)</f>
        <v>29001</v>
      </c>
      <c r="R156" s="6">
        <f t="shared" si="50"/>
        <v>1335890</v>
      </c>
      <c r="S156" s="6">
        <f t="shared" si="51"/>
        <v>29001</v>
      </c>
      <c r="T156" s="6">
        <f t="shared" si="52"/>
        <v>1335890</v>
      </c>
      <c r="U156" s="30">
        <f t="shared" si="53"/>
        <v>21.49</v>
      </c>
      <c r="V156" s="6">
        <f>IF(H156=3%,ROUND($G$360*Ranking!K157,0),0)</f>
        <v>19045</v>
      </c>
      <c r="W156" s="9">
        <f t="shared" si="54"/>
        <v>1354935</v>
      </c>
      <c r="X156" s="9">
        <f t="shared" si="55"/>
        <v>19045</v>
      </c>
      <c r="Y156" s="6">
        <f t="shared" si="56"/>
        <v>1354935</v>
      </c>
      <c r="Z156" s="9">
        <f t="shared" si="57"/>
        <v>0</v>
      </c>
      <c r="AA156" s="30">
        <f t="shared" si="58"/>
        <v>21.8</v>
      </c>
      <c r="AB156" t="str">
        <f t="shared" si="59"/>
        <v/>
      </c>
      <c r="AC156" s="9">
        <v>0</v>
      </c>
      <c r="AD156" s="6">
        <f t="shared" si="62"/>
        <v>1354935</v>
      </c>
    </row>
    <row r="157" spans="1:30">
      <c r="A157">
        <v>156</v>
      </c>
      <c r="B157" s="2" t="s">
        <v>183</v>
      </c>
      <c r="C157">
        <v>0</v>
      </c>
      <c r="D157" s="3">
        <v>0</v>
      </c>
      <c r="E157" s="3">
        <v>0</v>
      </c>
      <c r="F157" s="3">
        <f t="shared" si="60"/>
        <v>0</v>
      </c>
      <c r="G157" s="4">
        <f t="shared" si="42"/>
        <v>0</v>
      </c>
      <c r="H157" s="5">
        <v>0</v>
      </c>
      <c r="I157" s="30">
        <f t="shared" si="43"/>
        <v>0</v>
      </c>
      <c r="J157" s="30">
        <f t="shared" si="44"/>
        <v>0</v>
      </c>
      <c r="K157" s="8">
        <f t="shared" si="45"/>
        <v>0</v>
      </c>
      <c r="L157" s="8">
        <f t="shared" si="46"/>
        <v>0</v>
      </c>
      <c r="M157" s="8">
        <f t="shared" si="61"/>
        <v>0</v>
      </c>
      <c r="N157" s="6">
        <f t="shared" si="47"/>
        <v>0</v>
      </c>
      <c r="O157" s="8">
        <f t="shared" si="48"/>
        <v>0</v>
      </c>
      <c r="P157">
        <f t="shared" si="49"/>
        <v>0</v>
      </c>
      <c r="Q157" s="6">
        <f>ROUND(IF(H157=3%,$G$358*Ranking!K158,0),0)</f>
        <v>0</v>
      </c>
      <c r="R157" s="6">
        <f t="shared" si="50"/>
        <v>0</v>
      </c>
      <c r="S157" s="6">
        <f t="shared" si="51"/>
        <v>0</v>
      </c>
      <c r="T157" s="6">
        <f t="shared" si="52"/>
        <v>0</v>
      </c>
      <c r="U157" s="30">
        <f t="shared" si="53"/>
        <v>0</v>
      </c>
      <c r="V157" s="6">
        <f>IF(H157=3%,ROUND($G$360*Ranking!K158,0),0)</f>
        <v>0</v>
      </c>
      <c r="W157" s="9">
        <f t="shared" si="54"/>
        <v>0</v>
      </c>
      <c r="X157" s="9">
        <f t="shared" si="55"/>
        <v>0</v>
      </c>
      <c r="Y157" s="6">
        <f t="shared" si="56"/>
        <v>0</v>
      </c>
      <c r="Z157" s="9">
        <f t="shared" si="57"/>
        <v>0</v>
      </c>
      <c r="AA157" s="30">
        <f t="shared" si="58"/>
        <v>0</v>
      </c>
      <c r="AB157" t="str">
        <f t="shared" si="59"/>
        <v/>
      </c>
      <c r="AC157" s="9">
        <v>0</v>
      </c>
      <c r="AD157" s="6">
        <f t="shared" si="62"/>
        <v>0</v>
      </c>
    </row>
    <row r="158" spans="1:30">
      <c r="A158">
        <v>157</v>
      </c>
      <c r="B158" s="2" t="s">
        <v>184</v>
      </c>
      <c r="C158">
        <v>2005</v>
      </c>
      <c r="D158" s="3">
        <v>988570.37</v>
      </c>
      <c r="E158" s="3">
        <v>0</v>
      </c>
      <c r="F158" s="3">
        <f t="shared" si="60"/>
        <v>988570.37</v>
      </c>
      <c r="G158" s="4">
        <f t="shared" si="42"/>
        <v>988570</v>
      </c>
      <c r="H158" s="5">
        <v>0.03</v>
      </c>
      <c r="I158" s="30">
        <f t="shared" si="43"/>
        <v>21.02</v>
      </c>
      <c r="J158" s="30">
        <f t="shared" si="44"/>
        <v>27.83</v>
      </c>
      <c r="K158" s="8">
        <f t="shared" si="45"/>
        <v>207839.99872</v>
      </c>
      <c r="L158" s="8">
        <f t="shared" si="46"/>
        <v>207839.99872</v>
      </c>
      <c r="M158" s="8">
        <f t="shared" si="61"/>
        <v>-1.2799999967683107E-3</v>
      </c>
      <c r="N158" s="6">
        <f t="shared" si="47"/>
        <v>207840</v>
      </c>
      <c r="O158" s="8">
        <f t="shared" si="48"/>
        <v>1.2799999967683107E-3</v>
      </c>
      <c r="P158">
        <f t="shared" si="49"/>
        <v>21.02</v>
      </c>
      <c r="Q158" s="6">
        <f>ROUND(IF(H158=3%,$G$358*Ranking!K159,0),0)</f>
        <v>40601</v>
      </c>
      <c r="R158" s="6">
        <f t="shared" si="50"/>
        <v>248441</v>
      </c>
      <c r="S158" s="6">
        <f t="shared" si="51"/>
        <v>40601</v>
      </c>
      <c r="T158" s="6">
        <f t="shared" si="52"/>
        <v>248441</v>
      </c>
      <c r="U158" s="30">
        <f t="shared" si="53"/>
        <v>25.13</v>
      </c>
      <c r="V158" s="6">
        <f>IF(H158=3%,ROUND($G$360*Ranking!K159,0),0)</f>
        <v>26663</v>
      </c>
      <c r="W158" s="9">
        <f t="shared" si="54"/>
        <v>275104</v>
      </c>
      <c r="X158" s="9">
        <f t="shared" si="55"/>
        <v>26663</v>
      </c>
      <c r="Y158" s="6">
        <f t="shared" si="56"/>
        <v>275104</v>
      </c>
      <c r="Z158" s="9">
        <f t="shared" si="57"/>
        <v>0</v>
      </c>
      <c r="AA158" s="30">
        <f t="shared" si="58"/>
        <v>27.83</v>
      </c>
      <c r="AB158" t="str">
        <f t="shared" si="59"/>
        <v/>
      </c>
      <c r="AC158" s="9">
        <v>0</v>
      </c>
      <c r="AD158" s="6">
        <f t="shared" si="62"/>
        <v>275104</v>
      </c>
    </row>
    <row r="159" spans="1:30">
      <c r="A159">
        <v>158</v>
      </c>
      <c r="B159" s="2" t="s">
        <v>185</v>
      </c>
      <c r="C159">
        <v>2008</v>
      </c>
      <c r="D159" s="3">
        <v>401567.62</v>
      </c>
      <c r="E159" s="3">
        <v>2135.2399999999998</v>
      </c>
      <c r="F159" s="3">
        <f t="shared" si="60"/>
        <v>399432.38</v>
      </c>
      <c r="G159" s="4">
        <f t="shared" si="42"/>
        <v>399432</v>
      </c>
      <c r="H159" s="5">
        <v>0.01</v>
      </c>
      <c r="I159" s="30">
        <f t="shared" si="43"/>
        <v>21.02</v>
      </c>
      <c r="J159" s="30">
        <f t="shared" si="44"/>
        <v>21.02</v>
      </c>
      <c r="K159" s="8">
        <f t="shared" si="45"/>
        <v>83977.812770000004</v>
      </c>
      <c r="L159" s="8">
        <f t="shared" si="46"/>
        <v>83977.812770000004</v>
      </c>
      <c r="M159" s="8">
        <f t="shared" si="61"/>
        <v>-0.18722999999590684</v>
      </c>
      <c r="N159" s="6">
        <f t="shared" si="47"/>
        <v>83978</v>
      </c>
      <c r="O159" s="8">
        <f t="shared" si="48"/>
        <v>0.18722999999590684</v>
      </c>
      <c r="P159">
        <f t="shared" si="49"/>
        <v>21.02</v>
      </c>
      <c r="Q159" s="6">
        <f>ROUND(IF(H159=3%,$G$358*Ranking!K160,0),0)</f>
        <v>0</v>
      </c>
      <c r="R159" s="6">
        <f t="shared" si="50"/>
        <v>83978</v>
      </c>
      <c r="S159" s="6">
        <f t="shared" si="51"/>
        <v>0</v>
      </c>
      <c r="T159" s="6">
        <f t="shared" si="52"/>
        <v>83978</v>
      </c>
      <c r="U159" s="30">
        <f t="shared" si="53"/>
        <v>21.02</v>
      </c>
      <c r="V159" s="6">
        <f>IF(H159=3%,ROUND($G$360*Ranking!K160,0),0)</f>
        <v>0</v>
      </c>
      <c r="W159" s="9">
        <f t="shared" si="54"/>
        <v>83978</v>
      </c>
      <c r="X159" s="9">
        <f t="shared" si="55"/>
        <v>0</v>
      </c>
      <c r="Y159" s="6">
        <f t="shared" si="56"/>
        <v>83978</v>
      </c>
      <c r="Z159" s="9">
        <f t="shared" si="57"/>
        <v>0</v>
      </c>
      <c r="AA159" s="30">
        <f t="shared" si="58"/>
        <v>21.02</v>
      </c>
      <c r="AB159" t="str">
        <f t="shared" si="59"/>
        <v/>
      </c>
      <c r="AC159" s="9">
        <v>0</v>
      </c>
      <c r="AD159" s="6">
        <f t="shared" si="62"/>
        <v>83978</v>
      </c>
    </row>
    <row r="160" spans="1:30">
      <c r="A160">
        <v>159</v>
      </c>
      <c r="B160" s="2" t="s">
        <v>186</v>
      </c>
      <c r="C160">
        <v>2007</v>
      </c>
      <c r="D160" s="3">
        <v>456246.24</v>
      </c>
      <c r="E160" s="3">
        <v>1522.15</v>
      </c>
      <c r="F160" s="3">
        <f t="shared" si="60"/>
        <v>454724.08999999997</v>
      </c>
      <c r="G160" s="4">
        <f t="shared" si="42"/>
        <v>454724</v>
      </c>
      <c r="H160" s="5">
        <v>0.01</v>
      </c>
      <c r="I160" s="30">
        <f t="shared" si="43"/>
        <v>21.02</v>
      </c>
      <c r="J160" s="30">
        <f t="shared" si="44"/>
        <v>21.02</v>
      </c>
      <c r="K160" s="8">
        <f t="shared" si="45"/>
        <v>95602.572990000001</v>
      </c>
      <c r="L160" s="8">
        <f t="shared" si="46"/>
        <v>95602.572990000001</v>
      </c>
      <c r="M160" s="8">
        <f t="shared" si="61"/>
        <v>-0.42700999999942724</v>
      </c>
      <c r="N160" s="6">
        <f t="shared" si="47"/>
        <v>95603</v>
      </c>
      <c r="O160" s="8">
        <f t="shared" si="48"/>
        <v>0.42700999999942724</v>
      </c>
      <c r="P160">
        <f t="shared" si="49"/>
        <v>21.02</v>
      </c>
      <c r="Q160" s="6">
        <f>ROUND(IF(H160=3%,$G$358*Ranking!K161,0),0)</f>
        <v>0</v>
      </c>
      <c r="R160" s="6">
        <f t="shared" si="50"/>
        <v>95603</v>
      </c>
      <c r="S160" s="6">
        <f t="shared" si="51"/>
        <v>0</v>
      </c>
      <c r="T160" s="6">
        <f t="shared" si="52"/>
        <v>95603</v>
      </c>
      <c r="U160" s="30">
        <f t="shared" si="53"/>
        <v>21.02</v>
      </c>
      <c r="V160" s="6">
        <f>IF(H160=3%,ROUND($G$360*Ranking!K161,0),0)</f>
        <v>0</v>
      </c>
      <c r="W160" s="9">
        <f t="shared" si="54"/>
        <v>95603</v>
      </c>
      <c r="X160" s="9">
        <f t="shared" si="55"/>
        <v>0</v>
      </c>
      <c r="Y160" s="6">
        <f t="shared" si="56"/>
        <v>95603</v>
      </c>
      <c r="Z160" s="9">
        <f t="shared" si="57"/>
        <v>0</v>
      </c>
      <c r="AA160" s="30">
        <f t="shared" si="58"/>
        <v>21.02</v>
      </c>
      <c r="AB160" t="str">
        <f t="shared" si="59"/>
        <v/>
      </c>
      <c r="AC160" s="9">
        <v>0</v>
      </c>
      <c r="AD160" s="6">
        <f t="shared" si="62"/>
        <v>95603</v>
      </c>
    </row>
    <row r="161" spans="1:30">
      <c r="A161">
        <v>160</v>
      </c>
      <c r="B161" s="2" t="s">
        <v>187</v>
      </c>
      <c r="C161">
        <v>2020</v>
      </c>
      <c r="D161" s="3">
        <v>986465.95</v>
      </c>
      <c r="E161" s="3">
        <v>8855.39</v>
      </c>
      <c r="F161" s="3">
        <f t="shared" si="60"/>
        <v>977610.55999999994</v>
      </c>
      <c r="G161" s="4">
        <f t="shared" si="42"/>
        <v>977611</v>
      </c>
      <c r="H161" s="5">
        <v>0.01</v>
      </c>
      <c r="I161" s="30">
        <f t="shared" si="43"/>
        <v>21.02</v>
      </c>
      <c r="J161" s="30">
        <f t="shared" si="44"/>
        <v>21.02</v>
      </c>
      <c r="K161" s="8">
        <f t="shared" si="45"/>
        <v>205535.94484000001</v>
      </c>
      <c r="L161" s="8">
        <f t="shared" si="46"/>
        <v>205535.94484000001</v>
      </c>
      <c r="M161" s="8">
        <f t="shared" si="61"/>
        <v>-5.5159999988973141E-2</v>
      </c>
      <c r="N161" s="6">
        <f t="shared" si="47"/>
        <v>205536</v>
      </c>
      <c r="O161" s="8">
        <f t="shared" si="48"/>
        <v>5.5159999988973141E-2</v>
      </c>
      <c r="P161">
        <f t="shared" si="49"/>
        <v>21.02</v>
      </c>
      <c r="Q161" s="6">
        <f>ROUND(IF(H161=3%,$G$358*Ranking!K162,0),0)</f>
        <v>0</v>
      </c>
      <c r="R161" s="6">
        <f t="shared" si="50"/>
        <v>205536</v>
      </c>
      <c r="S161" s="6">
        <f t="shared" si="51"/>
        <v>0</v>
      </c>
      <c r="T161" s="6">
        <f t="shared" si="52"/>
        <v>205536</v>
      </c>
      <c r="U161" s="30">
        <f t="shared" si="53"/>
        <v>21.02</v>
      </c>
      <c r="V161" s="6">
        <f>IF(H161=3%,ROUND($G$360*Ranking!K162,0),0)</f>
        <v>0</v>
      </c>
      <c r="W161" s="9">
        <f t="shared" si="54"/>
        <v>205536</v>
      </c>
      <c r="X161" s="9">
        <f t="shared" si="55"/>
        <v>0</v>
      </c>
      <c r="Y161" s="6">
        <f t="shared" si="56"/>
        <v>205536</v>
      </c>
      <c r="Z161" s="9">
        <f t="shared" si="57"/>
        <v>0</v>
      </c>
      <c r="AA161" s="30">
        <f t="shared" si="58"/>
        <v>21.02</v>
      </c>
      <c r="AB161" t="str">
        <f t="shared" si="59"/>
        <v/>
      </c>
      <c r="AC161" s="9">
        <v>0</v>
      </c>
      <c r="AD161" s="6">
        <f t="shared" si="62"/>
        <v>205536</v>
      </c>
    </row>
    <row r="162" spans="1:30">
      <c r="A162">
        <v>161</v>
      </c>
      <c r="B162" s="2" t="s">
        <v>188</v>
      </c>
      <c r="C162">
        <v>0</v>
      </c>
      <c r="D162" s="3">
        <v>0</v>
      </c>
      <c r="E162" s="3">
        <v>0</v>
      </c>
      <c r="F162" s="3">
        <f t="shared" si="60"/>
        <v>0</v>
      </c>
      <c r="G162" s="4">
        <f t="shared" si="42"/>
        <v>0</v>
      </c>
      <c r="H162" s="5">
        <v>0</v>
      </c>
      <c r="I162" s="30">
        <f t="shared" si="43"/>
        <v>0</v>
      </c>
      <c r="J162" s="30">
        <f t="shared" si="44"/>
        <v>0</v>
      </c>
      <c r="K162" s="8">
        <f t="shared" si="45"/>
        <v>0</v>
      </c>
      <c r="L162" s="8">
        <f t="shared" si="46"/>
        <v>0</v>
      </c>
      <c r="M162" s="8">
        <f t="shared" si="61"/>
        <v>0</v>
      </c>
      <c r="N162" s="6">
        <f t="shared" si="47"/>
        <v>0</v>
      </c>
      <c r="O162" s="8">
        <f t="shared" si="48"/>
        <v>0</v>
      </c>
      <c r="P162">
        <f t="shared" si="49"/>
        <v>0</v>
      </c>
      <c r="Q162" s="6">
        <f>ROUND(IF(H162=3%,$G$358*Ranking!K163,0),0)</f>
        <v>0</v>
      </c>
      <c r="R162" s="6">
        <f t="shared" si="50"/>
        <v>0</v>
      </c>
      <c r="S162" s="6">
        <f t="shared" si="51"/>
        <v>0</v>
      </c>
      <c r="T162" s="6">
        <f t="shared" si="52"/>
        <v>0</v>
      </c>
      <c r="U162" s="30">
        <f t="shared" si="53"/>
        <v>0</v>
      </c>
      <c r="V162" s="6">
        <f>IF(H162=3%,ROUND($G$360*Ranking!K163,0),0)</f>
        <v>0</v>
      </c>
      <c r="W162" s="9">
        <f t="shared" si="54"/>
        <v>0</v>
      </c>
      <c r="X162" s="9">
        <f t="shared" si="55"/>
        <v>0</v>
      </c>
      <c r="Y162" s="6">
        <f t="shared" si="56"/>
        <v>0</v>
      </c>
      <c r="Z162" s="9">
        <f t="shared" si="57"/>
        <v>0</v>
      </c>
      <c r="AA162" s="30">
        <f t="shared" si="58"/>
        <v>0</v>
      </c>
      <c r="AB162" t="str">
        <f t="shared" si="59"/>
        <v/>
      </c>
      <c r="AC162" s="9">
        <v>0</v>
      </c>
      <c r="AD162" s="6">
        <f t="shared" si="62"/>
        <v>0</v>
      </c>
    </row>
    <row r="163" spans="1:30">
      <c r="A163">
        <v>162</v>
      </c>
      <c r="B163" s="2" t="s">
        <v>189</v>
      </c>
      <c r="C163">
        <v>0</v>
      </c>
      <c r="D163" s="3">
        <v>0</v>
      </c>
      <c r="E163" s="3">
        <v>0</v>
      </c>
      <c r="F163" s="3">
        <f t="shared" si="60"/>
        <v>0</v>
      </c>
      <c r="G163" s="4">
        <f t="shared" si="42"/>
        <v>0</v>
      </c>
      <c r="H163" s="5">
        <v>0</v>
      </c>
      <c r="I163" s="30">
        <f t="shared" si="43"/>
        <v>0</v>
      </c>
      <c r="J163" s="30">
        <f t="shared" si="44"/>
        <v>0</v>
      </c>
      <c r="K163" s="8">
        <f t="shared" si="45"/>
        <v>0</v>
      </c>
      <c r="L163" s="8">
        <f t="shared" si="46"/>
        <v>0</v>
      </c>
      <c r="M163" s="8">
        <f t="shared" si="61"/>
        <v>0</v>
      </c>
      <c r="N163" s="6">
        <f t="shared" si="47"/>
        <v>0</v>
      </c>
      <c r="O163" s="8">
        <f t="shared" si="48"/>
        <v>0</v>
      </c>
      <c r="P163">
        <f t="shared" si="49"/>
        <v>0</v>
      </c>
      <c r="Q163" s="6">
        <f>ROUND(IF(H163=3%,$G$358*Ranking!K164,0),0)</f>
        <v>0</v>
      </c>
      <c r="R163" s="6">
        <f t="shared" si="50"/>
        <v>0</v>
      </c>
      <c r="S163" s="6">
        <f t="shared" si="51"/>
        <v>0</v>
      </c>
      <c r="T163" s="6">
        <f t="shared" si="52"/>
        <v>0</v>
      </c>
      <c r="U163" s="30">
        <f t="shared" si="53"/>
        <v>0</v>
      </c>
      <c r="V163" s="6">
        <f>IF(H163=3%,ROUND($G$360*Ranking!K164,0),0)</f>
        <v>0</v>
      </c>
      <c r="W163" s="9">
        <f t="shared" si="54"/>
        <v>0</v>
      </c>
      <c r="X163" s="9">
        <f t="shared" si="55"/>
        <v>0</v>
      </c>
      <c r="Y163" s="6">
        <f t="shared" si="56"/>
        <v>0</v>
      </c>
      <c r="Z163" s="9">
        <f t="shared" si="57"/>
        <v>0</v>
      </c>
      <c r="AA163" s="30">
        <f t="shared" si="58"/>
        <v>0</v>
      </c>
      <c r="AB163" t="str">
        <f t="shared" si="59"/>
        <v/>
      </c>
      <c r="AC163" s="9">
        <v>0</v>
      </c>
      <c r="AD163" s="6">
        <f t="shared" si="62"/>
        <v>0</v>
      </c>
    </row>
    <row r="164" spans="1:30">
      <c r="A164">
        <v>163</v>
      </c>
      <c r="B164" s="2" t="s">
        <v>190</v>
      </c>
      <c r="C164">
        <v>0</v>
      </c>
      <c r="D164" s="3">
        <v>0</v>
      </c>
      <c r="E164" s="3">
        <v>0</v>
      </c>
      <c r="F164" s="3">
        <f t="shared" si="60"/>
        <v>0</v>
      </c>
      <c r="G164" s="4">
        <f t="shared" si="42"/>
        <v>0</v>
      </c>
      <c r="H164" s="5">
        <v>0</v>
      </c>
      <c r="I164" s="30">
        <f t="shared" si="43"/>
        <v>0</v>
      </c>
      <c r="J164" s="30">
        <f t="shared" si="44"/>
        <v>0</v>
      </c>
      <c r="K164" s="8">
        <f t="shared" si="45"/>
        <v>0</v>
      </c>
      <c r="L164" s="8">
        <f t="shared" si="46"/>
        <v>0</v>
      </c>
      <c r="M164" s="8">
        <f t="shared" si="61"/>
        <v>0</v>
      </c>
      <c r="N164" s="6">
        <f t="shared" si="47"/>
        <v>0</v>
      </c>
      <c r="O164" s="8">
        <f t="shared" si="48"/>
        <v>0</v>
      </c>
      <c r="P164">
        <f t="shared" si="49"/>
        <v>0</v>
      </c>
      <c r="Q164" s="6">
        <f>ROUND(IF(H164=3%,$G$358*Ranking!K165,0),0)</f>
        <v>0</v>
      </c>
      <c r="R164" s="6">
        <f t="shared" si="50"/>
        <v>0</v>
      </c>
      <c r="S164" s="6">
        <f t="shared" si="51"/>
        <v>0</v>
      </c>
      <c r="T164" s="6">
        <f t="shared" si="52"/>
        <v>0</v>
      </c>
      <c r="U164" s="30">
        <f t="shared" si="53"/>
        <v>0</v>
      </c>
      <c r="V164" s="6">
        <f>IF(H164=3%,ROUND($G$360*Ranking!K165,0),0)</f>
        <v>0</v>
      </c>
      <c r="W164" s="9">
        <f t="shared" si="54"/>
        <v>0</v>
      </c>
      <c r="X164" s="9">
        <f t="shared" si="55"/>
        <v>0</v>
      </c>
      <c r="Y164" s="6">
        <f t="shared" si="56"/>
        <v>0</v>
      </c>
      <c r="Z164" s="9">
        <f t="shared" si="57"/>
        <v>0</v>
      </c>
      <c r="AA164" s="30">
        <f t="shared" si="58"/>
        <v>0</v>
      </c>
      <c r="AB164" t="str">
        <f t="shared" si="59"/>
        <v/>
      </c>
      <c r="AC164" s="9">
        <v>0</v>
      </c>
      <c r="AD164" s="6">
        <f t="shared" si="62"/>
        <v>0</v>
      </c>
    </row>
    <row r="165" spans="1:30">
      <c r="A165">
        <v>164</v>
      </c>
      <c r="B165" s="2" t="s">
        <v>191</v>
      </c>
      <c r="C165">
        <v>0</v>
      </c>
      <c r="D165" s="3">
        <v>0</v>
      </c>
      <c r="E165" s="3">
        <v>0</v>
      </c>
      <c r="F165" s="3">
        <f t="shared" si="60"/>
        <v>0</v>
      </c>
      <c r="G165" s="4">
        <f t="shared" si="42"/>
        <v>0</v>
      </c>
      <c r="H165" s="5">
        <v>0</v>
      </c>
      <c r="I165" s="30">
        <f t="shared" si="43"/>
        <v>0</v>
      </c>
      <c r="J165" s="30">
        <f t="shared" si="44"/>
        <v>0</v>
      </c>
      <c r="K165" s="8">
        <f t="shared" si="45"/>
        <v>0</v>
      </c>
      <c r="L165" s="8">
        <f t="shared" si="46"/>
        <v>0</v>
      </c>
      <c r="M165" s="8">
        <f t="shared" si="61"/>
        <v>0</v>
      </c>
      <c r="N165" s="6">
        <f t="shared" si="47"/>
        <v>0</v>
      </c>
      <c r="O165" s="8">
        <f t="shared" si="48"/>
        <v>0</v>
      </c>
      <c r="P165">
        <f t="shared" si="49"/>
        <v>0</v>
      </c>
      <c r="Q165" s="6">
        <f>ROUND(IF(H165=3%,$G$358*Ranking!K166,0),0)</f>
        <v>0</v>
      </c>
      <c r="R165" s="6">
        <f t="shared" si="50"/>
        <v>0</v>
      </c>
      <c r="S165" s="6">
        <f t="shared" si="51"/>
        <v>0</v>
      </c>
      <c r="T165" s="6">
        <f t="shared" si="52"/>
        <v>0</v>
      </c>
      <c r="U165" s="30">
        <f t="shared" si="53"/>
        <v>0</v>
      </c>
      <c r="V165" s="6">
        <f>IF(H165=3%,ROUND($G$360*Ranking!K166,0),0)</f>
        <v>0</v>
      </c>
      <c r="W165" s="9">
        <f t="shared" si="54"/>
        <v>0</v>
      </c>
      <c r="X165" s="9">
        <f t="shared" si="55"/>
        <v>0</v>
      </c>
      <c r="Y165" s="6">
        <f t="shared" si="56"/>
        <v>0</v>
      </c>
      <c r="Z165" s="9">
        <f t="shared" si="57"/>
        <v>0</v>
      </c>
      <c r="AA165" s="30">
        <f t="shared" si="58"/>
        <v>0</v>
      </c>
      <c r="AB165" t="str">
        <f t="shared" si="59"/>
        <v/>
      </c>
      <c r="AC165" s="9">
        <v>0</v>
      </c>
      <c r="AD165" s="6">
        <f t="shared" si="62"/>
        <v>0</v>
      </c>
    </row>
    <row r="166" spans="1:30">
      <c r="A166">
        <v>165</v>
      </c>
      <c r="B166" s="2" t="s">
        <v>192</v>
      </c>
      <c r="C166">
        <v>2016</v>
      </c>
      <c r="D166" s="3">
        <v>858634.26</v>
      </c>
      <c r="E166" s="3">
        <v>13931.29</v>
      </c>
      <c r="F166" s="3">
        <f t="shared" si="60"/>
        <v>844702.97</v>
      </c>
      <c r="G166" s="4">
        <f t="shared" si="42"/>
        <v>844703</v>
      </c>
      <c r="H166" s="5">
        <v>0.01</v>
      </c>
      <c r="I166" s="30">
        <f t="shared" si="43"/>
        <v>21.02</v>
      </c>
      <c r="J166" s="30">
        <f t="shared" si="44"/>
        <v>21.02</v>
      </c>
      <c r="K166" s="8">
        <f t="shared" si="45"/>
        <v>177592.95795000001</v>
      </c>
      <c r="L166" s="8">
        <f t="shared" si="46"/>
        <v>177592.95795000001</v>
      </c>
      <c r="M166" s="8">
        <f t="shared" si="61"/>
        <v>-4.2049999989103526E-2</v>
      </c>
      <c r="N166" s="6">
        <f t="shared" si="47"/>
        <v>177593</v>
      </c>
      <c r="O166" s="8">
        <f t="shared" si="48"/>
        <v>4.2049999989103526E-2</v>
      </c>
      <c r="P166">
        <f t="shared" si="49"/>
        <v>21.02</v>
      </c>
      <c r="Q166" s="6">
        <f>ROUND(IF(H166=3%,$G$358*Ranking!K167,0),0)</f>
        <v>0</v>
      </c>
      <c r="R166" s="6">
        <f t="shared" si="50"/>
        <v>177593</v>
      </c>
      <c r="S166" s="6">
        <f t="shared" si="51"/>
        <v>0</v>
      </c>
      <c r="T166" s="6">
        <f t="shared" si="52"/>
        <v>177593</v>
      </c>
      <c r="U166" s="30">
        <f t="shared" si="53"/>
        <v>21.02</v>
      </c>
      <c r="V166" s="6">
        <f>IF(H166=3%,ROUND($G$360*Ranking!K167,0),0)</f>
        <v>0</v>
      </c>
      <c r="W166" s="9">
        <f t="shared" si="54"/>
        <v>177593</v>
      </c>
      <c r="X166" s="9">
        <f t="shared" si="55"/>
        <v>0</v>
      </c>
      <c r="Y166" s="6">
        <f t="shared" si="56"/>
        <v>177593</v>
      </c>
      <c r="Z166" s="9">
        <f t="shared" si="57"/>
        <v>0</v>
      </c>
      <c r="AA166" s="30">
        <f t="shared" si="58"/>
        <v>21.02</v>
      </c>
      <c r="AB166" t="str">
        <f t="shared" si="59"/>
        <v/>
      </c>
      <c r="AC166" s="9">
        <v>0</v>
      </c>
      <c r="AD166" s="6">
        <f t="shared" si="62"/>
        <v>177593</v>
      </c>
    </row>
    <row r="167" spans="1:30">
      <c r="A167">
        <v>166</v>
      </c>
      <c r="B167" s="2" t="s">
        <v>193</v>
      </c>
      <c r="C167">
        <v>2006</v>
      </c>
      <c r="D167" s="3">
        <v>420970.14</v>
      </c>
      <c r="E167" s="3">
        <v>753.33</v>
      </c>
      <c r="F167" s="3">
        <f t="shared" si="60"/>
        <v>420216.81</v>
      </c>
      <c r="G167" s="4">
        <f t="shared" si="42"/>
        <v>420217</v>
      </c>
      <c r="H167" s="5">
        <v>1.4999999999999999E-2</v>
      </c>
      <c r="I167" s="30">
        <f t="shared" si="43"/>
        <v>21.02</v>
      </c>
      <c r="J167" s="30">
        <f t="shared" si="44"/>
        <v>21.02</v>
      </c>
      <c r="K167" s="8">
        <f t="shared" si="45"/>
        <v>88347.715129999997</v>
      </c>
      <c r="L167" s="8">
        <f t="shared" si="46"/>
        <v>88347.715129999997</v>
      </c>
      <c r="M167" s="8">
        <f t="shared" si="61"/>
        <v>-0.28487000000313856</v>
      </c>
      <c r="N167" s="6">
        <f t="shared" si="47"/>
        <v>88348</v>
      </c>
      <c r="O167" s="8">
        <f t="shared" si="48"/>
        <v>0.28487000000313856</v>
      </c>
      <c r="P167">
        <f t="shared" si="49"/>
        <v>21.02</v>
      </c>
      <c r="Q167" s="6">
        <f>ROUND(IF(H167=3%,$G$358*Ranking!K168,0),0)</f>
        <v>0</v>
      </c>
      <c r="R167" s="6">
        <f t="shared" si="50"/>
        <v>88348</v>
      </c>
      <c r="S167" s="6">
        <f t="shared" si="51"/>
        <v>0</v>
      </c>
      <c r="T167" s="6">
        <f t="shared" si="52"/>
        <v>88348</v>
      </c>
      <c r="U167" s="30">
        <f t="shared" si="53"/>
        <v>21.02</v>
      </c>
      <c r="V167" s="6">
        <f>IF(H167=3%,ROUND($G$360*Ranking!K168,0),0)</f>
        <v>0</v>
      </c>
      <c r="W167" s="9">
        <f t="shared" si="54"/>
        <v>88348</v>
      </c>
      <c r="X167" s="9">
        <f t="shared" si="55"/>
        <v>0</v>
      </c>
      <c r="Y167" s="6">
        <f t="shared" si="56"/>
        <v>88348</v>
      </c>
      <c r="Z167" s="9">
        <f t="shared" si="57"/>
        <v>0</v>
      </c>
      <c r="AA167" s="30">
        <f t="shared" si="58"/>
        <v>21.02</v>
      </c>
      <c r="AB167" t="str">
        <f t="shared" si="59"/>
        <v/>
      </c>
      <c r="AC167" s="9">
        <v>0</v>
      </c>
      <c r="AD167" s="6">
        <f t="shared" si="62"/>
        <v>88348</v>
      </c>
    </row>
    <row r="168" spans="1:30">
      <c r="A168">
        <v>167</v>
      </c>
      <c r="B168" s="2" t="s">
        <v>194</v>
      </c>
      <c r="C168">
        <v>0</v>
      </c>
      <c r="D168" s="3">
        <v>0</v>
      </c>
      <c r="E168" s="3">
        <v>0</v>
      </c>
      <c r="F168" s="3">
        <f t="shared" si="60"/>
        <v>0</v>
      </c>
      <c r="G168" s="4">
        <f t="shared" si="42"/>
        <v>0</v>
      </c>
      <c r="H168" s="5">
        <v>0</v>
      </c>
      <c r="I168" s="30">
        <f t="shared" si="43"/>
        <v>0</v>
      </c>
      <c r="J168" s="30">
        <f t="shared" si="44"/>
        <v>0</v>
      </c>
      <c r="K168" s="8">
        <f t="shared" si="45"/>
        <v>0</v>
      </c>
      <c r="L168" s="8">
        <f t="shared" si="46"/>
        <v>0</v>
      </c>
      <c r="M168" s="8">
        <f t="shared" si="61"/>
        <v>0</v>
      </c>
      <c r="N168" s="6">
        <f t="shared" si="47"/>
        <v>0</v>
      </c>
      <c r="O168" s="8">
        <f t="shared" si="48"/>
        <v>0</v>
      </c>
      <c r="P168">
        <f t="shared" si="49"/>
        <v>0</v>
      </c>
      <c r="Q168" s="6">
        <f>ROUND(IF(H168=3%,$G$358*Ranking!K169,0),0)</f>
        <v>0</v>
      </c>
      <c r="R168" s="6">
        <f t="shared" si="50"/>
        <v>0</v>
      </c>
      <c r="S168" s="6">
        <f t="shared" si="51"/>
        <v>0</v>
      </c>
      <c r="T168" s="6">
        <f t="shared" si="52"/>
        <v>0</v>
      </c>
      <c r="U168" s="30">
        <f t="shared" si="53"/>
        <v>0</v>
      </c>
      <c r="V168" s="6">
        <f>IF(H168=3%,ROUND($G$360*Ranking!K169,0),0)</f>
        <v>0</v>
      </c>
      <c r="W168" s="9">
        <f t="shared" si="54"/>
        <v>0</v>
      </c>
      <c r="X168" s="9">
        <f t="shared" si="55"/>
        <v>0</v>
      </c>
      <c r="Y168" s="6">
        <f t="shared" si="56"/>
        <v>0</v>
      </c>
      <c r="Z168" s="9">
        <f t="shared" si="57"/>
        <v>0</v>
      </c>
      <c r="AA168" s="30">
        <f t="shared" si="58"/>
        <v>0</v>
      </c>
      <c r="AB168" t="str">
        <f t="shared" si="59"/>
        <v/>
      </c>
      <c r="AC168" s="9">
        <v>0</v>
      </c>
      <c r="AD168" s="6">
        <f t="shared" si="62"/>
        <v>0</v>
      </c>
    </row>
    <row r="169" spans="1:30">
      <c r="A169">
        <v>168</v>
      </c>
      <c r="B169" s="2" t="s">
        <v>195</v>
      </c>
      <c r="C169">
        <v>0</v>
      </c>
      <c r="D169" s="3">
        <v>0</v>
      </c>
      <c r="E169" s="3">
        <v>0</v>
      </c>
      <c r="F169" s="3">
        <f t="shared" si="60"/>
        <v>0</v>
      </c>
      <c r="G169" s="4">
        <f t="shared" si="42"/>
        <v>0</v>
      </c>
      <c r="H169" s="5">
        <v>0</v>
      </c>
      <c r="I169" s="30">
        <f t="shared" si="43"/>
        <v>0</v>
      </c>
      <c r="J169" s="30">
        <f t="shared" si="44"/>
        <v>0</v>
      </c>
      <c r="K169" s="8">
        <f t="shared" si="45"/>
        <v>0</v>
      </c>
      <c r="L169" s="8">
        <f t="shared" si="46"/>
        <v>0</v>
      </c>
      <c r="M169" s="8">
        <f t="shared" si="61"/>
        <v>0</v>
      </c>
      <c r="N169" s="6">
        <f t="shared" si="47"/>
        <v>0</v>
      </c>
      <c r="O169" s="8">
        <f t="shared" si="48"/>
        <v>0</v>
      </c>
      <c r="P169">
        <f t="shared" si="49"/>
        <v>0</v>
      </c>
      <c r="Q169" s="6">
        <f>ROUND(IF(H169=3%,$G$358*Ranking!K170,0),0)</f>
        <v>0</v>
      </c>
      <c r="R169" s="6">
        <f t="shared" si="50"/>
        <v>0</v>
      </c>
      <c r="S169" s="6">
        <f t="shared" si="51"/>
        <v>0</v>
      </c>
      <c r="T169" s="6">
        <f t="shared" si="52"/>
        <v>0</v>
      </c>
      <c r="U169" s="30">
        <f t="shared" si="53"/>
        <v>0</v>
      </c>
      <c r="V169" s="6">
        <f>IF(H169=3%,ROUND($G$360*Ranking!K170,0),0)</f>
        <v>0</v>
      </c>
      <c r="W169" s="9">
        <f t="shared" si="54"/>
        <v>0</v>
      </c>
      <c r="X169" s="9">
        <f t="shared" si="55"/>
        <v>0</v>
      </c>
      <c r="Y169" s="6">
        <f t="shared" si="56"/>
        <v>0</v>
      </c>
      <c r="Z169" s="9">
        <f t="shared" si="57"/>
        <v>0</v>
      </c>
      <c r="AA169" s="30">
        <f t="shared" si="58"/>
        <v>0</v>
      </c>
      <c r="AB169" t="str">
        <f t="shared" si="59"/>
        <v/>
      </c>
      <c r="AC169" s="9">
        <v>0</v>
      </c>
      <c r="AD169" s="6">
        <f t="shared" si="62"/>
        <v>0</v>
      </c>
    </row>
    <row r="170" spans="1:30">
      <c r="A170">
        <v>169</v>
      </c>
      <c r="B170" s="2" t="s">
        <v>196</v>
      </c>
      <c r="C170">
        <v>2006</v>
      </c>
      <c r="D170" s="3">
        <v>377669.97</v>
      </c>
      <c r="E170" s="3">
        <v>2648.58</v>
      </c>
      <c r="F170" s="3">
        <f t="shared" si="60"/>
        <v>375021.38999999996</v>
      </c>
      <c r="G170" s="4">
        <f t="shared" si="42"/>
        <v>375021</v>
      </c>
      <c r="H170" s="5">
        <v>0.02</v>
      </c>
      <c r="I170" s="30">
        <f t="shared" si="43"/>
        <v>21.02</v>
      </c>
      <c r="J170" s="30">
        <f t="shared" si="44"/>
        <v>21.02</v>
      </c>
      <c r="K170" s="8">
        <f t="shared" si="45"/>
        <v>78845.569010000007</v>
      </c>
      <c r="L170" s="8">
        <f t="shared" si="46"/>
        <v>78845.569010000007</v>
      </c>
      <c r="M170" s="8">
        <f t="shared" si="61"/>
        <v>-0.43098999999347143</v>
      </c>
      <c r="N170" s="6">
        <f t="shared" si="47"/>
        <v>78846</v>
      </c>
      <c r="O170" s="8">
        <f t="shared" si="48"/>
        <v>0.43098999999347143</v>
      </c>
      <c r="P170">
        <f t="shared" si="49"/>
        <v>21.02</v>
      </c>
      <c r="Q170" s="6">
        <f>ROUND(IF(H170=3%,$G$358*Ranking!K171,0),0)</f>
        <v>0</v>
      </c>
      <c r="R170" s="6">
        <f t="shared" si="50"/>
        <v>78846</v>
      </c>
      <c r="S170" s="6">
        <f t="shared" si="51"/>
        <v>0</v>
      </c>
      <c r="T170" s="6">
        <f t="shared" si="52"/>
        <v>78846</v>
      </c>
      <c r="U170" s="30">
        <f t="shared" si="53"/>
        <v>21.02</v>
      </c>
      <c r="V170" s="6">
        <f>IF(H170=3%,ROUND($G$360*Ranking!K171,0),0)</f>
        <v>0</v>
      </c>
      <c r="W170" s="9">
        <f t="shared" si="54"/>
        <v>78846</v>
      </c>
      <c r="X170" s="9">
        <f t="shared" si="55"/>
        <v>0</v>
      </c>
      <c r="Y170" s="6">
        <f t="shared" si="56"/>
        <v>78846</v>
      </c>
      <c r="Z170" s="9">
        <f t="shared" si="57"/>
        <v>0</v>
      </c>
      <c r="AA170" s="30">
        <f t="shared" si="58"/>
        <v>21.02</v>
      </c>
      <c r="AB170" t="str">
        <f t="shared" si="59"/>
        <v/>
      </c>
      <c r="AC170" s="9">
        <v>0</v>
      </c>
      <c r="AD170" s="6">
        <f t="shared" si="62"/>
        <v>78846</v>
      </c>
    </row>
    <row r="171" spans="1:30">
      <c r="A171">
        <v>170</v>
      </c>
      <c r="B171" s="2" t="s">
        <v>197</v>
      </c>
      <c r="C171">
        <v>0</v>
      </c>
      <c r="D171" s="3">
        <v>0</v>
      </c>
      <c r="E171" s="3">
        <v>0</v>
      </c>
      <c r="F171" s="3">
        <f t="shared" si="60"/>
        <v>0</v>
      </c>
      <c r="G171" s="4">
        <f t="shared" si="42"/>
        <v>0</v>
      </c>
      <c r="H171" s="5">
        <v>0</v>
      </c>
      <c r="I171" s="30">
        <f t="shared" si="43"/>
        <v>0</v>
      </c>
      <c r="J171" s="30">
        <f t="shared" si="44"/>
        <v>0</v>
      </c>
      <c r="K171" s="8">
        <f t="shared" si="45"/>
        <v>0</v>
      </c>
      <c r="L171" s="8">
        <f t="shared" si="46"/>
        <v>0</v>
      </c>
      <c r="M171" s="8">
        <f t="shared" si="61"/>
        <v>0</v>
      </c>
      <c r="N171" s="6">
        <f t="shared" si="47"/>
        <v>0</v>
      </c>
      <c r="O171" s="8">
        <f t="shared" si="48"/>
        <v>0</v>
      </c>
      <c r="P171">
        <f t="shared" si="49"/>
        <v>0</v>
      </c>
      <c r="Q171" s="6">
        <f>ROUND(IF(H171=3%,$G$358*Ranking!K172,0),0)</f>
        <v>0</v>
      </c>
      <c r="R171" s="6">
        <f t="shared" si="50"/>
        <v>0</v>
      </c>
      <c r="S171" s="6">
        <f t="shared" si="51"/>
        <v>0</v>
      </c>
      <c r="T171" s="6">
        <f t="shared" si="52"/>
        <v>0</v>
      </c>
      <c r="U171" s="30">
        <f t="shared" si="53"/>
        <v>0</v>
      </c>
      <c r="V171" s="6">
        <f>IF(H171=3%,ROUND($G$360*Ranking!K172,0),0)</f>
        <v>0</v>
      </c>
      <c r="W171" s="9">
        <f t="shared" si="54"/>
        <v>0</v>
      </c>
      <c r="X171" s="9">
        <f t="shared" si="55"/>
        <v>0</v>
      </c>
      <c r="Y171" s="6">
        <f t="shared" si="56"/>
        <v>0</v>
      </c>
      <c r="Z171" s="9">
        <f t="shared" si="57"/>
        <v>0</v>
      </c>
      <c r="AA171" s="30">
        <f t="shared" si="58"/>
        <v>0</v>
      </c>
      <c r="AB171" t="str">
        <f t="shared" si="59"/>
        <v/>
      </c>
      <c r="AC171" s="9">
        <v>0</v>
      </c>
      <c r="AD171" s="6">
        <f t="shared" si="62"/>
        <v>0</v>
      </c>
    </row>
    <row r="172" spans="1:30">
      <c r="A172">
        <v>171</v>
      </c>
      <c r="B172" s="2" t="s">
        <v>198</v>
      </c>
      <c r="C172">
        <v>2002</v>
      </c>
      <c r="D172" s="3">
        <v>1950765.78</v>
      </c>
      <c r="E172" s="3">
        <v>22178.86</v>
      </c>
      <c r="F172" s="3">
        <f t="shared" si="60"/>
        <v>1928586.92</v>
      </c>
      <c r="G172" s="4">
        <f t="shared" si="42"/>
        <v>1928587</v>
      </c>
      <c r="H172" s="5">
        <v>0.03</v>
      </c>
      <c r="I172" s="30">
        <f t="shared" si="43"/>
        <v>21.02</v>
      </c>
      <c r="J172" s="30">
        <f t="shared" si="44"/>
        <v>24.01</v>
      </c>
      <c r="K172" s="8">
        <f t="shared" si="45"/>
        <v>405472.06531999999</v>
      </c>
      <c r="L172" s="8">
        <f t="shared" si="46"/>
        <v>405472.06531999999</v>
      </c>
      <c r="M172" s="8">
        <f t="shared" si="61"/>
        <v>6.5319999994244426E-2</v>
      </c>
      <c r="N172" s="6">
        <f t="shared" si="47"/>
        <v>405472</v>
      </c>
      <c r="O172" s="8">
        <f t="shared" si="48"/>
        <v>-6.5319999994244426E-2</v>
      </c>
      <c r="P172">
        <f t="shared" si="49"/>
        <v>21.02</v>
      </c>
      <c r="Q172" s="6">
        <f>ROUND(IF(H172=3%,$G$358*Ranking!K173,0),0)</f>
        <v>34801</v>
      </c>
      <c r="R172" s="6">
        <f t="shared" si="50"/>
        <v>440273</v>
      </c>
      <c r="S172" s="6">
        <f t="shared" si="51"/>
        <v>34801</v>
      </c>
      <c r="T172" s="6">
        <f t="shared" si="52"/>
        <v>440273</v>
      </c>
      <c r="U172" s="30">
        <f t="shared" si="53"/>
        <v>22.83</v>
      </c>
      <c r="V172" s="6">
        <f>IF(H172=3%,ROUND($G$360*Ranking!K173,0),0)</f>
        <v>22854</v>
      </c>
      <c r="W172" s="9">
        <f t="shared" si="54"/>
        <v>463127</v>
      </c>
      <c r="X172" s="9">
        <f t="shared" si="55"/>
        <v>22854</v>
      </c>
      <c r="Y172" s="6">
        <f t="shared" si="56"/>
        <v>463127</v>
      </c>
      <c r="Z172" s="9">
        <f t="shared" si="57"/>
        <v>0</v>
      </c>
      <c r="AA172" s="30">
        <f t="shared" si="58"/>
        <v>24.01</v>
      </c>
      <c r="AB172" t="str">
        <f t="shared" si="59"/>
        <v/>
      </c>
      <c r="AC172" s="9">
        <v>0</v>
      </c>
      <c r="AD172" s="6">
        <f t="shared" si="62"/>
        <v>463127</v>
      </c>
    </row>
    <row r="173" spans="1:30">
      <c r="A173">
        <v>172</v>
      </c>
      <c r="B173" s="2" t="s">
        <v>199</v>
      </c>
      <c r="C173">
        <v>2006</v>
      </c>
      <c r="D173" s="3">
        <v>1073620.8999999999</v>
      </c>
      <c r="E173" s="3">
        <v>7209.16</v>
      </c>
      <c r="F173" s="3">
        <f t="shared" si="60"/>
        <v>1066411.74</v>
      </c>
      <c r="G173" s="4">
        <f t="shared" si="42"/>
        <v>1066412</v>
      </c>
      <c r="H173" s="5">
        <v>0.02</v>
      </c>
      <c r="I173" s="30">
        <f t="shared" si="43"/>
        <v>21.02</v>
      </c>
      <c r="J173" s="30">
        <f t="shared" si="44"/>
        <v>21.02</v>
      </c>
      <c r="K173" s="8">
        <f t="shared" si="45"/>
        <v>224205.74033</v>
      </c>
      <c r="L173" s="8">
        <f t="shared" si="46"/>
        <v>224205.74033</v>
      </c>
      <c r="M173" s="8">
        <f t="shared" si="61"/>
        <v>-0.25966999999945983</v>
      </c>
      <c r="N173" s="6">
        <f t="shared" si="47"/>
        <v>224206</v>
      </c>
      <c r="O173" s="8">
        <f t="shared" si="48"/>
        <v>0.25966999999945983</v>
      </c>
      <c r="P173">
        <f t="shared" si="49"/>
        <v>21.02</v>
      </c>
      <c r="Q173" s="6">
        <f>ROUND(IF(H173=3%,$G$358*Ranking!K174,0),0)</f>
        <v>0</v>
      </c>
      <c r="R173" s="6">
        <f t="shared" si="50"/>
        <v>224206</v>
      </c>
      <c r="S173" s="6">
        <f t="shared" si="51"/>
        <v>0</v>
      </c>
      <c r="T173" s="6">
        <f t="shared" si="52"/>
        <v>224206</v>
      </c>
      <c r="U173" s="30">
        <f t="shared" si="53"/>
        <v>21.02</v>
      </c>
      <c r="V173" s="6">
        <f>IF(H173=3%,ROUND($G$360*Ranking!K174,0),0)</f>
        <v>0</v>
      </c>
      <c r="W173" s="9">
        <f t="shared" si="54"/>
        <v>224206</v>
      </c>
      <c r="X173" s="9">
        <f t="shared" si="55"/>
        <v>0</v>
      </c>
      <c r="Y173" s="6">
        <f t="shared" si="56"/>
        <v>224206</v>
      </c>
      <c r="Z173" s="9">
        <f t="shared" si="57"/>
        <v>0</v>
      </c>
      <c r="AA173" s="30">
        <f t="shared" si="58"/>
        <v>21.02</v>
      </c>
      <c r="AB173" t="str">
        <f t="shared" si="59"/>
        <v/>
      </c>
      <c r="AC173" s="9">
        <v>0</v>
      </c>
      <c r="AD173" s="6">
        <f t="shared" si="62"/>
        <v>224206</v>
      </c>
    </row>
    <row r="174" spans="1:30">
      <c r="A174">
        <v>173</v>
      </c>
      <c r="B174" s="2" t="s">
        <v>200</v>
      </c>
      <c r="C174">
        <v>2008</v>
      </c>
      <c r="D174" s="3">
        <v>220637.61</v>
      </c>
      <c r="E174" s="3">
        <v>927.58</v>
      </c>
      <c r="F174" s="3">
        <f t="shared" si="60"/>
        <v>219710.03</v>
      </c>
      <c r="G174" s="4">
        <f t="shared" si="42"/>
        <v>219710</v>
      </c>
      <c r="H174" s="5">
        <v>0.01</v>
      </c>
      <c r="I174" s="30">
        <f t="shared" si="43"/>
        <v>21.02</v>
      </c>
      <c r="J174" s="30">
        <f t="shared" si="44"/>
        <v>21.02</v>
      </c>
      <c r="K174" s="8">
        <f t="shared" si="45"/>
        <v>46192.50647</v>
      </c>
      <c r="L174" s="8">
        <f t="shared" si="46"/>
        <v>46192.50647</v>
      </c>
      <c r="M174" s="8">
        <f t="shared" si="61"/>
        <v>-0.4935299999997369</v>
      </c>
      <c r="N174" s="6">
        <f t="shared" si="47"/>
        <v>46193</v>
      </c>
      <c r="O174" s="8">
        <f t="shared" si="48"/>
        <v>0.4935299999997369</v>
      </c>
      <c r="P174">
        <f t="shared" si="49"/>
        <v>21.02</v>
      </c>
      <c r="Q174" s="6">
        <f>ROUND(IF(H174=3%,$G$358*Ranking!K175,0),0)</f>
        <v>0</v>
      </c>
      <c r="R174" s="6">
        <f t="shared" si="50"/>
        <v>46193</v>
      </c>
      <c r="S174" s="6">
        <f t="shared" si="51"/>
        <v>0</v>
      </c>
      <c r="T174" s="6">
        <f t="shared" si="52"/>
        <v>46193</v>
      </c>
      <c r="U174" s="30">
        <f t="shared" si="53"/>
        <v>21.02</v>
      </c>
      <c r="V174" s="6">
        <f>IF(H174=3%,ROUND($G$360*Ranking!K175,0),0)</f>
        <v>0</v>
      </c>
      <c r="W174" s="9">
        <f t="shared" si="54"/>
        <v>46193</v>
      </c>
      <c r="X174" s="9">
        <f t="shared" si="55"/>
        <v>0</v>
      </c>
      <c r="Y174" s="6">
        <f t="shared" si="56"/>
        <v>46193</v>
      </c>
      <c r="Z174" s="9">
        <f t="shared" si="57"/>
        <v>0</v>
      </c>
      <c r="AA174" s="30">
        <f t="shared" si="58"/>
        <v>21.02</v>
      </c>
      <c r="AB174" t="str">
        <f t="shared" si="59"/>
        <v/>
      </c>
      <c r="AC174" s="9">
        <v>0</v>
      </c>
      <c r="AD174" s="6">
        <f t="shared" si="62"/>
        <v>46193</v>
      </c>
    </row>
    <row r="175" spans="1:30">
      <c r="A175">
        <v>174</v>
      </c>
      <c r="B175" s="2" t="s">
        <v>201</v>
      </c>
      <c r="C175">
        <v>2007</v>
      </c>
      <c r="D175" s="3">
        <v>389279.47</v>
      </c>
      <c r="E175" s="3">
        <v>4109.3100000000004</v>
      </c>
      <c r="F175" s="3">
        <f t="shared" si="60"/>
        <v>385170.16</v>
      </c>
      <c r="G175" s="4">
        <f t="shared" si="42"/>
        <v>385170</v>
      </c>
      <c r="H175" s="5">
        <v>1.4999999999999999E-2</v>
      </c>
      <c r="I175" s="30">
        <f t="shared" si="43"/>
        <v>21.02</v>
      </c>
      <c r="J175" s="30">
        <f t="shared" si="44"/>
        <v>21.02</v>
      </c>
      <c r="K175" s="8">
        <f t="shared" si="45"/>
        <v>80979.326000000001</v>
      </c>
      <c r="L175" s="8">
        <f t="shared" si="46"/>
        <v>80979.326000000001</v>
      </c>
      <c r="M175" s="8">
        <f t="shared" si="61"/>
        <v>0.32600000000093132</v>
      </c>
      <c r="N175" s="6">
        <f t="shared" si="47"/>
        <v>80979</v>
      </c>
      <c r="O175" s="8">
        <f t="shared" si="48"/>
        <v>-0.32600000000093132</v>
      </c>
      <c r="P175">
        <f t="shared" si="49"/>
        <v>21.02</v>
      </c>
      <c r="Q175" s="6">
        <f>ROUND(IF(H175=3%,$G$358*Ranking!K176,0),0)</f>
        <v>0</v>
      </c>
      <c r="R175" s="6">
        <f t="shared" si="50"/>
        <v>80979</v>
      </c>
      <c r="S175" s="6">
        <f t="shared" si="51"/>
        <v>0</v>
      </c>
      <c r="T175" s="6">
        <f t="shared" si="52"/>
        <v>80979</v>
      </c>
      <c r="U175" s="30">
        <f t="shared" si="53"/>
        <v>21.02</v>
      </c>
      <c r="V175" s="6">
        <f>IF(H175=3%,ROUND($G$360*Ranking!K176,0),0)</f>
        <v>0</v>
      </c>
      <c r="W175" s="9">
        <f t="shared" si="54"/>
        <v>80979</v>
      </c>
      <c r="X175" s="9">
        <f t="shared" si="55"/>
        <v>0</v>
      </c>
      <c r="Y175" s="6">
        <f t="shared" si="56"/>
        <v>80979</v>
      </c>
      <c r="Z175" s="9">
        <f t="shared" si="57"/>
        <v>0</v>
      </c>
      <c r="AA175" s="30">
        <f t="shared" si="58"/>
        <v>21.02</v>
      </c>
      <c r="AB175" t="str">
        <f t="shared" si="59"/>
        <v/>
      </c>
      <c r="AC175" s="9">
        <v>0</v>
      </c>
      <c r="AD175" s="6">
        <f t="shared" si="62"/>
        <v>80979</v>
      </c>
    </row>
    <row r="176" spans="1:30">
      <c r="A176">
        <v>175</v>
      </c>
      <c r="B176" s="2" t="s">
        <v>202</v>
      </c>
      <c r="C176">
        <v>0</v>
      </c>
      <c r="D176" s="3">
        <v>0</v>
      </c>
      <c r="E176" s="3">
        <v>0</v>
      </c>
      <c r="F176" s="3">
        <f t="shared" si="60"/>
        <v>0</v>
      </c>
      <c r="G176" s="4">
        <f t="shared" si="42"/>
        <v>0</v>
      </c>
      <c r="H176" s="5">
        <v>0</v>
      </c>
      <c r="I176" s="30">
        <f t="shared" si="43"/>
        <v>0</v>
      </c>
      <c r="J176" s="30">
        <f t="shared" si="44"/>
        <v>0</v>
      </c>
      <c r="K176" s="8">
        <f t="shared" si="45"/>
        <v>0</v>
      </c>
      <c r="L176" s="8">
        <f t="shared" si="46"/>
        <v>0</v>
      </c>
      <c r="M176" s="8">
        <f t="shared" si="61"/>
        <v>0</v>
      </c>
      <c r="N176" s="6">
        <f t="shared" si="47"/>
        <v>0</v>
      </c>
      <c r="O176" s="8">
        <f t="shared" si="48"/>
        <v>0</v>
      </c>
      <c r="P176">
        <f t="shared" si="49"/>
        <v>0</v>
      </c>
      <c r="Q176" s="6">
        <f>ROUND(IF(H176=3%,$G$358*Ranking!K177,0),0)</f>
        <v>0</v>
      </c>
      <c r="R176" s="6">
        <f t="shared" si="50"/>
        <v>0</v>
      </c>
      <c r="S176" s="6">
        <f t="shared" si="51"/>
        <v>0</v>
      </c>
      <c r="T176" s="6">
        <f t="shared" si="52"/>
        <v>0</v>
      </c>
      <c r="U176" s="30">
        <f t="shared" si="53"/>
        <v>0</v>
      </c>
      <c r="V176" s="6">
        <f>IF(H176=3%,ROUND($G$360*Ranking!K177,0),0)</f>
        <v>0</v>
      </c>
      <c r="W176" s="9">
        <f t="shared" si="54"/>
        <v>0</v>
      </c>
      <c r="X176" s="9">
        <f t="shared" si="55"/>
        <v>0</v>
      </c>
      <c r="Y176" s="6">
        <f t="shared" si="56"/>
        <v>0</v>
      </c>
      <c r="Z176" s="9">
        <f t="shared" si="57"/>
        <v>0</v>
      </c>
      <c r="AA176" s="30">
        <f t="shared" si="58"/>
        <v>0</v>
      </c>
      <c r="AB176" t="str">
        <f t="shared" si="59"/>
        <v/>
      </c>
      <c r="AC176" s="9">
        <v>0</v>
      </c>
      <c r="AD176" s="6">
        <f t="shared" si="62"/>
        <v>0</v>
      </c>
    </row>
    <row r="177" spans="1:30">
      <c r="A177">
        <v>176</v>
      </c>
      <c r="B177" s="2" t="s">
        <v>203</v>
      </c>
      <c r="C177">
        <v>2016</v>
      </c>
      <c r="D177" s="3">
        <v>1692060.33</v>
      </c>
      <c r="E177" s="3">
        <v>8040.26</v>
      </c>
      <c r="F177" s="3">
        <f t="shared" si="60"/>
        <v>1684020.07</v>
      </c>
      <c r="G177" s="4">
        <f t="shared" si="42"/>
        <v>1684020</v>
      </c>
      <c r="H177" s="5">
        <v>1.4999999999999999E-2</v>
      </c>
      <c r="I177" s="30">
        <f t="shared" si="43"/>
        <v>21.02</v>
      </c>
      <c r="J177" s="30">
        <f t="shared" si="44"/>
        <v>21.02</v>
      </c>
      <c r="K177" s="8">
        <f t="shared" si="45"/>
        <v>354053.54668000003</v>
      </c>
      <c r="L177" s="8">
        <f t="shared" si="46"/>
        <v>354053.54668000003</v>
      </c>
      <c r="M177" s="8">
        <f t="shared" si="61"/>
        <v>-0.45331999997142702</v>
      </c>
      <c r="N177" s="6">
        <f t="shared" si="47"/>
        <v>354054</v>
      </c>
      <c r="O177" s="8">
        <f t="shared" si="48"/>
        <v>0.45331999997142702</v>
      </c>
      <c r="P177">
        <f t="shared" si="49"/>
        <v>21.02</v>
      </c>
      <c r="Q177" s="6">
        <f>ROUND(IF(H177=3%,$G$358*Ranking!K178,0),0)</f>
        <v>0</v>
      </c>
      <c r="R177" s="6">
        <f t="shared" si="50"/>
        <v>354054</v>
      </c>
      <c r="S177" s="6">
        <f t="shared" si="51"/>
        <v>0</v>
      </c>
      <c r="T177" s="6">
        <f t="shared" si="52"/>
        <v>354054</v>
      </c>
      <c r="U177" s="30">
        <f t="shared" si="53"/>
        <v>21.02</v>
      </c>
      <c r="V177" s="6">
        <f>IF(H177=3%,ROUND($G$360*Ranking!K178,0),0)</f>
        <v>0</v>
      </c>
      <c r="W177" s="9">
        <f t="shared" si="54"/>
        <v>354054</v>
      </c>
      <c r="X177" s="9">
        <f t="shared" si="55"/>
        <v>0</v>
      </c>
      <c r="Y177" s="6">
        <f t="shared" si="56"/>
        <v>354054</v>
      </c>
      <c r="Z177" s="9">
        <f t="shared" si="57"/>
        <v>0</v>
      </c>
      <c r="AA177" s="30">
        <f t="shared" si="58"/>
        <v>21.02</v>
      </c>
      <c r="AB177" t="str">
        <f t="shared" si="59"/>
        <v/>
      </c>
      <c r="AC177" s="9">
        <v>0</v>
      </c>
      <c r="AD177" s="6">
        <f t="shared" si="62"/>
        <v>354054</v>
      </c>
    </row>
    <row r="178" spans="1:30">
      <c r="A178">
        <v>177</v>
      </c>
      <c r="B178" s="2" t="s">
        <v>204</v>
      </c>
      <c r="C178">
        <v>2002</v>
      </c>
      <c r="D178" s="3">
        <v>1093556</v>
      </c>
      <c r="E178" s="3">
        <v>5661</v>
      </c>
      <c r="F178" s="3">
        <f t="shared" si="60"/>
        <v>1087895</v>
      </c>
      <c r="G178" s="4">
        <f t="shared" si="42"/>
        <v>1087895</v>
      </c>
      <c r="H178" s="5">
        <v>0.03</v>
      </c>
      <c r="I178" s="30">
        <f t="shared" si="43"/>
        <v>21.02</v>
      </c>
      <c r="J178" s="30">
        <f t="shared" si="44"/>
        <v>28.09</v>
      </c>
      <c r="K178" s="8">
        <f t="shared" si="45"/>
        <v>228722.39235000001</v>
      </c>
      <c r="L178" s="8">
        <f t="shared" si="46"/>
        <v>228722.39235000001</v>
      </c>
      <c r="M178" s="8">
        <f t="shared" si="61"/>
        <v>0.39235000000917353</v>
      </c>
      <c r="N178" s="6">
        <f t="shared" si="47"/>
        <v>228722</v>
      </c>
      <c r="O178" s="8">
        <f t="shared" si="48"/>
        <v>-0.39235000000917353</v>
      </c>
      <c r="P178">
        <f t="shared" si="49"/>
        <v>21.02</v>
      </c>
      <c r="Q178" s="6">
        <f>ROUND(IF(H178=3%,$G$358*Ranking!K179,0),0)</f>
        <v>46401</v>
      </c>
      <c r="R178" s="6">
        <f t="shared" si="50"/>
        <v>275123</v>
      </c>
      <c r="S178" s="6">
        <f t="shared" si="51"/>
        <v>46401</v>
      </c>
      <c r="T178" s="6">
        <f t="shared" si="52"/>
        <v>275123</v>
      </c>
      <c r="U178" s="30">
        <f t="shared" si="53"/>
        <v>25.29</v>
      </c>
      <c r="V178" s="6">
        <f>IF(H178=3%,ROUND($G$360*Ranking!K179,0),0)</f>
        <v>30472</v>
      </c>
      <c r="W178" s="9">
        <f t="shared" si="54"/>
        <v>305595</v>
      </c>
      <c r="X178" s="9">
        <f t="shared" si="55"/>
        <v>30472</v>
      </c>
      <c r="Y178" s="6">
        <f t="shared" si="56"/>
        <v>305595</v>
      </c>
      <c r="Z178" s="9">
        <f t="shared" si="57"/>
        <v>0</v>
      </c>
      <c r="AA178" s="30">
        <f t="shared" si="58"/>
        <v>28.09</v>
      </c>
      <c r="AB178" t="str">
        <f t="shared" si="59"/>
        <v/>
      </c>
      <c r="AC178" s="9">
        <v>0</v>
      </c>
      <c r="AD178" s="6">
        <f t="shared" si="62"/>
        <v>305595</v>
      </c>
    </row>
    <row r="179" spans="1:30">
      <c r="A179">
        <v>178</v>
      </c>
      <c r="B179" s="2" t="s">
        <v>205</v>
      </c>
      <c r="C179">
        <v>0</v>
      </c>
      <c r="D179" s="3">
        <v>0</v>
      </c>
      <c r="E179" s="3">
        <v>0</v>
      </c>
      <c r="F179" s="3">
        <f t="shared" si="60"/>
        <v>0</v>
      </c>
      <c r="G179" s="4">
        <f t="shared" si="42"/>
        <v>0</v>
      </c>
      <c r="H179" s="5">
        <v>0</v>
      </c>
      <c r="I179" s="30">
        <f t="shared" si="43"/>
        <v>0</v>
      </c>
      <c r="J179" s="30">
        <f t="shared" si="44"/>
        <v>0</v>
      </c>
      <c r="K179" s="8">
        <f t="shared" si="45"/>
        <v>0</v>
      </c>
      <c r="L179" s="8">
        <f t="shared" si="46"/>
        <v>0</v>
      </c>
      <c r="M179" s="8">
        <f t="shared" si="61"/>
        <v>0</v>
      </c>
      <c r="N179" s="6">
        <f t="shared" si="47"/>
        <v>0</v>
      </c>
      <c r="O179" s="8">
        <f t="shared" si="48"/>
        <v>0</v>
      </c>
      <c r="P179">
        <f t="shared" si="49"/>
        <v>0</v>
      </c>
      <c r="Q179" s="6">
        <f>ROUND(IF(H179=3%,$G$358*Ranking!K180,0),0)</f>
        <v>0</v>
      </c>
      <c r="R179" s="6">
        <f t="shared" si="50"/>
        <v>0</v>
      </c>
      <c r="S179" s="6">
        <f t="shared" si="51"/>
        <v>0</v>
      </c>
      <c r="T179" s="6">
        <f t="shared" si="52"/>
        <v>0</v>
      </c>
      <c r="U179" s="30">
        <f t="shared" si="53"/>
        <v>0</v>
      </c>
      <c r="V179" s="6">
        <f>IF(H179=3%,ROUND($G$360*Ranking!K180,0),0)</f>
        <v>0</v>
      </c>
      <c r="W179" s="9">
        <f t="shared" si="54"/>
        <v>0</v>
      </c>
      <c r="X179" s="9">
        <f t="shared" si="55"/>
        <v>0</v>
      </c>
      <c r="Y179" s="6">
        <f t="shared" si="56"/>
        <v>0</v>
      </c>
      <c r="Z179" s="9">
        <f t="shared" si="57"/>
        <v>0</v>
      </c>
      <c r="AA179" s="30">
        <f t="shared" si="58"/>
        <v>0</v>
      </c>
      <c r="AB179" t="str">
        <f t="shared" si="59"/>
        <v/>
      </c>
      <c r="AC179" s="9">
        <v>0</v>
      </c>
      <c r="AD179" s="6">
        <f t="shared" si="62"/>
        <v>0</v>
      </c>
    </row>
    <row r="180" spans="1:30">
      <c r="A180">
        <v>179</v>
      </c>
      <c r="B180" s="2" t="s">
        <v>206</v>
      </c>
      <c r="C180">
        <v>2004</v>
      </c>
      <c r="D180" s="3">
        <v>449390.54</v>
      </c>
      <c r="E180" s="3">
        <v>251.33</v>
      </c>
      <c r="F180" s="3">
        <f t="shared" si="60"/>
        <v>449139.20999999996</v>
      </c>
      <c r="G180" s="4">
        <f t="shared" si="42"/>
        <v>449139</v>
      </c>
      <c r="H180" s="5">
        <v>0.03</v>
      </c>
      <c r="I180" s="30">
        <f t="shared" si="43"/>
        <v>21.02</v>
      </c>
      <c r="J180" s="30">
        <f t="shared" si="44"/>
        <v>44.56</v>
      </c>
      <c r="K180" s="8">
        <f t="shared" si="45"/>
        <v>94428.365399999995</v>
      </c>
      <c r="L180" s="8">
        <f t="shared" si="46"/>
        <v>94428.365399999995</v>
      </c>
      <c r="M180" s="8">
        <f t="shared" si="61"/>
        <v>0.36539999999513384</v>
      </c>
      <c r="N180" s="6">
        <f t="shared" si="47"/>
        <v>94428</v>
      </c>
      <c r="O180" s="8">
        <f t="shared" si="48"/>
        <v>-0.36539999999513384</v>
      </c>
      <c r="P180">
        <f t="shared" si="49"/>
        <v>21.02</v>
      </c>
      <c r="Q180" s="6">
        <f>ROUND(IF(H180=3%,$G$358*Ranking!K181,0),0)</f>
        <v>63801</v>
      </c>
      <c r="R180" s="6">
        <f t="shared" si="50"/>
        <v>158229</v>
      </c>
      <c r="S180" s="6">
        <f t="shared" si="51"/>
        <v>63801</v>
      </c>
      <c r="T180" s="6">
        <f t="shared" si="52"/>
        <v>158229</v>
      </c>
      <c r="U180" s="30">
        <f t="shared" si="53"/>
        <v>35.229999999999997</v>
      </c>
      <c r="V180" s="6">
        <f>IF(H180=3%,ROUND($G$360*Ranking!K181,0),0)</f>
        <v>41899</v>
      </c>
      <c r="W180" s="9">
        <f t="shared" si="54"/>
        <v>200128</v>
      </c>
      <c r="X180" s="9">
        <f t="shared" si="55"/>
        <v>41899</v>
      </c>
      <c r="Y180" s="6">
        <f t="shared" si="56"/>
        <v>200128</v>
      </c>
      <c r="Z180" s="9">
        <f t="shared" si="57"/>
        <v>0</v>
      </c>
      <c r="AA180" s="30">
        <f t="shared" si="58"/>
        <v>44.56</v>
      </c>
      <c r="AB180" t="str">
        <f t="shared" si="59"/>
        <v/>
      </c>
      <c r="AC180" s="9">
        <v>0</v>
      </c>
      <c r="AD180" s="6">
        <f t="shared" si="62"/>
        <v>200128</v>
      </c>
    </row>
    <row r="181" spans="1:30">
      <c r="A181">
        <v>180</v>
      </c>
      <c r="B181" s="2" t="s">
        <v>207</v>
      </c>
      <c r="C181">
        <v>0</v>
      </c>
      <c r="D181" s="3">
        <v>0</v>
      </c>
      <c r="E181" s="3">
        <v>0</v>
      </c>
      <c r="F181" s="3">
        <f t="shared" si="60"/>
        <v>0</v>
      </c>
      <c r="G181" s="4">
        <f t="shared" si="42"/>
        <v>0</v>
      </c>
      <c r="H181" s="5">
        <v>0</v>
      </c>
      <c r="I181" s="30">
        <f t="shared" si="43"/>
        <v>0</v>
      </c>
      <c r="J181" s="30">
        <f t="shared" si="44"/>
        <v>0</v>
      </c>
      <c r="K181" s="8">
        <f t="shared" si="45"/>
        <v>0</v>
      </c>
      <c r="L181" s="8">
        <f t="shared" si="46"/>
        <v>0</v>
      </c>
      <c r="M181" s="8">
        <f t="shared" si="61"/>
        <v>0</v>
      </c>
      <c r="N181" s="6">
        <f t="shared" si="47"/>
        <v>0</v>
      </c>
      <c r="O181" s="8">
        <f t="shared" si="48"/>
        <v>0</v>
      </c>
      <c r="P181">
        <f t="shared" si="49"/>
        <v>0</v>
      </c>
      <c r="Q181" s="6">
        <f>ROUND(IF(H181=3%,$G$358*Ranking!K182,0),0)</f>
        <v>0</v>
      </c>
      <c r="R181" s="6">
        <f t="shared" si="50"/>
        <v>0</v>
      </c>
      <c r="S181" s="6">
        <f t="shared" si="51"/>
        <v>0</v>
      </c>
      <c r="T181" s="6">
        <f t="shared" si="52"/>
        <v>0</v>
      </c>
      <c r="U181" s="30">
        <f t="shared" si="53"/>
        <v>0</v>
      </c>
      <c r="V181" s="6">
        <f>IF(H181=3%,ROUND($G$360*Ranking!K182,0),0)</f>
        <v>0</v>
      </c>
      <c r="W181" s="9">
        <f t="shared" si="54"/>
        <v>0</v>
      </c>
      <c r="X181" s="9">
        <f t="shared" si="55"/>
        <v>0</v>
      </c>
      <c r="Y181" s="6">
        <f t="shared" si="56"/>
        <v>0</v>
      </c>
      <c r="Z181" s="9">
        <f t="shared" si="57"/>
        <v>0</v>
      </c>
      <c r="AA181" s="30">
        <f t="shared" si="58"/>
        <v>0</v>
      </c>
      <c r="AB181" t="str">
        <f t="shared" si="59"/>
        <v/>
      </c>
      <c r="AC181" s="9">
        <v>0</v>
      </c>
      <c r="AD181" s="6">
        <f t="shared" si="62"/>
        <v>0</v>
      </c>
    </row>
    <row r="182" spans="1:30">
      <c r="A182">
        <v>181</v>
      </c>
      <c r="B182" s="2" t="s">
        <v>208</v>
      </c>
      <c r="C182">
        <v>0</v>
      </c>
      <c r="D182" s="3">
        <v>0</v>
      </c>
      <c r="E182" s="3">
        <v>0</v>
      </c>
      <c r="F182" s="3">
        <f t="shared" si="60"/>
        <v>0</v>
      </c>
      <c r="G182" s="4">
        <f t="shared" si="42"/>
        <v>0</v>
      </c>
      <c r="H182" s="5">
        <v>0</v>
      </c>
      <c r="I182" s="30">
        <f t="shared" si="43"/>
        <v>0</v>
      </c>
      <c r="J182" s="30">
        <f t="shared" si="44"/>
        <v>0</v>
      </c>
      <c r="K182" s="8">
        <f t="shared" si="45"/>
        <v>0</v>
      </c>
      <c r="L182" s="8">
        <f t="shared" si="46"/>
        <v>0</v>
      </c>
      <c r="M182" s="8">
        <f t="shared" si="61"/>
        <v>0</v>
      </c>
      <c r="N182" s="6">
        <f t="shared" si="47"/>
        <v>0</v>
      </c>
      <c r="O182" s="8">
        <f t="shared" si="48"/>
        <v>0</v>
      </c>
      <c r="P182">
        <f t="shared" si="49"/>
        <v>0</v>
      </c>
      <c r="Q182" s="6">
        <f>ROUND(IF(H182=3%,$G$358*Ranking!K183,0),0)</f>
        <v>0</v>
      </c>
      <c r="R182" s="6">
        <f t="shared" si="50"/>
        <v>0</v>
      </c>
      <c r="S182" s="6">
        <f t="shared" si="51"/>
        <v>0</v>
      </c>
      <c r="T182" s="6">
        <f t="shared" si="52"/>
        <v>0</v>
      </c>
      <c r="U182" s="30">
        <f t="shared" si="53"/>
        <v>0</v>
      </c>
      <c r="V182" s="6">
        <f>IF(H182=3%,ROUND($G$360*Ranking!K183,0),0)</f>
        <v>0</v>
      </c>
      <c r="W182" s="9">
        <f t="shared" si="54"/>
        <v>0</v>
      </c>
      <c r="X182" s="9">
        <f t="shared" si="55"/>
        <v>0</v>
      </c>
      <c r="Y182" s="6">
        <f t="shared" si="56"/>
        <v>0</v>
      </c>
      <c r="Z182" s="9">
        <f t="shared" si="57"/>
        <v>0</v>
      </c>
      <c r="AA182" s="30">
        <f t="shared" si="58"/>
        <v>0</v>
      </c>
      <c r="AB182" t="str">
        <f t="shared" si="59"/>
        <v/>
      </c>
      <c r="AC182" s="9">
        <v>0</v>
      </c>
      <c r="AD182" s="6">
        <f t="shared" si="62"/>
        <v>0</v>
      </c>
    </row>
    <row r="183" spans="1:30">
      <c r="A183">
        <v>182</v>
      </c>
      <c r="B183" s="2" t="s">
        <v>209</v>
      </c>
      <c r="C183">
        <v>2012</v>
      </c>
      <c r="D183" s="3">
        <v>426767.24</v>
      </c>
      <c r="E183" s="3">
        <v>551.19000000000005</v>
      </c>
      <c r="F183" s="3">
        <f t="shared" si="60"/>
        <v>426216.05</v>
      </c>
      <c r="G183" s="4">
        <f t="shared" si="42"/>
        <v>426216</v>
      </c>
      <c r="H183" s="5">
        <v>0.01</v>
      </c>
      <c r="I183" s="30">
        <f t="shared" si="43"/>
        <v>21.02</v>
      </c>
      <c r="J183" s="30">
        <f t="shared" si="44"/>
        <v>21.02</v>
      </c>
      <c r="K183" s="8">
        <f t="shared" si="45"/>
        <v>89608.963350000005</v>
      </c>
      <c r="L183" s="8">
        <f t="shared" si="46"/>
        <v>89608.963350000005</v>
      </c>
      <c r="M183" s="8">
        <f t="shared" si="61"/>
        <v>-3.6649999994551763E-2</v>
      </c>
      <c r="N183" s="6">
        <f t="shared" si="47"/>
        <v>89609</v>
      </c>
      <c r="O183" s="8">
        <f t="shared" si="48"/>
        <v>3.6649999994551763E-2</v>
      </c>
      <c r="P183">
        <f t="shared" si="49"/>
        <v>21.02</v>
      </c>
      <c r="Q183" s="6">
        <f>ROUND(IF(H183=3%,$G$358*Ranking!K184,0),0)</f>
        <v>0</v>
      </c>
      <c r="R183" s="6">
        <f t="shared" si="50"/>
        <v>89609</v>
      </c>
      <c r="S183" s="6">
        <f t="shared" si="51"/>
        <v>0</v>
      </c>
      <c r="T183" s="6">
        <f t="shared" si="52"/>
        <v>89609</v>
      </c>
      <c r="U183" s="30">
        <f t="shared" si="53"/>
        <v>21.02</v>
      </c>
      <c r="V183" s="6">
        <f>IF(H183=3%,ROUND($G$360*Ranking!K184,0),0)</f>
        <v>0</v>
      </c>
      <c r="W183" s="9">
        <f t="shared" si="54"/>
        <v>89609</v>
      </c>
      <c r="X183" s="9">
        <f t="shared" si="55"/>
        <v>0</v>
      </c>
      <c r="Y183" s="6">
        <f t="shared" si="56"/>
        <v>89609</v>
      </c>
      <c r="Z183" s="9">
        <f t="shared" si="57"/>
        <v>0</v>
      </c>
      <c r="AA183" s="30">
        <f t="shared" si="58"/>
        <v>21.02</v>
      </c>
      <c r="AB183" t="str">
        <f t="shared" si="59"/>
        <v/>
      </c>
      <c r="AC183" s="9">
        <v>0</v>
      </c>
      <c r="AD183" s="6">
        <f t="shared" si="62"/>
        <v>89609</v>
      </c>
    </row>
    <row r="184" spans="1:30">
      <c r="A184">
        <v>183</v>
      </c>
      <c r="B184" s="2" t="s">
        <v>210</v>
      </c>
      <c r="C184">
        <v>0</v>
      </c>
      <c r="D184" s="3">
        <v>0</v>
      </c>
      <c r="E184" s="3">
        <v>0</v>
      </c>
      <c r="F184" s="3">
        <f t="shared" si="60"/>
        <v>0</v>
      </c>
      <c r="G184" s="4">
        <f t="shared" si="42"/>
        <v>0</v>
      </c>
      <c r="H184" s="5">
        <v>0</v>
      </c>
      <c r="I184" s="30">
        <f t="shared" si="43"/>
        <v>0</v>
      </c>
      <c r="J184" s="30">
        <f t="shared" si="44"/>
        <v>0</v>
      </c>
      <c r="K184" s="8">
        <f t="shared" si="45"/>
        <v>0</v>
      </c>
      <c r="L184" s="8">
        <f t="shared" si="46"/>
        <v>0</v>
      </c>
      <c r="M184" s="8">
        <f t="shared" si="61"/>
        <v>0</v>
      </c>
      <c r="N184" s="6">
        <f t="shared" si="47"/>
        <v>0</v>
      </c>
      <c r="O184" s="8">
        <f t="shared" si="48"/>
        <v>0</v>
      </c>
      <c r="P184">
        <f t="shared" si="49"/>
        <v>0</v>
      </c>
      <c r="Q184" s="6">
        <f>ROUND(IF(H184=3%,$G$358*Ranking!K185,0),0)</f>
        <v>0</v>
      </c>
      <c r="R184" s="6">
        <f t="shared" si="50"/>
        <v>0</v>
      </c>
      <c r="S184" s="6">
        <f t="shared" si="51"/>
        <v>0</v>
      </c>
      <c r="T184" s="6">
        <f t="shared" si="52"/>
        <v>0</v>
      </c>
      <c r="U184" s="30">
        <f t="shared" si="53"/>
        <v>0</v>
      </c>
      <c r="V184" s="6">
        <f>IF(H184=3%,ROUND($G$360*Ranking!K185,0),0)</f>
        <v>0</v>
      </c>
      <c r="W184" s="9">
        <f t="shared" si="54"/>
        <v>0</v>
      </c>
      <c r="X184" s="9">
        <f t="shared" si="55"/>
        <v>0</v>
      </c>
      <c r="Y184" s="6">
        <f t="shared" si="56"/>
        <v>0</v>
      </c>
      <c r="Z184" s="9">
        <f t="shared" si="57"/>
        <v>0</v>
      </c>
      <c r="AA184" s="30">
        <f t="shared" si="58"/>
        <v>0</v>
      </c>
      <c r="AB184" t="str">
        <f t="shared" si="59"/>
        <v/>
      </c>
      <c r="AC184" s="9">
        <v>0</v>
      </c>
      <c r="AD184" s="6">
        <f t="shared" si="62"/>
        <v>0</v>
      </c>
    </row>
    <row r="185" spans="1:30">
      <c r="A185">
        <v>184</v>
      </c>
      <c r="B185" s="2" t="s">
        <v>211</v>
      </c>
      <c r="C185">
        <v>2005</v>
      </c>
      <c r="D185" s="3">
        <v>312227.76</v>
      </c>
      <c r="E185" s="3">
        <v>1378.93</v>
      </c>
      <c r="F185" s="3">
        <f t="shared" si="60"/>
        <v>310848.83</v>
      </c>
      <c r="G185" s="4">
        <f t="shared" si="42"/>
        <v>310849</v>
      </c>
      <c r="H185" s="5">
        <v>0.01</v>
      </c>
      <c r="I185" s="30">
        <f t="shared" si="43"/>
        <v>21.02</v>
      </c>
      <c r="J185" s="30">
        <f t="shared" si="44"/>
        <v>21.02</v>
      </c>
      <c r="K185" s="8">
        <f t="shared" si="45"/>
        <v>65353.850270000003</v>
      </c>
      <c r="L185" s="8">
        <f t="shared" si="46"/>
        <v>65353.850270000003</v>
      </c>
      <c r="M185" s="8">
        <f t="shared" si="61"/>
        <v>-0.14972999999736203</v>
      </c>
      <c r="N185" s="6">
        <f t="shared" si="47"/>
        <v>65354</v>
      </c>
      <c r="O185" s="8">
        <f t="shared" si="48"/>
        <v>0.14972999999736203</v>
      </c>
      <c r="P185">
        <f t="shared" si="49"/>
        <v>21.02</v>
      </c>
      <c r="Q185" s="6">
        <f>ROUND(IF(H185=3%,$G$358*Ranking!K186,0),0)</f>
        <v>0</v>
      </c>
      <c r="R185" s="6">
        <f t="shared" si="50"/>
        <v>65354</v>
      </c>
      <c r="S185" s="6">
        <f t="shared" si="51"/>
        <v>0</v>
      </c>
      <c r="T185" s="6">
        <f t="shared" si="52"/>
        <v>65354</v>
      </c>
      <c r="U185" s="30">
        <f t="shared" si="53"/>
        <v>21.02</v>
      </c>
      <c r="V185" s="6">
        <f>IF(H185=3%,ROUND($G$360*Ranking!K186,0),0)</f>
        <v>0</v>
      </c>
      <c r="W185" s="9">
        <f t="shared" si="54"/>
        <v>65354</v>
      </c>
      <c r="X185" s="9">
        <f t="shared" si="55"/>
        <v>0</v>
      </c>
      <c r="Y185" s="6">
        <f t="shared" si="56"/>
        <v>65354</v>
      </c>
      <c r="Z185" s="9">
        <f t="shared" si="57"/>
        <v>0</v>
      </c>
      <c r="AA185" s="30">
        <f t="shared" si="58"/>
        <v>21.02</v>
      </c>
      <c r="AB185" t="str">
        <f t="shared" si="59"/>
        <v/>
      </c>
      <c r="AC185" s="9">
        <v>0</v>
      </c>
      <c r="AD185" s="6">
        <f t="shared" si="62"/>
        <v>65354</v>
      </c>
    </row>
    <row r="186" spans="1:30">
      <c r="A186">
        <v>185</v>
      </c>
      <c r="B186" s="2" t="s">
        <v>212</v>
      </c>
      <c r="C186">
        <v>0</v>
      </c>
      <c r="D186" s="3">
        <v>0</v>
      </c>
      <c r="E186" s="3">
        <v>0</v>
      </c>
      <c r="F186" s="3">
        <f t="shared" si="60"/>
        <v>0</v>
      </c>
      <c r="G186" s="4">
        <f t="shared" si="42"/>
        <v>0</v>
      </c>
      <c r="H186" s="5">
        <v>0</v>
      </c>
      <c r="I186" s="30">
        <f t="shared" si="43"/>
        <v>0</v>
      </c>
      <c r="J186" s="30">
        <f t="shared" si="44"/>
        <v>0</v>
      </c>
      <c r="K186" s="8">
        <f t="shared" si="45"/>
        <v>0</v>
      </c>
      <c r="L186" s="8">
        <f t="shared" si="46"/>
        <v>0</v>
      </c>
      <c r="M186" s="8">
        <f t="shared" si="61"/>
        <v>0</v>
      </c>
      <c r="N186" s="6">
        <f t="shared" si="47"/>
        <v>0</v>
      </c>
      <c r="O186" s="8">
        <f t="shared" si="48"/>
        <v>0</v>
      </c>
      <c r="P186">
        <f t="shared" si="49"/>
        <v>0</v>
      </c>
      <c r="Q186" s="6">
        <f>ROUND(IF(H186=3%,$G$358*Ranking!K187,0),0)</f>
        <v>0</v>
      </c>
      <c r="R186" s="6">
        <f t="shared" si="50"/>
        <v>0</v>
      </c>
      <c r="S186" s="6">
        <f t="shared" si="51"/>
        <v>0</v>
      </c>
      <c r="T186" s="6">
        <f t="shared" si="52"/>
        <v>0</v>
      </c>
      <c r="U186" s="30">
        <f t="shared" si="53"/>
        <v>0</v>
      </c>
      <c r="V186" s="6">
        <f>IF(H186=3%,ROUND($G$360*Ranking!K187,0),0)</f>
        <v>0</v>
      </c>
      <c r="W186" s="9">
        <f t="shared" si="54"/>
        <v>0</v>
      </c>
      <c r="X186" s="9">
        <f t="shared" si="55"/>
        <v>0</v>
      </c>
      <c r="Y186" s="6">
        <f t="shared" si="56"/>
        <v>0</v>
      </c>
      <c r="Z186" s="9">
        <f t="shared" si="57"/>
        <v>0</v>
      </c>
      <c r="AA186" s="30">
        <f t="shared" si="58"/>
        <v>0</v>
      </c>
      <c r="AB186" t="str">
        <f t="shared" si="59"/>
        <v/>
      </c>
      <c r="AC186" s="9">
        <v>0</v>
      </c>
      <c r="AD186" s="6">
        <f t="shared" si="62"/>
        <v>0</v>
      </c>
    </row>
    <row r="187" spans="1:30">
      <c r="A187">
        <v>186</v>
      </c>
      <c r="B187" s="2" t="s">
        <v>213</v>
      </c>
      <c r="C187">
        <v>0</v>
      </c>
      <c r="D187" s="3">
        <v>0</v>
      </c>
      <c r="E187" s="3">
        <v>0</v>
      </c>
      <c r="F187" s="3">
        <f t="shared" si="60"/>
        <v>0</v>
      </c>
      <c r="G187" s="4">
        <f t="shared" si="42"/>
        <v>0</v>
      </c>
      <c r="H187" s="5">
        <v>0</v>
      </c>
      <c r="I187" s="30">
        <f t="shared" si="43"/>
        <v>0</v>
      </c>
      <c r="J187" s="30">
        <f t="shared" si="44"/>
        <v>0</v>
      </c>
      <c r="K187" s="8">
        <f t="shared" si="45"/>
        <v>0</v>
      </c>
      <c r="L187" s="8">
        <f t="shared" si="46"/>
        <v>0</v>
      </c>
      <c r="M187" s="8">
        <f t="shared" si="61"/>
        <v>0</v>
      </c>
      <c r="N187" s="6">
        <f t="shared" si="47"/>
        <v>0</v>
      </c>
      <c r="O187" s="8">
        <f t="shared" si="48"/>
        <v>0</v>
      </c>
      <c r="P187">
        <f t="shared" si="49"/>
        <v>0</v>
      </c>
      <c r="Q187" s="6">
        <f>ROUND(IF(H187=3%,$G$358*Ranking!K188,0),0)</f>
        <v>0</v>
      </c>
      <c r="R187" s="6">
        <f t="shared" si="50"/>
        <v>0</v>
      </c>
      <c r="S187" s="6">
        <f t="shared" si="51"/>
        <v>0</v>
      </c>
      <c r="T187" s="6">
        <f t="shared" si="52"/>
        <v>0</v>
      </c>
      <c r="U187" s="30">
        <f t="shared" si="53"/>
        <v>0</v>
      </c>
      <c r="V187" s="6">
        <f>IF(H187=3%,ROUND($G$360*Ranking!K188,0),0)</f>
        <v>0</v>
      </c>
      <c r="W187" s="9">
        <f t="shared" si="54"/>
        <v>0</v>
      </c>
      <c r="X187" s="9">
        <f t="shared" si="55"/>
        <v>0</v>
      </c>
      <c r="Y187" s="6">
        <f t="shared" si="56"/>
        <v>0</v>
      </c>
      <c r="Z187" s="9">
        <f t="shared" si="57"/>
        <v>0</v>
      </c>
      <c r="AA187" s="30">
        <f t="shared" si="58"/>
        <v>0</v>
      </c>
      <c r="AB187" t="str">
        <f t="shared" si="59"/>
        <v/>
      </c>
      <c r="AC187" s="9">
        <v>0</v>
      </c>
      <c r="AD187" s="6">
        <f t="shared" si="62"/>
        <v>0</v>
      </c>
    </row>
    <row r="188" spans="1:30">
      <c r="A188">
        <v>187</v>
      </c>
      <c r="B188" s="2" t="s">
        <v>214</v>
      </c>
      <c r="C188">
        <v>2008</v>
      </c>
      <c r="D188" s="3">
        <v>248040.09</v>
      </c>
      <c r="E188" s="3">
        <v>2511.9</v>
      </c>
      <c r="F188" s="3">
        <f t="shared" si="60"/>
        <v>245528.19</v>
      </c>
      <c r="G188" s="4">
        <f t="shared" si="42"/>
        <v>245528</v>
      </c>
      <c r="H188" s="5">
        <v>0.01</v>
      </c>
      <c r="I188" s="30">
        <f t="shared" si="43"/>
        <v>21.02</v>
      </c>
      <c r="J188" s="30">
        <f t="shared" si="44"/>
        <v>21.02</v>
      </c>
      <c r="K188" s="8">
        <f t="shared" si="45"/>
        <v>51620.562230000003</v>
      </c>
      <c r="L188" s="8">
        <f t="shared" si="46"/>
        <v>51620.562230000003</v>
      </c>
      <c r="M188" s="8">
        <f t="shared" si="61"/>
        <v>-0.43776999999681721</v>
      </c>
      <c r="N188" s="6">
        <f t="shared" si="47"/>
        <v>51621</v>
      </c>
      <c r="O188" s="8">
        <f t="shared" si="48"/>
        <v>0.43776999999681721</v>
      </c>
      <c r="P188">
        <f t="shared" si="49"/>
        <v>21.02</v>
      </c>
      <c r="Q188" s="6">
        <f>ROUND(IF(H188=3%,$G$358*Ranking!K189,0),0)</f>
        <v>0</v>
      </c>
      <c r="R188" s="6">
        <f t="shared" si="50"/>
        <v>51621</v>
      </c>
      <c r="S188" s="6">
        <f t="shared" si="51"/>
        <v>0</v>
      </c>
      <c r="T188" s="6">
        <f t="shared" si="52"/>
        <v>51621</v>
      </c>
      <c r="U188" s="30">
        <f t="shared" si="53"/>
        <v>21.02</v>
      </c>
      <c r="V188" s="6">
        <f>IF(H188=3%,ROUND($G$360*Ranking!K189,0),0)</f>
        <v>0</v>
      </c>
      <c r="W188" s="9">
        <f t="shared" si="54"/>
        <v>51621</v>
      </c>
      <c r="X188" s="9">
        <f t="shared" si="55"/>
        <v>0</v>
      </c>
      <c r="Y188" s="6">
        <f t="shared" si="56"/>
        <v>51621</v>
      </c>
      <c r="Z188" s="9">
        <f t="shared" si="57"/>
        <v>0</v>
      </c>
      <c r="AA188" s="30">
        <f t="shared" si="58"/>
        <v>21.02</v>
      </c>
      <c r="AB188" t="str">
        <f t="shared" si="59"/>
        <v/>
      </c>
      <c r="AC188" s="9">
        <v>0</v>
      </c>
      <c r="AD188" s="6">
        <f t="shared" si="62"/>
        <v>51621</v>
      </c>
    </row>
    <row r="189" spans="1:30">
      <c r="A189">
        <v>188</v>
      </c>
      <c r="B189" s="2" t="s">
        <v>215</v>
      </c>
      <c r="C189">
        <v>0</v>
      </c>
      <c r="D189" s="3">
        <v>0</v>
      </c>
      <c r="E189" s="3">
        <v>0</v>
      </c>
      <c r="F189" s="3">
        <f t="shared" si="60"/>
        <v>0</v>
      </c>
      <c r="G189" s="4">
        <f t="shared" si="42"/>
        <v>0</v>
      </c>
      <c r="H189" s="5">
        <v>0</v>
      </c>
      <c r="I189" s="30">
        <f t="shared" si="43"/>
        <v>0</v>
      </c>
      <c r="J189" s="30">
        <f t="shared" si="44"/>
        <v>0</v>
      </c>
      <c r="K189" s="8">
        <f t="shared" si="45"/>
        <v>0</v>
      </c>
      <c r="L189" s="8">
        <f t="shared" si="46"/>
        <v>0</v>
      </c>
      <c r="M189" s="8">
        <f t="shared" si="61"/>
        <v>0</v>
      </c>
      <c r="N189" s="6">
        <f t="shared" si="47"/>
        <v>0</v>
      </c>
      <c r="O189" s="8">
        <f t="shared" si="48"/>
        <v>0</v>
      </c>
      <c r="P189">
        <f t="shared" si="49"/>
        <v>0</v>
      </c>
      <c r="Q189" s="6">
        <f>ROUND(IF(H189=3%,$G$358*Ranking!K190,0),0)</f>
        <v>0</v>
      </c>
      <c r="R189" s="6">
        <f t="shared" si="50"/>
        <v>0</v>
      </c>
      <c r="S189" s="6">
        <f t="shared" si="51"/>
        <v>0</v>
      </c>
      <c r="T189" s="6">
        <f t="shared" si="52"/>
        <v>0</v>
      </c>
      <c r="U189" s="30">
        <f t="shared" si="53"/>
        <v>0</v>
      </c>
      <c r="V189" s="6">
        <f>IF(H189=3%,ROUND($G$360*Ranking!K190,0),0)</f>
        <v>0</v>
      </c>
      <c r="W189" s="9">
        <f t="shared" si="54"/>
        <v>0</v>
      </c>
      <c r="X189" s="9">
        <f t="shared" si="55"/>
        <v>0</v>
      </c>
      <c r="Y189" s="6">
        <f t="shared" si="56"/>
        <v>0</v>
      </c>
      <c r="Z189" s="9">
        <f t="shared" si="57"/>
        <v>0</v>
      </c>
      <c r="AA189" s="30">
        <f t="shared" si="58"/>
        <v>0</v>
      </c>
      <c r="AB189" t="str">
        <f t="shared" si="59"/>
        <v/>
      </c>
      <c r="AC189" s="9">
        <v>0</v>
      </c>
      <c r="AD189" s="6">
        <f t="shared" si="62"/>
        <v>0</v>
      </c>
    </row>
    <row r="190" spans="1:30">
      <c r="A190">
        <v>189</v>
      </c>
      <c r="B190" s="2" t="s">
        <v>216</v>
      </c>
      <c r="C190">
        <v>2021</v>
      </c>
      <c r="D190" s="3">
        <v>818674.39</v>
      </c>
      <c r="E190" s="3">
        <v>0</v>
      </c>
      <c r="F190" s="3">
        <f t="shared" si="60"/>
        <v>818674.39</v>
      </c>
      <c r="G190" s="4">
        <f t="shared" si="42"/>
        <v>818674</v>
      </c>
      <c r="H190" s="5">
        <v>0.01</v>
      </c>
      <c r="I190" s="30">
        <f t="shared" si="43"/>
        <v>21.02</v>
      </c>
      <c r="J190" s="30">
        <f t="shared" si="44"/>
        <v>21.02</v>
      </c>
      <c r="K190" s="8">
        <f t="shared" si="45"/>
        <v>172120.54089</v>
      </c>
      <c r="L190" s="8">
        <f t="shared" si="46"/>
        <v>172120.54089</v>
      </c>
      <c r="M190" s="8">
        <f t="shared" si="61"/>
        <v>-0.45910999999614432</v>
      </c>
      <c r="N190" s="6">
        <f t="shared" si="47"/>
        <v>172121</v>
      </c>
      <c r="O190" s="8">
        <f t="shared" si="48"/>
        <v>0.45910999999614432</v>
      </c>
      <c r="P190">
        <f t="shared" si="49"/>
        <v>21.02</v>
      </c>
      <c r="Q190" s="6">
        <f>ROUND(IF(H190=3%,$G$358*Ranking!K191,0),0)</f>
        <v>0</v>
      </c>
      <c r="R190" s="6">
        <f t="shared" si="50"/>
        <v>172121</v>
      </c>
      <c r="S190" s="6">
        <f t="shared" si="51"/>
        <v>0</v>
      </c>
      <c r="T190" s="6">
        <f t="shared" si="52"/>
        <v>172121</v>
      </c>
      <c r="U190" s="30">
        <f t="shared" si="53"/>
        <v>21.02</v>
      </c>
      <c r="V190" s="6">
        <f>IF(H190=3%,ROUND($G$360*Ranking!K191,0),0)</f>
        <v>0</v>
      </c>
      <c r="W190" s="9">
        <f t="shared" si="54"/>
        <v>172121</v>
      </c>
      <c r="X190" s="9">
        <f t="shared" si="55"/>
        <v>0</v>
      </c>
      <c r="Y190" s="6">
        <f t="shared" si="56"/>
        <v>172121</v>
      </c>
      <c r="Z190" s="9">
        <f t="shared" si="57"/>
        <v>0</v>
      </c>
      <c r="AA190" s="30">
        <f t="shared" si="58"/>
        <v>21.02</v>
      </c>
      <c r="AB190" t="str">
        <f t="shared" si="59"/>
        <v/>
      </c>
      <c r="AC190" s="9">
        <v>0</v>
      </c>
      <c r="AD190" s="6">
        <f t="shared" si="62"/>
        <v>172121</v>
      </c>
    </row>
    <row r="191" spans="1:30">
      <c r="A191">
        <v>190</v>
      </c>
      <c r="B191" s="2" t="s">
        <v>217</v>
      </c>
      <c r="C191">
        <v>0</v>
      </c>
      <c r="D191" s="3">
        <v>0</v>
      </c>
      <c r="E191" s="3">
        <v>0</v>
      </c>
      <c r="F191" s="3">
        <f t="shared" si="60"/>
        <v>0</v>
      </c>
      <c r="G191" s="4">
        <f t="shared" si="42"/>
        <v>0</v>
      </c>
      <c r="H191" s="5">
        <v>0</v>
      </c>
      <c r="I191" s="30">
        <f t="shared" si="43"/>
        <v>0</v>
      </c>
      <c r="J191" s="30">
        <f t="shared" si="44"/>
        <v>0</v>
      </c>
      <c r="K191" s="8">
        <f t="shared" si="45"/>
        <v>0</v>
      </c>
      <c r="L191" s="8">
        <f t="shared" si="46"/>
        <v>0</v>
      </c>
      <c r="M191" s="8">
        <f t="shared" si="61"/>
        <v>0</v>
      </c>
      <c r="N191" s="6">
        <f t="shared" si="47"/>
        <v>0</v>
      </c>
      <c r="O191" s="8">
        <f t="shared" si="48"/>
        <v>0</v>
      </c>
      <c r="P191">
        <f t="shared" si="49"/>
        <v>0</v>
      </c>
      <c r="Q191" s="6">
        <f>ROUND(IF(H191=3%,$G$358*Ranking!K192,0),0)</f>
        <v>0</v>
      </c>
      <c r="R191" s="6">
        <f t="shared" si="50"/>
        <v>0</v>
      </c>
      <c r="S191" s="6">
        <f t="shared" si="51"/>
        <v>0</v>
      </c>
      <c r="T191" s="6">
        <f t="shared" si="52"/>
        <v>0</v>
      </c>
      <c r="U191" s="30">
        <f t="shared" si="53"/>
        <v>0</v>
      </c>
      <c r="V191" s="6">
        <f>IF(H191=3%,ROUND($G$360*Ranking!K192,0),0)</f>
        <v>0</v>
      </c>
      <c r="W191" s="9">
        <f t="shared" si="54"/>
        <v>0</v>
      </c>
      <c r="X191" s="9">
        <f t="shared" si="55"/>
        <v>0</v>
      </c>
      <c r="Y191" s="6">
        <f t="shared" si="56"/>
        <v>0</v>
      </c>
      <c r="Z191" s="9">
        <f t="shared" si="57"/>
        <v>0</v>
      </c>
      <c r="AA191" s="30">
        <f t="shared" si="58"/>
        <v>0</v>
      </c>
      <c r="AB191" t="str">
        <f t="shared" si="59"/>
        <v/>
      </c>
      <c r="AC191" s="9">
        <v>0</v>
      </c>
      <c r="AD191" s="6">
        <f t="shared" si="62"/>
        <v>0</v>
      </c>
    </row>
    <row r="192" spans="1:30">
      <c r="A192">
        <v>191</v>
      </c>
      <c r="B192" s="2" t="s">
        <v>218</v>
      </c>
      <c r="C192">
        <v>2008</v>
      </c>
      <c r="D192" s="3">
        <v>306385.44</v>
      </c>
      <c r="E192" s="3">
        <v>2911.16</v>
      </c>
      <c r="F192" s="3">
        <f t="shared" si="60"/>
        <v>303474.28000000003</v>
      </c>
      <c r="G192" s="4">
        <f t="shared" si="42"/>
        <v>303474</v>
      </c>
      <c r="H192" s="5">
        <v>0.03</v>
      </c>
      <c r="I192" s="30">
        <f t="shared" si="43"/>
        <v>21.02</v>
      </c>
      <c r="J192" s="30">
        <f t="shared" si="44"/>
        <v>62.19</v>
      </c>
      <c r="K192" s="8">
        <f t="shared" si="45"/>
        <v>63803.307580000001</v>
      </c>
      <c r="L192" s="8">
        <f t="shared" si="46"/>
        <v>63803.307580000001</v>
      </c>
      <c r="M192" s="8">
        <f t="shared" si="61"/>
        <v>0.30758000000059837</v>
      </c>
      <c r="N192" s="6">
        <f t="shared" si="47"/>
        <v>63803</v>
      </c>
      <c r="O192" s="8">
        <f t="shared" si="48"/>
        <v>-0.30758000000059837</v>
      </c>
      <c r="P192">
        <f t="shared" si="49"/>
        <v>21.02</v>
      </c>
      <c r="Q192" s="6">
        <f>ROUND(IF(H192=3%,$G$358*Ranking!K193,0),0)</f>
        <v>75401</v>
      </c>
      <c r="R192" s="6">
        <f t="shared" si="50"/>
        <v>139204</v>
      </c>
      <c r="S192" s="6">
        <f t="shared" si="51"/>
        <v>75401</v>
      </c>
      <c r="T192" s="6">
        <f t="shared" si="52"/>
        <v>139204</v>
      </c>
      <c r="U192" s="30">
        <f t="shared" si="53"/>
        <v>45.87</v>
      </c>
      <c r="V192" s="6">
        <f>IF(H192=3%,ROUND($G$360*Ranking!K193,0),0)</f>
        <v>49517</v>
      </c>
      <c r="W192" s="9">
        <f t="shared" si="54"/>
        <v>188721</v>
      </c>
      <c r="X192" s="9">
        <f t="shared" si="55"/>
        <v>49517</v>
      </c>
      <c r="Y192" s="6">
        <f t="shared" si="56"/>
        <v>188721</v>
      </c>
      <c r="Z192" s="9">
        <f t="shared" si="57"/>
        <v>0</v>
      </c>
      <c r="AA192" s="30">
        <f t="shared" si="58"/>
        <v>62.19</v>
      </c>
      <c r="AB192" t="str">
        <f t="shared" si="59"/>
        <v/>
      </c>
      <c r="AC192" s="9">
        <v>0</v>
      </c>
      <c r="AD192" s="6">
        <f t="shared" si="62"/>
        <v>188721</v>
      </c>
    </row>
    <row r="193" spans="1:30">
      <c r="A193">
        <v>192</v>
      </c>
      <c r="B193" s="2" t="s">
        <v>219</v>
      </c>
      <c r="C193">
        <v>0</v>
      </c>
      <c r="D193" s="3">
        <v>0</v>
      </c>
      <c r="E193" s="3">
        <v>0</v>
      </c>
      <c r="F193" s="3">
        <f t="shared" si="60"/>
        <v>0</v>
      </c>
      <c r="G193" s="4">
        <f t="shared" si="42"/>
        <v>0</v>
      </c>
      <c r="H193" s="5">
        <v>0</v>
      </c>
      <c r="I193" s="30">
        <f t="shared" si="43"/>
        <v>0</v>
      </c>
      <c r="J193" s="30">
        <f t="shared" si="44"/>
        <v>0</v>
      </c>
      <c r="K193" s="8">
        <f t="shared" si="45"/>
        <v>0</v>
      </c>
      <c r="L193" s="8">
        <f t="shared" si="46"/>
        <v>0</v>
      </c>
      <c r="M193" s="8">
        <f t="shared" si="61"/>
        <v>0</v>
      </c>
      <c r="N193" s="6">
        <f t="shared" si="47"/>
        <v>0</v>
      </c>
      <c r="O193" s="8">
        <f t="shared" si="48"/>
        <v>0</v>
      </c>
      <c r="P193">
        <f t="shared" si="49"/>
        <v>0</v>
      </c>
      <c r="Q193" s="6">
        <f>ROUND(IF(H193=3%,$G$358*Ranking!K194,0),0)</f>
        <v>0</v>
      </c>
      <c r="R193" s="6">
        <f t="shared" si="50"/>
        <v>0</v>
      </c>
      <c r="S193" s="6">
        <f t="shared" si="51"/>
        <v>0</v>
      </c>
      <c r="T193" s="6">
        <f t="shared" si="52"/>
        <v>0</v>
      </c>
      <c r="U193" s="30">
        <f t="shared" si="53"/>
        <v>0</v>
      </c>
      <c r="V193" s="6">
        <f>IF(H193=3%,ROUND($G$360*Ranking!K194,0),0)</f>
        <v>0</v>
      </c>
      <c r="W193" s="9">
        <f t="shared" si="54"/>
        <v>0</v>
      </c>
      <c r="X193" s="9">
        <f t="shared" si="55"/>
        <v>0</v>
      </c>
      <c r="Y193" s="6">
        <f t="shared" si="56"/>
        <v>0</v>
      </c>
      <c r="Z193" s="9">
        <f t="shared" si="57"/>
        <v>0</v>
      </c>
      <c r="AA193" s="30">
        <f t="shared" si="58"/>
        <v>0</v>
      </c>
      <c r="AB193" t="str">
        <f t="shared" si="59"/>
        <v/>
      </c>
      <c r="AC193" s="9">
        <v>0</v>
      </c>
      <c r="AD193" s="6">
        <f t="shared" si="62"/>
        <v>0</v>
      </c>
    </row>
    <row r="194" spans="1:30">
      <c r="A194">
        <v>193</v>
      </c>
      <c r="B194" s="2" t="s">
        <v>220</v>
      </c>
      <c r="C194">
        <v>0</v>
      </c>
      <c r="D194" s="3">
        <v>0</v>
      </c>
      <c r="E194" s="3">
        <v>0</v>
      </c>
      <c r="F194" s="3">
        <f t="shared" si="60"/>
        <v>0</v>
      </c>
      <c r="G194" s="4">
        <f t="shared" ref="G194:G257" si="63">ROUND(F194,0)</f>
        <v>0</v>
      </c>
      <c r="H194" s="5">
        <v>0</v>
      </c>
      <c r="I194" s="30">
        <f t="shared" ref="I194:I257" si="64">P194</f>
        <v>0</v>
      </c>
      <c r="J194" s="30">
        <f t="shared" ref="J194:J257" si="65">AA194</f>
        <v>0</v>
      </c>
      <c r="K194" s="8">
        <f t="shared" ref="K194:K257" si="66">ROUND(($G$356/$G$354)*G194,5)</f>
        <v>0</v>
      </c>
      <c r="L194" s="8">
        <f t="shared" ref="L194:L257" si="67">ROUND(($G$356/$G$354)*G194,5)</f>
        <v>0</v>
      </c>
      <c r="M194" s="8">
        <f t="shared" si="61"/>
        <v>0</v>
      </c>
      <c r="N194" s="6">
        <f t="shared" ref="N194:N257" si="68">ROUND(K194,0)</f>
        <v>0</v>
      </c>
      <c r="O194" s="8">
        <f t="shared" ref="O194:O257" si="69">N194-K194</f>
        <v>0</v>
      </c>
      <c r="P194">
        <f t="shared" ref="P194:P257" si="70">IF(N194&gt;0,ROUND((N194/G194)*100,2),0)</f>
        <v>0</v>
      </c>
      <c r="Q194" s="6">
        <f>ROUND(IF(H194=3%,$G$358*Ranking!K195,0),0)</f>
        <v>0</v>
      </c>
      <c r="R194" s="6">
        <f t="shared" ref="R194:R257" si="71">Q194+N194</f>
        <v>0</v>
      </c>
      <c r="S194" s="6">
        <f t="shared" ref="S194:S257" si="72">IF(R194&gt;G194,G194-N194,Q194)</f>
        <v>0</v>
      </c>
      <c r="T194" s="6">
        <f t="shared" ref="T194:T257" si="73">N194+S194</f>
        <v>0</v>
      </c>
      <c r="U194" s="30">
        <f t="shared" ref="U194:U257" si="74">IF(G194&gt;0,ROUND(T194/G194*100,2),0)</f>
        <v>0</v>
      </c>
      <c r="V194" s="6">
        <f>IF(H194=3%,ROUND($G$360*Ranking!K195,0),0)</f>
        <v>0</v>
      </c>
      <c r="W194" s="9">
        <f t="shared" ref="W194:W257" si="75">T194+V194</f>
        <v>0</v>
      </c>
      <c r="X194" s="9">
        <f t="shared" ref="X194:X257" si="76">IF(W194&gt;G194,G194-T194,V194)</f>
        <v>0</v>
      </c>
      <c r="Y194" s="6">
        <f t="shared" ref="Y194:Y257" si="77">T194+X194</f>
        <v>0</v>
      </c>
      <c r="Z194" s="9">
        <f t="shared" ref="Z194:Z257" si="78">IF(Y194&gt;G194,1,0)</f>
        <v>0</v>
      </c>
      <c r="AA194" s="30">
        <f t="shared" ref="AA194:AA257" si="79">IF(Y194&gt;0,ROUND(Y194/G194*100,2),0)</f>
        <v>0</v>
      </c>
      <c r="AB194" t="str">
        <f t="shared" ref="AB194:AB257" si="80">IF(AA194=100,1,"")</f>
        <v/>
      </c>
      <c r="AC194" s="9">
        <v>0</v>
      </c>
      <c r="AD194" s="6">
        <f t="shared" si="62"/>
        <v>0</v>
      </c>
    </row>
    <row r="195" spans="1:30">
      <c r="A195">
        <v>194</v>
      </c>
      <c r="B195" s="2" t="s">
        <v>221</v>
      </c>
      <c r="C195">
        <v>0</v>
      </c>
      <c r="D195" s="3">
        <v>0</v>
      </c>
      <c r="E195" s="3">
        <v>0</v>
      </c>
      <c r="F195" s="3">
        <f t="shared" ref="F195:F258" si="81">D195-E195</f>
        <v>0</v>
      </c>
      <c r="G195" s="4">
        <f t="shared" si="63"/>
        <v>0</v>
      </c>
      <c r="H195" s="5">
        <v>0</v>
      </c>
      <c r="I195" s="30">
        <f t="shared" si="64"/>
        <v>0</v>
      </c>
      <c r="J195" s="30">
        <f t="shared" si="65"/>
        <v>0</v>
      </c>
      <c r="K195" s="8">
        <f t="shared" si="66"/>
        <v>0</v>
      </c>
      <c r="L195" s="8">
        <f t="shared" si="67"/>
        <v>0</v>
      </c>
      <c r="M195" s="8">
        <f t="shared" ref="M195:M258" si="82">L195-N195</f>
        <v>0</v>
      </c>
      <c r="N195" s="6">
        <f t="shared" si="68"/>
        <v>0</v>
      </c>
      <c r="O195" s="8">
        <f t="shared" si="69"/>
        <v>0</v>
      </c>
      <c r="P195">
        <f t="shared" si="70"/>
        <v>0</v>
      </c>
      <c r="Q195" s="6">
        <f>ROUND(IF(H195=3%,$G$358*Ranking!K196,0),0)</f>
        <v>0</v>
      </c>
      <c r="R195" s="6">
        <f t="shared" si="71"/>
        <v>0</v>
      </c>
      <c r="S195" s="6">
        <f t="shared" si="72"/>
        <v>0</v>
      </c>
      <c r="T195" s="6">
        <f t="shared" si="73"/>
        <v>0</v>
      </c>
      <c r="U195" s="30">
        <f t="shared" si="74"/>
        <v>0</v>
      </c>
      <c r="V195" s="6">
        <f>IF(H195=3%,ROUND($G$360*Ranking!K196,0),0)</f>
        <v>0</v>
      </c>
      <c r="W195" s="9">
        <f t="shared" si="75"/>
        <v>0</v>
      </c>
      <c r="X195" s="9">
        <f t="shared" si="76"/>
        <v>0</v>
      </c>
      <c r="Y195" s="6">
        <f t="shared" si="77"/>
        <v>0</v>
      </c>
      <c r="Z195" s="9">
        <f t="shared" si="78"/>
        <v>0</v>
      </c>
      <c r="AA195" s="30">
        <f t="shared" si="79"/>
        <v>0</v>
      </c>
      <c r="AB195" t="str">
        <f t="shared" si="80"/>
        <v/>
      </c>
      <c r="AC195" s="9">
        <v>0</v>
      </c>
      <c r="AD195" s="6">
        <f t="shared" ref="AD195:AD258" si="83" xml:space="preserve"> (Y195+AC195)</f>
        <v>0</v>
      </c>
    </row>
    <row r="196" spans="1:30">
      <c r="A196">
        <v>195</v>
      </c>
      <c r="B196" s="2" t="s">
        <v>222</v>
      </c>
      <c r="C196">
        <v>0</v>
      </c>
      <c r="D196" s="3">
        <v>0</v>
      </c>
      <c r="E196" s="3">
        <v>0</v>
      </c>
      <c r="F196" s="3">
        <f t="shared" si="81"/>
        <v>0</v>
      </c>
      <c r="G196" s="4">
        <f t="shared" si="63"/>
        <v>0</v>
      </c>
      <c r="H196" s="5">
        <v>0</v>
      </c>
      <c r="I196" s="30">
        <f t="shared" si="64"/>
        <v>0</v>
      </c>
      <c r="J196" s="30">
        <f t="shared" si="65"/>
        <v>0</v>
      </c>
      <c r="K196" s="8">
        <f t="shared" si="66"/>
        <v>0</v>
      </c>
      <c r="L196" s="8">
        <f t="shared" si="67"/>
        <v>0</v>
      </c>
      <c r="M196" s="8">
        <f t="shared" si="82"/>
        <v>0</v>
      </c>
      <c r="N196" s="6">
        <f t="shared" si="68"/>
        <v>0</v>
      </c>
      <c r="O196" s="8">
        <f t="shared" si="69"/>
        <v>0</v>
      </c>
      <c r="P196">
        <f t="shared" si="70"/>
        <v>0</v>
      </c>
      <c r="Q196" s="6">
        <f>ROUND(IF(H196=3%,$G$358*Ranking!K197,0),0)</f>
        <v>0</v>
      </c>
      <c r="R196" s="6">
        <f t="shared" si="71"/>
        <v>0</v>
      </c>
      <c r="S196" s="6">
        <f t="shared" si="72"/>
        <v>0</v>
      </c>
      <c r="T196" s="6">
        <f t="shared" si="73"/>
        <v>0</v>
      </c>
      <c r="U196" s="30">
        <f t="shared" si="74"/>
        <v>0</v>
      </c>
      <c r="V196" s="6">
        <f>IF(H196=3%,ROUND($G$360*Ranking!K197,0),0)</f>
        <v>0</v>
      </c>
      <c r="W196" s="9">
        <f t="shared" si="75"/>
        <v>0</v>
      </c>
      <c r="X196" s="9">
        <f t="shared" si="76"/>
        <v>0</v>
      </c>
      <c r="Y196" s="6">
        <f t="shared" si="77"/>
        <v>0</v>
      </c>
      <c r="Z196" s="9">
        <f t="shared" si="78"/>
        <v>0</v>
      </c>
      <c r="AA196" s="30">
        <f t="shared" si="79"/>
        <v>0</v>
      </c>
      <c r="AB196" t="str">
        <f t="shared" si="80"/>
        <v/>
      </c>
      <c r="AC196" s="9">
        <v>0</v>
      </c>
      <c r="AD196" s="6">
        <f t="shared" si="83"/>
        <v>0</v>
      </c>
    </row>
    <row r="197" spans="1:30">
      <c r="A197">
        <v>196</v>
      </c>
      <c r="B197" s="2" t="s">
        <v>223</v>
      </c>
      <c r="C197">
        <v>2005</v>
      </c>
      <c r="D197" s="3">
        <v>300916.8</v>
      </c>
      <c r="E197" s="3">
        <v>12447.76</v>
      </c>
      <c r="F197" s="3">
        <f t="shared" si="81"/>
        <v>288469.03999999998</v>
      </c>
      <c r="G197" s="4">
        <f t="shared" si="63"/>
        <v>288469</v>
      </c>
      <c r="H197" s="5">
        <v>0.03</v>
      </c>
      <c r="I197" s="30">
        <f t="shared" si="64"/>
        <v>21.02</v>
      </c>
      <c r="J197" s="30">
        <f t="shared" si="65"/>
        <v>51</v>
      </c>
      <c r="K197" s="8">
        <f t="shared" si="66"/>
        <v>60648.610209999999</v>
      </c>
      <c r="L197" s="8">
        <f t="shared" si="67"/>
        <v>60648.610209999999</v>
      </c>
      <c r="M197" s="8">
        <f t="shared" si="82"/>
        <v>-0.38979000000108499</v>
      </c>
      <c r="N197" s="6">
        <f t="shared" si="68"/>
        <v>60649</v>
      </c>
      <c r="O197" s="8">
        <f t="shared" si="69"/>
        <v>0.38979000000108499</v>
      </c>
      <c r="P197">
        <f t="shared" si="70"/>
        <v>21.02</v>
      </c>
      <c r="Q197" s="6">
        <f>ROUND(IF(H197=3%,$G$358*Ranking!K198,0),0)</f>
        <v>52201</v>
      </c>
      <c r="R197" s="6">
        <f t="shared" si="71"/>
        <v>112850</v>
      </c>
      <c r="S197" s="6">
        <f t="shared" si="72"/>
        <v>52201</v>
      </c>
      <c r="T197" s="6">
        <f t="shared" si="73"/>
        <v>112850</v>
      </c>
      <c r="U197" s="30">
        <f t="shared" si="74"/>
        <v>39.119999999999997</v>
      </c>
      <c r="V197" s="6">
        <f>IF(H197=3%,ROUND($G$360*Ranking!K198,0),0)</f>
        <v>34281</v>
      </c>
      <c r="W197" s="9">
        <f t="shared" si="75"/>
        <v>147131</v>
      </c>
      <c r="X197" s="9">
        <f t="shared" si="76"/>
        <v>34281</v>
      </c>
      <c r="Y197" s="6">
        <f t="shared" si="77"/>
        <v>147131</v>
      </c>
      <c r="Z197" s="9">
        <f t="shared" si="78"/>
        <v>0</v>
      </c>
      <c r="AA197" s="30">
        <f t="shared" si="79"/>
        <v>51</v>
      </c>
      <c r="AB197" t="str">
        <f t="shared" si="80"/>
        <v/>
      </c>
      <c r="AC197" s="9">
        <v>0</v>
      </c>
      <c r="AD197" s="6">
        <f t="shared" si="83"/>
        <v>147131</v>
      </c>
    </row>
    <row r="198" spans="1:30">
      <c r="A198">
        <v>197</v>
      </c>
      <c r="B198" s="2" t="s">
        <v>224</v>
      </c>
      <c r="C198">
        <v>2002</v>
      </c>
      <c r="D198" s="3">
        <v>2841640.63</v>
      </c>
      <c r="E198" s="3">
        <v>6489.44</v>
      </c>
      <c r="F198" s="3">
        <f t="shared" si="81"/>
        <v>2835151.19</v>
      </c>
      <c r="G198" s="4">
        <f t="shared" si="63"/>
        <v>2835151</v>
      </c>
      <c r="H198" s="5">
        <v>0.03</v>
      </c>
      <c r="I198" s="30">
        <f t="shared" si="64"/>
        <v>21.02</v>
      </c>
      <c r="J198" s="30">
        <f t="shared" si="65"/>
        <v>22.72</v>
      </c>
      <c r="K198" s="8">
        <f t="shared" si="66"/>
        <v>596070.87026</v>
      </c>
      <c r="L198" s="8">
        <f t="shared" si="67"/>
        <v>596070.87026</v>
      </c>
      <c r="M198" s="8">
        <f t="shared" si="82"/>
        <v>-0.12974000000394881</v>
      </c>
      <c r="N198" s="6">
        <f t="shared" si="68"/>
        <v>596071</v>
      </c>
      <c r="O198" s="8">
        <f t="shared" si="69"/>
        <v>0.12974000000394881</v>
      </c>
      <c r="P198">
        <f t="shared" si="70"/>
        <v>21.02</v>
      </c>
      <c r="Q198" s="6">
        <f>ROUND(IF(H198=3%,$G$358*Ranking!K199,0),0)</f>
        <v>29001</v>
      </c>
      <c r="R198" s="6">
        <f t="shared" si="71"/>
        <v>625072</v>
      </c>
      <c r="S198" s="6">
        <f t="shared" si="72"/>
        <v>29001</v>
      </c>
      <c r="T198" s="6">
        <f t="shared" si="73"/>
        <v>625072</v>
      </c>
      <c r="U198" s="30">
        <f t="shared" si="74"/>
        <v>22.05</v>
      </c>
      <c r="V198" s="6">
        <f>IF(H198=3%,ROUND($G$360*Ranking!K199,0),0)</f>
        <v>19045</v>
      </c>
      <c r="W198" s="9">
        <f t="shared" si="75"/>
        <v>644117</v>
      </c>
      <c r="X198" s="9">
        <f t="shared" si="76"/>
        <v>19045</v>
      </c>
      <c r="Y198" s="6">
        <f t="shared" si="77"/>
        <v>644117</v>
      </c>
      <c r="Z198" s="9">
        <f t="shared" si="78"/>
        <v>0</v>
      </c>
      <c r="AA198" s="30">
        <f t="shared" si="79"/>
        <v>22.72</v>
      </c>
      <c r="AB198" t="str">
        <f t="shared" si="80"/>
        <v/>
      </c>
      <c r="AC198" s="9">
        <v>0</v>
      </c>
      <c r="AD198" s="6">
        <f t="shared" si="83"/>
        <v>644117</v>
      </c>
    </row>
    <row r="199" spans="1:30">
      <c r="A199">
        <v>198</v>
      </c>
      <c r="B199" s="2" t="s">
        <v>225</v>
      </c>
      <c r="C199">
        <v>0</v>
      </c>
      <c r="D199" s="3">
        <v>0</v>
      </c>
      <c r="E199" s="3">
        <v>0</v>
      </c>
      <c r="F199" s="3">
        <f t="shared" si="81"/>
        <v>0</v>
      </c>
      <c r="G199" s="4">
        <f t="shared" si="63"/>
        <v>0</v>
      </c>
      <c r="H199" s="5">
        <v>0</v>
      </c>
      <c r="I199" s="30">
        <f t="shared" si="64"/>
        <v>0</v>
      </c>
      <c r="J199" s="30">
        <f t="shared" si="65"/>
        <v>0</v>
      </c>
      <c r="K199" s="8">
        <f t="shared" si="66"/>
        <v>0</v>
      </c>
      <c r="L199" s="8">
        <f t="shared" si="67"/>
        <v>0</v>
      </c>
      <c r="M199" s="8">
        <f t="shared" si="82"/>
        <v>0</v>
      </c>
      <c r="N199" s="6">
        <f t="shared" si="68"/>
        <v>0</v>
      </c>
      <c r="O199" s="8">
        <f t="shared" si="69"/>
        <v>0</v>
      </c>
      <c r="P199">
        <f t="shared" si="70"/>
        <v>0</v>
      </c>
      <c r="Q199" s="6">
        <f>ROUND(IF(H199=3%,$G$358*Ranking!K200,0),0)</f>
        <v>0</v>
      </c>
      <c r="R199" s="6">
        <f t="shared" si="71"/>
        <v>0</v>
      </c>
      <c r="S199" s="6">
        <f t="shared" si="72"/>
        <v>0</v>
      </c>
      <c r="T199" s="6">
        <f t="shared" si="73"/>
        <v>0</v>
      </c>
      <c r="U199" s="30">
        <f t="shared" si="74"/>
        <v>0</v>
      </c>
      <c r="V199" s="6">
        <f>IF(H199=3%,ROUND($G$360*Ranking!K200,0),0)</f>
        <v>0</v>
      </c>
      <c r="W199" s="9">
        <f t="shared" si="75"/>
        <v>0</v>
      </c>
      <c r="X199" s="9">
        <f t="shared" si="76"/>
        <v>0</v>
      </c>
      <c r="Y199" s="6">
        <f t="shared" si="77"/>
        <v>0</v>
      </c>
      <c r="Z199" s="9">
        <f t="shared" si="78"/>
        <v>0</v>
      </c>
      <c r="AA199" s="30">
        <f t="shared" si="79"/>
        <v>0</v>
      </c>
      <c r="AB199" t="str">
        <f t="shared" si="80"/>
        <v/>
      </c>
      <c r="AC199" s="9">
        <v>0</v>
      </c>
      <c r="AD199" s="6">
        <f t="shared" si="83"/>
        <v>0</v>
      </c>
    </row>
    <row r="200" spans="1:30">
      <c r="A200">
        <v>199</v>
      </c>
      <c r="B200" s="2" t="s">
        <v>226</v>
      </c>
      <c r="C200">
        <v>2006</v>
      </c>
      <c r="D200" s="3">
        <v>3130447.68</v>
      </c>
      <c r="E200" s="3">
        <v>8359.24</v>
      </c>
      <c r="F200" s="3">
        <f t="shared" si="81"/>
        <v>3122088.44</v>
      </c>
      <c r="G200" s="4">
        <f t="shared" si="63"/>
        <v>3122088</v>
      </c>
      <c r="H200" s="5">
        <v>0.02</v>
      </c>
      <c r="I200" s="30">
        <f t="shared" si="64"/>
        <v>21.02</v>
      </c>
      <c r="J200" s="30">
        <f t="shared" si="65"/>
        <v>21.02</v>
      </c>
      <c r="K200" s="8">
        <f t="shared" si="66"/>
        <v>656397.38806999999</v>
      </c>
      <c r="L200" s="8">
        <f t="shared" si="67"/>
        <v>656397.38806999999</v>
      </c>
      <c r="M200" s="8">
        <f t="shared" si="82"/>
        <v>0.38806999998632818</v>
      </c>
      <c r="N200" s="6">
        <f t="shared" si="68"/>
        <v>656397</v>
      </c>
      <c r="O200" s="8">
        <f t="shared" si="69"/>
        <v>-0.38806999998632818</v>
      </c>
      <c r="P200">
        <f t="shared" si="70"/>
        <v>21.02</v>
      </c>
      <c r="Q200" s="6">
        <f>ROUND(IF(H200=3%,$G$358*Ranking!K201,0),0)</f>
        <v>0</v>
      </c>
      <c r="R200" s="6">
        <f t="shared" si="71"/>
        <v>656397</v>
      </c>
      <c r="S200" s="6">
        <f t="shared" si="72"/>
        <v>0</v>
      </c>
      <c r="T200" s="6">
        <f t="shared" si="73"/>
        <v>656397</v>
      </c>
      <c r="U200" s="30">
        <f t="shared" si="74"/>
        <v>21.02</v>
      </c>
      <c r="V200" s="6">
        <f>IF(H200=3%,ROUND($G$360*Ranking!K201,0),0)</f>
        <v>0</v>
      </c>
      <c r="W200" s="9">
        <f t="shared" si="75"/>
        <v>656397</v>
      </c>
      <c r="X200" s="9">
        <f t="shared" si="76"/>
        <v>0</v>
      </c>
      <c r="Y200" s="6">
        <f t="shared" si="77"/>
        <v>656397</v>
      </c>
      <c r="Z200" s="9">
        <f t="shared" si="78"/>
        <v>0</v>
      </c>
      <c r="AA200" s="30">
        <f t="shared" si="79"/>
        <v>21.02</v>
      </c>
      <c r="AB200" t="str">
        <f t="shared" si="80"/>
        <v/>
      </c>
      <c r="AC200" s="9">
        <v>0</v>
      </c>
      <c r="AD200" s="6">
        <f t="shared" si="83"/>
        <v>656397</v>
      </c>
    </row>
    <row r="201" spans="1:30">
      <c r="A201">
        <v>200</v>
      </c>
      <c r="B201" s="2" t="s">
        <v>227</v>
      </c>
      <c r="C201">
        <v>0</v>
      </c>
      <c r="D201" s="3">
        <v>0</v>
      </c>
      <c r="E201" s="3">
        <v>0</v>
      </c>
      <c r="F201" s="3">
        <f t="shared" si="81"/>
        <v>0</v>
      </c>
      <c r="G201" s="4">
        <f t="shared" si="63"/>
        <v>0</v>
      </c>
      <c r="H201" s="5">
        <v>0</v>
      </c>
      <c r="I201" s="30">
        <f t="shared" si="64"/>
        <v>0</v>
      </c>
      <c r="J201" s="30">
        <f t="shared" si="65"/>
        <v>0</v>
      </c>
      <c r="K201" s="8">
        <f t="shared" si="66"/>
        <v>0</v>
      </c>
      <c r="L201" s="8">
        <f t="shared" si="67"/>
        <v>0</v>
      </c>
      <c r="M201" s="8">
        <f t="shared" si="82"/>
        <v>0</v>
      </c>
      <c r="N201" s="6">
        <f t="shared" si="68"/>
        <v>0</v>
      </c>
      <c r="O201" s="8">
        <f t="shared" si="69"/>
        <v>0</v>
      </c>
      <c r="P201">
        <f t="shared" si="70"/>
        <v>0</v>
      </c>
      <c r="Q201" s="6">
        <f>ROUND(IF(H201=3%,$G$358*Ranking!K202,0),0)</f>
        <v>0</v>
      </c>
      <c r="R201" s="6">
        <f t="shared" si="71"/>
        <v>0</v>
      </c>
      <c r="S201" s="6">
        <f t="shared" si="72"/>
        <v>0</v>
      </c>
      <c r="T201" s="6">
        <f t="shared" si="73"/>
        <v>0</v>
      </c>
      <c r="U201" s="30">
        <f t="shared" si="74"/>
        <v>0</v>
      </c>
      <c r="V201" s="6">
        <f>IF(H201=3%,ROUND($G$360*Ranking!K202,0),0)</f>
        <v>0</v>
      </c>
      <c r="W201" s="9">
        <f t="shared" si="75"/>
        <v>0</v>
      </c>
      <c r="X201" s="9">
        <f t="shared" si="76"/>
        <v>0</v>
      </c>
      <c r="Y201" s="6">
        <f t="shared" si="77"/>
        <v>0</v>
      </c>
      <c r="Z201" s="9">
        <f t="shared" si="78"/>
        <v>0</v>
      </c>
      <c r="AA201" s="30">
        <f t="shared" si="79"/>
        <v>0</v>
      </c>
      <c r="AB201" t="str">
        <f t="shared" si="80"/>
        <v/>
      </c>
      <c r="AC201" s="9">
        <v>0</v>
      </c>
      <c r="AD201" s="6">
        <f t="shared" si="83"/>
        <v>0</v>
      </c>
    </row>
    <row r="202" spans="1:30">
      <c r="A202">
        <v>201</v>
      </c>
      <c r="B202" s="2" t="s">
        <v>228</v>
      </c>
      <c r="C202">
        <v>2016</v>
      </c>
      <c r="D202" s="3">
        <v>1446215.18</v>
      </c>
      <c r="E202" s="3">
        <v>20359.66</v>
      </c>
      <c r="F202" s="3">
        <f t="shared" si="81"/>
        <v>1425855.52</v>
      </c>
      <c r="G202" s="4">
        <f t="shared" si="63"/>
        <v>1425856</v>
      </c>
      <c r="H202" s="5">
        <v>1.4999999999999999E-2</v>
      </c>
      <c r="I202" s="30">
        <f t="shared" si="64"/>
        <v>21.02</v>
      </c>
      <c r="J202" s="30">
        <f t="shared" si="65"/>
        <v>21.02</v>
      </c>
      <c r="K202" s="8">
        <f t="shared" si="66"/>
        <v>299776.35292999999</v>
      </c>
      <c r="L202" s="8">
        <f t="shared" si="67"/>
        <v>299776.35292999999</v>
      </c>
      <c r="M202" s="8">
        <f t="shared" si="82"/>
        <v>0.35292999999364838</v>
      </c>
      <c r="N202" s="6">
        <f t="shared" si="68"/>
        <v>299776</v>
      </c>
      <c r="O202" s="8">
        <f t="shared" si="69"/>
        <v>-0.35292999999364838</v>
      </c>
      <c r="P202">
        <f t="shared" si="70"/>
        <v>21.02</v>
      </c>
      <c r="Q202" s="6">
        <f>ROUND(IF(H202=3%,$G$358*Ranking!K203,0),0)</f>
        <v>0</v>
      </c>
      <c r="R202" s="6">
        <f t="shared" si="71"/>
        <v>299776</v>
      </c>
      <c r="S202" s="6">
        <f t="shared" si="72"/>
        <v>0</v>
      </c>
      <c r="T202" s="6">
        <f t="shared" si="73"/>
        <v>299776</v>
      </c>
      <c r="U202" s="30">
        <f t="shared" si="74"/>
        <v>21.02</v>
      </c>
      <c r="V202" s="6">
        <f>IF(H202=3%,ROUND($G$360*Ranking!K203,0),0)</f>
        <v>0</v>
      </c>
      <c r="W202" s="9">
        <f t="shared" si="75"/>
        <v>299776</v>
      </c>
      <c r="X202" s="9">
        <f t="shared" si="76"/>
        <v>0</v>
      </c>
      <c r="Y202" s="6">
        <f t="shared" si="77"/>
        <v>299776</v>
      </c>
      <c r="Z202" s="9">
        <f t="shared" si="78"/>
        <v>0</v>
      </c>
      <c r="AA202" s="30">
        <f t="shared" si="79"/>
        <v>21.02</v>
      </c>
      <c r="AB202" t="str">
        <f t="shared" si="80"/>
        <v/>
      </c>
      <c r="AC202" s="9">
        <v>0</v>
      </c>
      <c r="AD202" s="6">
        <f t="shared" si="83"/>
        <v>299776</v>
      </c>
    </row>
    <row r="203" spans="1:30">
      <c r="A203">
        <v>202</v>
      </c>
      <c r="B203" s="2" t="s">
        <v>229</v>
      </c>
      <c r="C203">
        <v>0</v>
      </c>
      <c r="D203" s="3">
        <v>0</v>
      </c>
      <c r="E203" s="3">
        <v>0</v>
      </c>
      <c r="F203" s="3">
        <f t="shared" si="81"/>
        <v>0</v>
      </c>
      <c r="G203" s="4">
        <f t="shared" si="63"/>
        <v>0</v>
      </c>
      <c r="H203" s="5">
        <v>0</v>
      </c>
      <c r="I203" s="30">
        <f t="shared" si="64"/>
        <v>0</v>
      </c>
      <c r="J203" s="30">
        <f t="shared" si="65"/>
        <v>0</v>
      </c>
      <c r="K203" s="8">
        <f t="shared" si="66"/>
        <v>0</v>
      </c>
      <c r="L203" s="8">
        <f t="shared" si="67"/>
        <v>0</v>
      </c>
      <c r="M203" s="8">
        <f t="shared" si="82"/>
        <v>0</v>
      </c>
      <c r="N203" s="6">
        <f t="shared" si="68"/>
        <v>0</v>
      </c>
      <c r="O203" s="8">
        <f t="shared" si="69"/>
        <v>0</v>
      </c>
      <c r="P203">
        <f t="shared" si="70"/>
        <v>0</v>
      </c>
      <c r="Q203" s="6">
        <f>ROUND(IF(H203=3%,$G$358*Ranking!K204,0),0)</f>
        <v>0</v>
      </c>
      <c r="R203" s="6">
        <f t="shared" si="71"/>
        <v>0</v>
      </c>
      <c r="S203" s="6">
        <f t="shared" si="72"/>
        <v>0</v>
      </c>
      <c r="T203" s="6">
        <f t="shared" si="73"/>
        <v>0</v>
      </c>
      <c r="U203" s="30">
        <f t="shared" si="74"/>
        <v>0</v>
      </c>
      <c r="V203" s="6">
        <f>IF(H203=3%,ROUND($G$360*Ranking!K204,0),0)</f>
        <v>0</v>
      </c>
      <c r="W203" s="9">
        <f t="shared" si="75"/>
        <v>0</v>
      </c>
      <c r="X203" s="9">
        <f t="shared" si="76"/>
        <v>0</v>
      </c>
      <c r="Y203" s="6">
        <f t="shared" si="77"/>
        <v>0</v>
      </c>
      <c r="Z203" s="9">
        <f t="shared" si="78"/>
        <v>0</v>
      </c>
      <c r="AA203" s="30">
        <f t="shared" si="79"/>
        <v>0</v>
      </c>
      <c r="AB203" t="str">
        <f t="shared" si="80"/>
        <v/>
      </c>
      <c r="AC203" s="9">
        <v>0</v>
      </c>
      <c r="AD203" s="6">
        <f t="shared" si="83"/>
        <v>0</v>
      </c>
    </row>
    <row r="204" spans="1:30">
      <c r="A204">
        <v>203</v>
      </c>
      <c r="B204" s="2" t="s">
        <v>230</v>
      </c>
      <c r="C204">
        <v>0</v>
      </c>
      <c r="D204" s="3">
        <v>0</v>
      </c>
      <c r="E204" s="3">
        <v>0</v>
      </c>
      <c r="F204" s="3">
        <f t="shared" si="81"/>
        <v>0</v>
      </c>
      <c r="G204" s="4">
        <f t="shared" si="63"/>
        <v>0</v>
      </c>
      <c r="H204" s="5">
        <v>0</v>
      </c>
      <c r="I204" s="30">
        <f t="shared" si="64"/>
        <v>0</v>
      </c>
      <c r="J204" s="30">
        <f t="shared" si="65"/>
        <v>0</v>
      </c>
      <c r="K204" s="8">
        <f t="shared" si="66"/>
        <v>0</v>
      </c>
      <c r="L204" s="8">
        <f t="shared" si="67"/>
        <v>0</v>
      </c>
      <c r="M204" s="8">
        <f t="shared" si="82"/>
        <v>0</v>
      </c>
      <c r="N204" s="6">
        <f t="shared" si="68"/>
        <v>0</v>
      </c>
      <c r="O204" s="8">
        <f t="shared" si="69"/>
        <v>0</v>
      </c>
      <c r="P204">
        <f t="shared" si="70"/>
        <v>0</v>
      </c>
      <c r="Q204" s="6">
        <f>ROUND(IF(H204=3%,$G$358*Ranking!K205,0),0)</f>
        <v>0</v>
      </c>
      <c r="R204" s="6">
        <f t="shared" si="71"/>
        <v>0</v>
      </c>
      <c r="S204" s="6">
        <f t="shared" si="72"/>
        <v>0</v>
      </c>
      <c r="T204" s="6">
        <f t="shared" si="73"/>
        <v>0</v>
      </c>
      <c r="U204" s="30">
        <f t="shared" si="74"/>
        <v>0</v>
      </c>
      <c r="V204" s="6">
        <f>IF(H204=3%,ROUND($G$360*Ranking!K205,0),0)</f>
        <v>0</v>
      </c>
      <c r="W204" s="9">
        <f t="shared" si="75"/>
        <v>0</v>
      </c>
      <c r="X204" s="9">
        <f t="shared" si="76"/>
        <v>0</v>
      </c>
      <c r="Y204" s="6">
        <f t="shared" si="77"/>
        <v>0</v>
      </c>
      <c r="Z204" s="9">
        <f t="shared" si="78"/>
        <v>0</v>
      </c>
      <c r="AA204" s="30">
        <f t="shared" si="79"/>
        <v>0</v>
      </c>
      <c r="AB204" t="str">
        <f t="shared" si="80"/>
        <v/>
      </c>
      <c r="AC204" s="9">
        <v>0</v>
      </c>
      <c r="AD204" s="6">
        <f t="shared" si="83"/>
        <v>0</v>
      </c>
    </row>
    <row r="205" spans="1:30">
      <c r="A205">
        <v>204</v>
      </c>
      <c r="B205" s="2" t="s">
        <v>231</v>
      </c>
      <c r="C205">
        <v>0</v>
      </c>
      <c r="D205" s="3">
        <v>0</v>
      </c>
      <c r="E205" s="3">
        <v>0</v>
      </c>
      <c r="F205" s="3">
        <f t="shared" si="81"/>
        <v>0</v>
      </c>
      <c r="G205" s="4">
        <f t="shared" si="63"/>
        <v>0</v>
      </c>
      <c r="H205" s="5">
        <v>0</v>
      </c>
      <c r="I205" s="30">
        <f t="shared" si="64"/>
        <v>0</v>
      </c>
      <c r="J205" s="30">
        <f t="shared" si="65"/>
        <v>0</v>
      </c>
      <c r="K205" s="8">
        <f t="shared" si="66"/>
        <v>0</v>
      </c>
      <c r="L205" s="8">
        <f t="shared" si="67"/>
        <v>0</v>
      </c>
      <c r="M205" s="8">
        <f t="shared" si="82"/>
        <v>0</v>
      </c>
      <c r="N205" s="6">
        <f t="shared" si="68"/>
        <v>0</v>
      </c>
      <c r="O205" s="8">
        <f t="shared" si="69"/>
        <v>0</v>
      </c>
      <c r="P205">
        <f t="shared" si="70"/>
        <v>0</v>
      </c>
      <c r="Q205" s="6">
        <f>ROUND(IF(H205=3%,$G$358*Ranking!K206,0),0)</f>
        <v>0</v>
      </c>
      <c r="R205" s="6">
        <f t="shared" si="71"/>
        <v>0</v>
      </c>
      <c r="S205" s="6">
        <f t="shared" si="72"/>
        <v>0</v>
      </c>
      <c r="T205" s="6">
        <f t="shared" si="73"/>
        <v>0</v>
      </c>
      <c r="U205" s="30">
        <f t="shared" si="74"/>
        <v>0</v>
      </c>
      <c r="V205" s="6">
        <f>IF(H205=3%,ROUND($G$360*Ranking!K206,0),0)</f>
        <v>0</v>
      </c>
      <c r="W205" s="9">
        <f t="shared" si="75"/>
        <v>0</v>
      </c>
      <c r="X205" s="9">
        <f t="shared" si="76"/>
        <v>0</v>
      </c>
      <c r="Y205" s="6">
        <f t="shared" si="77"/>
        <v>0</v>
      </c>
      <c r="Z205" s="9">
        <f t="shared" si="78"/>
        <v>0</v>
      </c>
      <c r="AA205" s="30">
        <f t="shared" si="79"/>
        <v>0</v>
      </c>
      <c r="AB205" t="str">
        <f t="shared" si="80"/>
        <v/>
      </c>
      <c r="AC205" s="9">
        <v>0</v>
      </c>
      <c r="AD205" s="6">
        <f t="shared" si="83"/>
        <v>0</v>
      </c>
    </row>
    <row r="206" spans="1:30">
      <c r="A206">
        <v>205</v>
      </c>
      <c r="B206" s="2" t="s">
        <v>232</v>
      </c>
      <c r="C206">
        <v>0</v>
      </c>
      <c r="D206" s="3">
        <v>0</v>
      </c>
      <c r="E206" s="3">
        <v>0</v>
      </c>
      <c r="F206" s="3">
        <f t="shared" si="81"/>
        <v>0</v>
      </c>
      <c r="G206" s="4">
        <f t="shared" si="63"/>
        <v>0</v>
      </c>
      <c r="H206" s="5">
        <v>0</v>
      </c>
      <c r="I206" s="30">
        <f t="shared" si="64"/>
        <v>0</v>
      </c>
      <c r="J206" s="30">
        <f t="shared" si="65"/>
        <v>0</v>
      </c>
      <c r="K206" s="8">
        <f t="shared" si="66"/>
        <v>0</v>
      </c>
      <c r="L206" s="8">
        <f t="shared" si="67"/>
        <v>0</v>
      </c>
      <c r="M206" s="8">
        <f t="shared" si="82"/>
        <v>0</v>
      </c>
      <c r="N206" s="6">
        <f t="shared" si="68"/>
        <v>0</v>
      </c>
      <c r="O206" s="8">
        <f t="shared" si="69"/>
        <v>0</v>
      </c>
      <c r="P206">
        <f t="shared" si="70"/>
        <v>0</v>
      </c>
      <c r="Q206" s="6">
        <f>ROUND(IF(H206=3%,$G$358*Ranking!K207,0),0)</f>
        <v>0</v>
      </c>
      <c r="R206" s="6">
        <f t="shared" si="71"/>
        <v>0</v>
      </c>
      <c r="S206" s="6">
        <f t="shared" si="72"/>
        <v>0</v>
      </c>
      <c r="T206" s="6">
        <f t="shared" si="73"/>
        <v>0</v>
      </c>
      <c r="U206" s="30">
        <f t="shared" si="74"/>
        <v>0</v>
      </c>
      <c r="V206" s="6">
        <f>IF(H206=3%,ROUND($G$360*Ranking!K207,0),0)</f>
        <v>0</v>
      </c>
      <c r="W206" s="9">
        <f t="shared" si="75"/>
        <v>0</v>
      </c>
      <c r="X206" s="9">
        <f t="shared" si="76"/>
        <v>0</v>
      </c>
      <c r="Y206" s="6">
        <f t="shared" si="77"/>
        <v>0</v>
      </c>
      <c r="Z206" s="9">
        <f t="shared" si="78"/>
        <v>0</v>
      </c>
      <c r="AA206" s="30">
        <f t="shared" si="79"/>
        <v>0</v>
      </c>
      <c r="AB206" t="str">
        <f t="shared" si="80"/>
        <v/>
      </c>
      <c r="AC206" s="9">
        <v>0</v>
      </c>
      <c r="AD206" s="6">
        <f t="shared" si="83"/>
        <v>0</v>
      </c>
    </row>
    <row r="207" spans="1:30">
      <c r="A207">
        <v>206</v>
      </c>
      <c r="B207" s="2" t="s">
        <v>233</v>
      </c>
      <c r="C207">
        <v>2004</v>
      </c>
      <c r="D207" s="3">
        <v>1137859.08</v>
      </c>
      <c r="E207" s="3">
        <v>13336.89</v>
      </c>
      <c r="F207" s="3">
        <f t="shared" si="81"/>
        <v>1124522.1900000002</v>
      </c>
      <c r="G207" s="4">
        <f t="shared" si="63"/>
        <v>1124522</v>
      </c>
      <c r="H207" s="5">
        <v>0.02</v>
      </c>
      <c r="I207" s="30">
        <f t="shared" si="64"/>
        <v>21.02</v>
      </c>
      <c r="J207" s="30">
        <f t="shared" si="65"/>
        <v>21.02</v>
      </c>
      <c r="K207" s="8">
        <f t="shared" si="66"/>
        <v>236422.96554</v>
      </c>
      <c r="L207" s="8">
        <f t="shared" si="67"/>
        <v>236422.96554</v>
      </c>
      <c r="M207" s="8">
        <f t="shared" si="82"/>
        <v>-3.4459999995306134E-2</v>
      </c>
      <c r="N207" s="6">
        <f t="shared" si="68"/>
        <v>236423</v>
      </c>
      <c r="O207" s="8">
        <f t="shared" si="69"/>
        <v>3.4459999995306134E-2</v>
      </c>
      <c r="P207">
        <f t="shared" si="70"/>
        <v>21.02</v>
      </c>
      <c r="Q207" s="6">
        <f>ROUND(IF(H207=3%,$G$358*Ranking!K208,0),0)</f>
        <v>0</v>
      </c>
      <c r="R207" s="6">
        <f t="shared" si="71"/>
        <v>236423</v>
      </c>
      <c r="S207" s="6">
        <f t="shared" si="72"/>
        <v>0</v>
      </c>
      <c r="T207" s="6">
        <f t="shared" si="73"/>
        <v>236423</v>
      </c>
      <c r="U207" s="30">
        <f t="shared" si="74"/>
        <v>21.02</v>
      </c>
      <c r="V207" s="6">
        <f>IF(H207=3%,ROUND($G$360*Ranking!K208,0),0)</f>
        <v>0</v>
      </c>
      <c r="W207" s="9">
        <f t="shared" si="75"/>
        <v>236423</v>
      </c>
      <c r="X207" s="9">
        <f t="shared" si="76"/>
        <v>0</v>
      </c>
      <c r="Y207" s="6">
        <f t="shared" si="77"/>
        <v>236423</v>
      </c>
      <c r="Z207" s="9">
        <f t="shared" si="78"/>
        <v>0</v>
      </c>
      <c r="AA207" s="30">
        <f t="shared" si="79"/>
        <v>21.02</v>
      </c>
      <c r="AB207" t="str">
        <f t="shared" si="80"/>
        <v/>
      </c>
      <c r="AC207" s="9">
        <v>0</v>
      </c>
      <c r="AD207" s="6">
        <f t="shared" si="83"/>
        <v>236423</v>
      </c>
    </row>
    <row r="208" spans="1:30">
      <c r="A208">
        <v>207</v>
      </c>
      <c r="B208" s="2" t="s">
        <v>234</v>
      </c>
      <c r="C208">
        <v>2002</v>
      </c>
      <c r="D208" s="3">
        <v>3989393</v>
      </c>
      <c r="E208" s="3">
        <v>3613</v>
      </c>
      <c r="F208" s="3">
        <f t="shared" si="81"/>
        <v>3985780</v>
      </c>
      <c r="G208" s="4">
        <f t="shared" si="63"/>
        <v>3985780</v>
      </c>
      <c r="H208" s="5">
        <v>0.01</v>
      </c>
      <c r="I208" s="30">
        <f t="shared" si="64"/>
        <v>21.02</v>
      </c>
      <c r="J208" s="30">
        <f t="shared" si="65"/>
        <v>21.02</v>
      </c>
      <c r="K208" s="8">
        <f t="shared" si="66"/>
        <v>837982.65180999995</v>
      </c>
      <c r="L208" s="8">
        <f t="shared" si="67"/>
        <v>837982.65180999995</v>
      </c>
      <c r="M208" s="8">
        <f t="shared" si="82"/>
        <v>-0.34819000004790723</v>
      </c>
      <c r="N208" s="6">
        <f t="shared" si="68"/>
        <v>837983</v>
      </c>
      <c r="O208" s="8">
        <f t="shared" si="69"/>
        <v>0.34819000004790723</v>
      </c>
      <c r="P208">
        <f t="shared" si="70"/>
        <v>21.02</v>
      </c>
      <c r="Q208" s="6">
        <f>ROUND(IF(H208=3%,$G$358*Ranking!K209,0),0)</f>
        <v>0</v>
      </c>
      <c r="R208" s="6">
        <f t="shared" si="71"/>
        <v>837983</v>
      </c>
      <c r="S208" s="6">
        <f t="shared" si="72"/>
        <v>0</v>
      </c>
      <c r="T208" s="6">
        <f t="shared" si="73"/>
        <v>837983</v>
      </c>
      <c r="U208" s="30">
        <f t="shared" si="74"/>
        <v>21.02</v>
      </c>
      <c r="V208" s="6">
        <f>IF(H208=3%,ROUND($G$360*Ranking!K209,0),0)</f>
        <v>0</v>
      </c>
      <c r="W208" s="9">
        <f t="shared" si="75"/>
        <v>837983</v>
      </c>
      <c r="X208" s="9">
        <f t="shared" si="76"/>
        <v>0</v>
      </c>
      <c r="Y208" s="6">
        <f t="shared" si="77"/>
        <v>837983</v>
      </c>
      <c r="Z208" s="9">
        <f t="shared" si="78"/>
        <v>0</v>
      </c>
      <c r="AA208" s="30">
        <f t="shared" si="79"/>
        <v>21.02</v>
      </c>
      <c r="AB208" t="str">
        <f t="shared" si="80"/>
        <v/>
      </c>
      <c r="AC208" s="9">
        <v>0</v>
      </c>
      <c r="AD208" s="6">
        <f t="shared" si="83"/>
        <v>837983</v>
      </c>
    </row>
    <row r="209" spans="1:30">
      <c r="A209">
        <v>208</v>
      </c>
      <c r="B209" s="2" t="s">
        <v>235</v>
      </c>
      <c r="C209">
        <v>2002</v>
      </c>
      <c r="D209" s="3">
        <v>318982.33</v>
      </c>
      <c r="E209" s="3">
        <v>2744.55</v>
      </c>
      <c r="F209" s="3">
        <f t="shared" si="81"/>
        <v>316237.78000000003</v>
      </c>
      <c r="G209" s="4">
        <f t="shared" si="63"/>
        <v>316238</v>
      </c>
      <c r="H209" s="5">
        <v>0.01</v>
      </c>
      <c r="I209" s="30">
        <f t="shared" si="64"/>
        <v>21.02</v>
      </c>
      <c r="J209" s="30">
        <f t="shared" si="65"/>
        <v>21.02</v>
      </c>
      <c r="K209" s="8">
        <f t="shared" si="66"/>
        <v>66486.850210000004</v>
      </c>
      <c r="L209" s="8">
        <f t="shared" si="67"/>
        <v>66486.850210000004</v>
      </c>
      <c r="M209" s="8">
        <f t="shared" si="82"/>
        <v>-0.1497899999958463</v>
      </c>
      <c r="N209" s="6">
        <f t="shared" si="68"/>
        <v>66487</v>
      </c>
      <c r="O209" s="8">
        <f t="shared" si="69"/>
        <v>0.1497899999958463</v>
      </c>
      <c r="P209">
        <f t="shared" si="70"/>
        <v>21.02</v>
      </c>
      <c r="Q209" s="6">
        <f>ROUND(IF(H209=3%,$G$358*Ranking!K210,0),0)</f>
        <v>0</v>
      </c>
      <c r="R209" s="6">
        <f t="shared" si="71"/>
        <v>66487</v>
      </c>
      <c r="S209" s="6">
        <f t="shared" si="72"/>
        <v>0</v>
      </c>
      <c r="T209" s="6">
        <f t="shared" si="73"/>
        <v>66487</v>
      </c>
      <c r="U209" s="30">
        <f t="shared" si="74"/>
        <v>21.02</v>
      </c>
      <c r="V209" s="6">
        <f>IF(H209=3%,ROUND($G$360*Ranking!K210,0),0)</f>
        <v>0</v>
      </c>
      <c r="W209" s="9">
        <f t="shared" si="75"/>
        <v>66487</v>
      </c>
      <c r="X209" s="9">
        <f t="shared" si="76"/>
        <v>0</v>
      </c>
      <c r="Y209" s="6">
        <f t="shared" si="77"/>
        <v>66487</v>
      </c>
      <c r="Z209" s="9">
        <f t="shared" si="78"/>
        <v>0</v>
      </c>
      <c r="AA209" s="30">
        <f t="shared" si="79"/>
        <v>21.02</v>
      </c>
      <c r="AB209" t="str">
        <f t="shared" si="80"/>
        <v/>
      </c>
      <c r="AC209" s="9">
        <v>0</v>
      </c>
      <c r="AD209" s="6">
        <f t="shared" si="83"/>
        <v>66487</v>
      </c>
    </row>
    <row r="210" spans="1:30">
      <c r="A210">
        <v>209</v>
      </c>
      <c r="B210" s="2" t="s">
        <v>236</v>
      </c>
      <c r="C210">
        <v>0</v>
      </c>
      <c r="D210" s="3">
        <v>0</v>
      </c>
      <c r="E210" s="3">
        <v>0</v>
      </c>
      <c r="F210" s="3">
        <f t="shared" si="81"/>
        <v>0</v>
      </c>
      <c r="G210" s="4">
        <f t="shared" si="63"/>
        <v>0</v>
      </c>
      <c r="H210" s="5">
        <v>0</v>
      </c>
      <c r="I210" s="30">
        <f t="shared" si="64"/>
        <v>0</v>
      </c>
      <c r="J210" s="30">
        <f t="shared" si="65"/>
        <v>0</v>
      </c>
      <c r="K210" s="8">
        <f t="shared" si="66"/>
        <v>0</v>
      </c>
      <c r="L210" s="8">
        <f t="shared" si="67"/>
        <v>0</v>
      </c>
      <c r="M210" s="8">
        <f t="shared" si="82"/>
        <v>0</v>
      </c>
      <c r="N210" s="6">
        <f t="shared" si="68"/>
        <v>0</v>
      </c>
      <c r="O210" s="8">
        <f t="shared" si="69"/>
        <v>0</v>
      </c>
      <c r="P210">
        <f t="shared" si="70"/>
        <v>0</v>
      </c>
      <c r="Q210" s="6">
        <f>ROUND(IF(H210=3%,$G$358*Ranking!K211,0),0)</f>
        <v>0</v>
      </c>
      <c r="R210" s="6">
        <f t="shared" si="71"/>
        <v>0</v>
      </c>
      <c r="S210" s="6">
        <f t="shared" si="72"/>
        <v>0</v>
      </c>
      <c r="T210" s="6">
        <f t="shared" si="73"/>
        <v>0</v>
      </c>
      <c r="U210" s="30">
        <f t="shared" si="74"/>
        <v>0</v>
      </c>
      <c r="V210" s="6">
        <f>IF(H210=3%,ROUND($G$360*Ranking!K211,0),0)</f>
        <v>0</v>
      </c>
      <c r="W210" s="9">
        <f t="shared" si="75"/>
        <v>0</v>
      </c>
      <c r="X210" s="9">
        <f t="shared" si="76"/>
        <v>0</v>
      </c>
      <c r="Y210" s="6">
        <f t="shared" si="77"/>
        <v>0</v>
      </c>
      <c r="Z210" s="9">
        <f t="shared" si="78"/>
        <v>0</v>
      </c>
      <c r="AA210" s="30">
        <f t="shared" si="79"/>
        <v>0</v>
      </c>
      <c r="AB210" t="str">
        <f t="shared" si="80"/>
        <v/>
      </c>
      <c r="AC210" s="9">
        <v>0</v>
      </c>
      <c r="AD210" s="6">
        <f t="shared" si="83"/>
        <v>0</v>
      </c>
    </row>
    <row r="211" spans="1:30">
      <c r="A211">
        <v>210</v>
      </c>
      <c r="B211" s="2" t="s">
        <v>237</v>
      </c>
      <c r="C211">
        <v>2002</v>
      </c>
      <c r="D211" s="3">
        <v>2317998.71</v>
      </c>
      <c r="E211" s="3">
        <v>11353.59</v>
      </c>
      <c r="F211" s="3">
        <f t="shared" si="81"/>
        <v>2306645.12</v>
      </c>
      <c r="G211" s="4">
        <f t="shared" si="63"/>
        <v>2306645</v>
      </c>
      <c r="H211" s="5">
        <v>0.03</v>
      </c>
      <c r="I211" s="30">
        <f t="shared" si="64"/>
        <v>21.02</v>
      </c>
      <c r="J211" s="30">
        <f t="shared" si="65"/>
        <v>23.52</v>
      </c>
      <c r="K211" s="8">
        <f t="shared" si="66"/>
        <v>484956.14256000001</v>
      </c>
      <c r="L211" s="8">
        <f t="shared" si="67"/>
        <v>484956.14256000001</v>
      </c>
      <c r="M211" s="8">
        <f t="shared" si="82"/>
        <v>0.14256000000750646</v>
      </c>
      <c r="N211" s="6">
        <f t="shared" si="68"/>
        <v>484956</v>
      </c>
      <c r="O211" s="8">
        <f t="shared" si="69"/>
        <v>-0.14256000000750646</v>
      </c>
      <c r="P211">
        <f t="shared" si="70"/>
        <v>21.02</v>
      </c>
      <c r="Q211" s="6">
        <f>ROUND(IF(H211=3%,$G$358*Ranking!K212,0),0)</f>
        <v>34801</v>
      </c>
      <c r="R211" s="6">
        <f t="shared" si="71"/>
        <v>519757</v>
      </c>
      <c r="S211" s="6">
        <f t="shared" si="72"/>
        <v>34801</v>
      </c>
      <c r="T211" s="6">
        <f t="shared" si="73"/>
        <v>519757</v>
      </c>
      <c r="U211" s="30">
        <f t="shared" si="74"/>
        <v>22.53</v>
      </c>
      <c r="V211" s="6">
        <f>IF(H211=3%,ROUND($G$360*Ranking!K212,0),0)</f>
        <v>22854</v>
      </c>
      <c r="W211" s="9">
        <f t="shared" si="75"/>
        <v>542611</v>
      </c>
      <c r="X211" s="9">
        <f t="shared" si="76"/>
        <v>22854</v>
      </c>
      <c r="Y211" s="6">
        <f t="shared" si="77"/>
        <v>542611</v>
      </c>
      <c r="Z211" s="9">
        <f t="shared" si="78"/>
        <v>0</v>
      </c>
      <c r="AA211" s="30">
        <f t="shared" si="79"/>
        <v>23.52</v>
      </c>
      <c r="AB211" t="str">
        <f t="shared" si="80"/>
        <v/>
      </c>
      <c r="AC211" s="9">
        <v>0</v>
      </c>
      <c r="AD211" s="6">
        <f t="shared" si="83"/>
        <v>542611</v>
      </c>
    </row>
    <row r="212" spans="1:30">
      <c r="A212">
        <v>211</v>
      </c>
      <c r="B212" s="2" t="s">
        <v>238</v>
      </c>
      <c r="C212">
        <v>0</v>
      </c>
      <c r="D212" s="3">
        <v>0</v>
      </c>
      <c r="E212" s="3">
        <v>0</v>
      </c>
      <c r="F212" s="3">
        <f t="shared" si="81"/>
        <v>0</v>
      </c>
      <c r="G212" s="4">
        <f t="shared" si="63"/>
        <v>0</v>
      </c>
      <c r="H212" s="5">
        <v>0</v>
      </c>
      <c r="I212" s="30">
        <f t="shared" si="64"/>
        <v>0</v>
      </c>
      <c r="J212" s="30">
        <f t="shared" si="65"/>
        <v>0</v>
      </c>
      <c r="K212" s="8">
        <f t="shared" si="66"/>
        <v>0</v>
      </c>
      <c r="L212" s="8">
        <f t="shared" si="67"/>
        <v>0</v>
      </c>
      <c r="M212" s="8">
        <f t="shared" si="82"/>
        <v>0</v>
      </c>
      <c r="N212" s="6">
        <f t="shared" si="68"/>
        <v>0</v>
      </c>
      <c r="O212" s="8">
        <f t="shared" si="69"/>
        <v>0</v>
      </c>
      <c r="P212">
        <f t="shared" si="70"/>
        <v>0</v>
      </c>
      <c r="Q212" s="6">
        <f>ROUND(IF(H212=3%,$G$358*Ranking!K213,0),0)</f>
        <v>0</v>
      </c>
      <c r="R212" s="6">
        <f t="shared" si="71"/>
        <v>0</v>
      </c>
      <c r="S212" s="6">
        <f t="shared" si="72"/>
        <v>0</v>
      </c>
      <c r="T212" s="6">
        <f t="shared" si="73"/>
        <v>0</v>
      </c>
      <c r="U212" s="30">
        <f t="shared" si="74"/>
        <v>0</v>
      </c>
      <c r="V212" s="6">
        <f>IF(H212=3%,ROUND($G$360*Ranking!K213,0),0)</f>
        <v>0</v>
      </c>
      <c r="W212" s="9">
        <f t="shared" si="75"/>
        <v>0</v>
      </c>
      <c r="X212" s="9">
        <f t="shared" si="76"/>
        <v>0</v>
      </c>
      <c r="Y212" s="6">
        <f t="shared" si="77"/>
        <v>0</v>
      </c>
      <c r="Z212" s="9">
        <f t="shared" si="78"/>
        <v>0</v>
      </c>
      <c r="AA212" s="30">
        <f t="shared" si="79"/>
        <v>0</v>
      </c>
      <c r="AB212" t="str">
        <f t="shared" si="80"/>
        <v/>
      </c>
      <c r="AC212" s="9">
        <v>0</v>
      </c>
      <c r="AD212" s="6">
        <f t="shared" si="83"/>
        <v>0</v>
      </c>
    </row>
    <row r="213" spans="1:30">
      <c r="A213">
        <v>212</v>
      </c>
      <c r="B213" s="2" t="s">
        <v>239</v>
      </c>
      <c r="C213">
        <v>0</v>
      </c>
      <c r="D213" s="3">
        <v>0</v>
      </c>
      <c r="E213" s="3">
        <v>0</v>
      </c>
      <c r="F213" s="3">
        <f t="shared" si="81"/>
        <v>0</v>
      </c>
      <c r="G213" s="4">
        <f t="shared" si="63"/>
        <v>0</v>
      </c>
      <c r="H213" s="5">
        <v>0</v>
      </c>
      <c r="I213" s="30">
        <f t="shared" si="64"/>
        <v>0</v>
      </c>
      <c r="J213" s="30">
        <f t="shared" si="65"/>
        <v>0</v>
      </c>
      <c r="K213" s="8">
        <f t="shared" si="66"/>
        <v>0</v>
      </c>
      <c r="L213" s="8">
        <f t="shared" si="67"/>
        <v>0</v>
      </c>
      <c r="M213" s="8">
        <f t="shared" si="82"/>
        <v>0</v>
      </c>
      <c r="N213" s="6">
        <f t="shared" si="68"/>
        <v>0</v>
      </c>
      <c r="O213" s="8">
        <f t="shared" si="69"/>
        <v>0</v>
      </c>
      <c r="P213">
        <f t="shared" si="70"/>
        <v>0</v>
      </c>
      <c r="Q213" s="6">
        <f>ROUND(IF(H213=3%,$G$358*Ranking!K214,0),0)</f>
        <v>0</v>
      </c>
      <c r="R213" s="6">
        <f t="shared" si="71"/>
        <v>0</v>
      </c>
      <c r="S213" s="6">
        <f t="shared" si="72"/>
        <v>0</v>
      </c>
      <c r="T213" s="6">
        <f t="shared" si="73"/>
        <v>0</v>
      </c>
      <c r="U213" s="30">
        <f t="shared" si="74"/>
        <v>0</v>
      </c>
      <c r="V213" s="6">
        <f>IF(H213=3%,ROUND($G$360*Ranking!K214,0),0)</f>
        <v>0</v>
      </c>
      <c r="W213" s="9">
        <f t="shared" si="75"/>
        <v>0</v>
      </c>
      <c r="X213" s="9">
        <f t="shared" si="76"/>
        <v>0</v>
      </c>
      <c r="Y213" s="6">
        <f t="shared" si="77"/>
        <v>0</v>
      </c>
      <c r="Z213" s="9">
        <f t="shared" si="78"/>
        <v>0</v>
      </c>
      <c r="AA213" s="30">
        <f t="shared" si="79"/>
        <v>0</v>
      </c>
      <c r="AB213" t="str">
        <f t="shared" si="80"/>
        <v/>
      </c>
      <c r="AC213" s="9">
        <v>0</v>
      </c>
      <c r="AD213" s="6">
        <f t="shared" si="83"/>
        <v>0</v>
      </c>
    </row>
    <row r="214" spans="1:30">
      <c r="A214">
        <v>213</v>
      </c>
      <c r="B214" s="2" t="s">
        <v>240</v>
      </c>
      <c r="C214">
        <v>0</v>
      </c>
      <c r="D214" s="3">
        <v>0</v>
      </c>
      <c r="E214" s="3">
        <v>0</v>
      </c>
      <c r="F214" s="3">
        <f t="shared" si="81"/>
        <v>0</v>
      </c>
      <c r="G214" s="4">
        <f t="shared" si="63"/>
        <v>0</v>
      </c>
      <c r="H214" s="5">
        <v>0</v>
      </c>
      <c r="I214" s="30">
        <f t="shared" si="64"/>
        <v>0</v>
      </c>
      <c r="J214" s="30">
        <f t="shared" si="65"/>
        <v>0</v>
      </c>
      <c r="K214" s="8">
        <f t="shared" si="66"/>
        <v>0</v>
      </c>
      <c r="L214" s="8">
        <f t="shared" si="67"/>
        <v>0</v>
      </c>
      <c r="M214" s="8">
        <f t="shared" si="82"/>
        <v>0</v>
      </c>
      <c r="N214" s="6">
        <f t="shared" si="68"/>
        <v>0</v>
      </c>
      <c r="O214" s="8">
        <f t="shared" si="69"/>
        <v>0</v>
      </c>
      <c r="P214">
        <f t="shared" si="70"/>
        <v>0</v>
      </c>
      <c r="Q214" s="6">
        <f>ROUND(IF(H214=3%,$G$358*Ranking!K215,0),0)</f>
        <v>0</v>
      </c>
      <c r="R214" s="6">
        <f t="shared" si="71"/>
        <v>0</v>
      </c>
      <c r="S214" s="6">
        <f t="shared" si="72"/>
        <v>0</v>
      </c>
      <c r="T214" s="6">
        <f t="shared" si="73"/>
        <v>0</v>
      </c>
      <c r="U214" s="30">
        <f t="shared" si="74"/>
        <v>0</v>
      </c>
      <c r="V214" s="6">
        <f>IF(H214=3%,ROUND($G$360*Ranking!K215,0),0)</f>
        <v>0</v>
      </c>
      <c r="W214" s="9">
        <f t="shared" si="75"/>
        <v>0</v>
      </c>
      <c r="X214" s="9">
        <f t="shared" si="76"/>
        <v>0</v>
      </c>
      <c r="Y214" s="6">
        <f t="shared" si="77"/>
        <v>0</v>
      </c>
      <c r="Z214" s="9">
        <f t="shared" si="78"/>
        <v>0</v>
      </c>
      <c r="AA214" s="30">
        <f t="shared" si="79"/>
        <v>0</v>
      </c>
      <c r="AB214" t="str">
        <f t="shared" si="80"/>
        <v/>
      </c>
      <c r="AC214" s="9">
        <v>0</v>
      </c>
      <c r="AD214" s="6">
        <f t="shared" si="83"/>
        <v>0</v>
      </c>
    </row>
    <row r="215" spans="1:30">
      <c r="A215">
        <v>214</v>
      </c>
      <c r="B215" s="2" t="s">
        <v>241</v>
      </c>
      <c r="C215">
        <v>2007</v>
      </c>
      <c r="D215" s="3">
        <v>1684044.04</v>
      </c>
      <c r="E215" s="3">
        <v>33976.15</v>
      </c>
      <c r="F215" s="3">
        <f t="shared" si="81"/>
        <v>1650067.8900000001</v>
      </c>
      <c r="G215" s="4">
        <f t="shared" si="63"/>
        <v>1650068</v>
      </c>
      <c r="H215" s="5">
        <v>0.03</v>
      </c>
      <c r="I215" s="30">
        <f t="shared" si="64"/>
        <v>21.02</v>
      </c>
      <c r="J215" s="30">
        <f t="shared" si="65"/>
        <v>26.27</v>
      </c>
      <c r="K215" s="8">
        <f t="shared" si="66"/>
        <v>346915.37372999999</v>
      </c>
      <c r="L215" s="8">
        <f t="shared" si="67"/>
        <v>346915.37372999999</v>
      </c>
      <c r="M215" s="8">
        <f t="shared" si="82"/>
        <v>0.37372999999206513</v>
      </c>
      <c r="N215" s="6">
        <f t="shared" si="68"/>
        <v>346915</v>
      </c>
      <c r="O215" s="8">
        <f t="shared" si="69"/>
        <v>-0.37372999999206513</v>
      </c>
      <c r="P215">
        <f t="shared" si="70"/>
        <v>21.02</v>
      </c>
      <c r="Q215" s="6">
        <f>ROUND(IF(H215=3%,$G$358*Ranking!K216,0),0)</f>
        <v>52201</v>
      </c>
      <c r="R215" s="6">
        <f t="shared" si="71"/>
        <v>399116</v>
      </c>
      <c r="S215" s="6">
        <f t="shared" si="72"/>
        <v>52201</v>
      </c>
      <c r="T215" s="6">
        <f t="shared" si="73"/>
        <v>399116</v>
      </c>
      <c r="U215" s="30">
        <f t="shared" si="74"/>
        <v>24.19</v>
      </c>
      <c r="V215" s="6">
        <f>IF(H215=3%,ROUND($G$360*Ranking!K216,0),0)</f>
        <v>34281</v>
      </c>
      <c r="W215" s="9">
        <f t="shared" si="75"/>
        <v>433397</v>
      </c>
      <c r="X215" s="9">
        <f t="shared" si="76"/>
        <v>34281</v>
      </c>
      <c r="Y215" s="6">
        <f t="shared" si="77"/>
        <v>433397</v>
      </c>
      <c r="Z215" s="9">
        <f t="shared" si="78"/>
        <v>0</v>
      </c>
      <c r="AA215" s="30">
        <f t="shared" si="79"/>
        <v>26.27</v>
      </c>
      <c r="AB215" t="str">
        <f t="shared" si="80"/>
        <v/>
      </c>
      <c r="AC215" s="9">
        <v>0</v>
      </c>
      <c r="AD215" s="6">
        <f t="shared" si="83"/>
        <v>433397</v>
      </c>
    </row>
    <row r="216" spans="1:30">
      <c r="A216">
        <v>215</v>
      </c>
      <c r="B216" s="2" t="s">
        <v>242</v>
      </c>
      <c r="C216">
        <v>2006</v>
      </c>
      <c r="D216" s="3">
        <v>723275.7</v>
      </c>
      <c r="E216" s="3">
        <v>6340.57</v>
      </c>
      <c r="F216" s="3">
        <f t="shared" si="81"/>
        <v>716935.13</v>
      </c>
      <c r="G216" s="4">
        <f t="shared" si="63"/>
        <v>716935</v>
      </c>
      <c r="H216" s="5">
        <v>1.4999999999999999E-2</v>
      </c>
      <c r="I216" s="30">
        <f t="shared" si="64"/>
        <v>21.02</v>
      </c>
      <c r="J216" s="30">
        <f t="shared" si="65"/>
        <v>21.02</v>
      </c>
      <c r="K216" s="8">
        <f t="shared" si="66"/>
        <v>150730.62046999999</v>
      </c>
      <c r="L216" s="8">
        <f t="shared" si="67"/>
        <v>150730.62046999999</v>
      </c>
      <c r="M216" s="8">
        <f t="shared" si="82"/>
        <v>-0.37953000000561588</v>
      </c>
      <c r="N216" s="6">
        <f t="shared" si="68"/>
        <v>150731</v>
      </c>
      <c r="O216" s="8">
        <f t="shared" si="69"/>
        <v>0.37953000000561588</v>
      </c>
      <c r="P216">
        <f t="shared" si="70"/>
        <v>21.02</v>
      </c>
      <c r="Q216" s="6">
        <f>ROUND(IF(H216=3%,$G$358*Ranking!K217,0),0)</f>
        <v>0</v>
      </c>
      <c r="R216" s="6">
        <f t="shared" si="71"/>
        <v>150731</v>
      </c>
      <c r="S216" s="6">
        <f t="shared" si="72"/>
        <v>0</v>
      </c>
      <c r="T216" s="6">
        <f t="shared" si="73"/>
        <v>150731</v>
      </c>
      <c r="U216" s="30">
        <f t="shared" si="74"/>
        <v>21.02</v>
      </c>
      <c r="V216" s="6">
        <f>IF(H216=3%,ROUND($G$360*Ranking!K217,0),0)</f>
        <v>0</v>
      </c>
      <c r="W216" s="9">
        <f t="shared" si="75"/>
        <v>150731</v>
      </c>
      <c r="X216" s="9">
        <f t="shared" si="76"/>
        <v>0</v>
      </c>
      <c r="Y216" s="6">
        <f t="shared" si="77"/>
        <v>150731</v>
      </c>
      <c r="Z216" s="9">
        <f t="shared" si="78"/>
        <v>0</v>
      </c>
      <c r="AA216" s="30">
        <f t="shared" si="79"/>
        <v>21.02</v>
      </c>
      <c r="AB216" t="str">
        <f t="shared" si="80"/>
        <v/>
      </c>
      <c r="AC216" s="9">
        <v>0</v>
      </c>
      <c r="AD216" s="6">
        <f t="shared" si="83"/>
        <v>150731</v>
      </c>
    </row>
    <row r="217" spans="1:30">
      <c r="A217">
        <v>216</v>
      </c>
      <c r="B217" s="2" t="s">
        <v>243</v>
      </c>
      <c r="C217">
        <v>2019</v>
      </c>
      <c r="D217" s="3">
        <v>227200.56</v>
      </c>
      <c r="E217" s="3">
        <v>1432.85</v>
      </c>
      <c r="F217" s="3">
        <f t="shared" si="81"/>
        <v>225767.71</v>
      </c>
      <c r="G217" s="4">
        <f t="shared" si="63"/>
        <v>225768</v>
      </c>
      <c r="H217" s="5">
        <v>0.01</v>
      </c>
      <c r="I217" s="30">
        <f t="shared" si="64"/>
        <v>21.02</v>
      </c>
      <c r="J217" s="30">
        <f t="shared" si="65"/>
        <v>21.02</v>
      </c>
      <c r="K217" s="8">
        <f t="shared" si="66"/>
        <v>47466.159030000003</v>
      </c>
      <c r="L217" s="8">
        <f t="shared" si="67"/>
        <v>47466.159030000003</v>
      </c>
      <c r="M217" s="8">
        <f t="shared" si="82"/>
        <v>0.15903000000253087</v>
      </c>
      <c r="N217" s="6">
        <f t="shared" si="68"/>
        <v>47466</v>
      </c>
      <c r="O217" s="8">
        <f t="shared" si="69"/>
        <v>-0.15903000000253087</v>
      </c>
      <c r="P217">
        <f t="shared" si="70"/>
        <v>21.02</v>
      </c>
      <c r="Q217" s="6">
        <f>ROUND(IF(H217=3%,$G$358*Ranking!K218,0),0)</f>
        <v>0</v>
      </c>
      <c r="R217" s="6">
        <f t="shared" si="71"/>
        <v>47466</v>
      </c>
      <c r="S217" s="6">
        <f t="shared" si="72"/>
        <v>0</v>
      </c>
      <c r="T217" s="6">
        <f t="shared" si="73"/>
        <v>47466</v>
      </c>
      <c r="U217" s="30">
        <f t="shared" si="74"/>
        <v>21.02</v>
      </c>
      <c r="V217" s="6">
        <f>IF(H217=3%,ROUND($G$360*Ranking!K218,0),0)</f>
        <v>0</v>
      </c>
      <c r="W217" s="9">
        <f t="shared" si="75"/>
        <v>47466</v>
      </c>
      <c r="X217" s="9">
        <f t="shared" si="76"/>
        <v>0</v>
      </c>
      <c r="Y217" s="6">
        <f t="shared" si="77"/>
        <v>47466</v>
      </c>
      <c r="Z217" s="9">
        <f t="shared" si="78"/>
        <v>0</v>
      </c>
      <c r="AA217" s="30">
        <f t="shared" si="79"/>
        <v>21.02</v>
      </c>
      <c r="AB217" t="str">
        <f t="shared" si="80"/>
        <v/>
      </c>
      <c r="AC217" s="9">
        <v>0</v>
      </c>
      <c r="AD217" s="6">
        <f t="shared" si="83"/>
        <v>47466</v>
      </c>
    </row>
    <row r="218" spans="1:30">
      <c r="A218">
        <v>217</v>
      </c>
      <c r="B218" s="2" t="s">
        <v>244</v>
      </c>
      <c r="C218">
        <v>2010</v>
      </c>
      <c r="D218" s="3">
        <v>23117.59</v>
      </c>
      <c r="E218" s="3">
        <v>188.92</v>
      </c>
      <c r="F218" s="3">
        <f t="shared" si="81"/>
        <v>22928.670000000002</v>
      </c>
      <c r="G218" s="4">
        <f t="shared" si="63"/>
        <v>22929</v>
      </c>
      <c r="H218" s="5">
        <v>5.0000000000000001E-3</v>
      </c>
      <c r="I218" s="30">
        <f t="shared" si="64"/>
        <v>21.03</v>
      </c>
      <c r="J218" s="30">
        <f t="shared" si="65"/>
        <v>21.03</v>
      </c>
      <c r="K218" s="8">
        <f t="shared" si="66"/>
        <v>4820.6635100000003</v>
      </c>
      <c r="L218" s="8">
        <f t="shared" si="67"/>
        <v>4820.6635100000003</v>
      </c>
      <c r="M218" s="8">
        <f t="shared" si="82"/>
        <v>-0.3364899999996851</v>
      </c>
      <c r="N218" s="6">
        <f t="shared" si="68"/>
        <v>4821</v>
      </c>
      <c r="O218" s="8">
        <f t="shared" si="69"/>
        <v>0.3364899999996851</v>
      </c>
      <c r="P218">
        <f t="shared" si="70"/>
        <v>21.03</v>
      </c>
      <c r="Q218" s="6">
        <f>ROUND(IF(H218=3%,$G$358*Ranking!K219,0),0)</f>
        <v>0</v>
      </c>
      <c r="R218" s="6">
        <f t="shared" si="71"/>
        <v>4821</v>
      </c>
      <c r="S218" s="6">
        <f t="shared" si="72"/>
        <v>0</v>
      </c>
      <c r="T218" s="6">
        <f t="shared" si="73"/>
        <v>4821</v>
      </c>
      <c r="U218" s="30">
        <f t="shared" si="74"/>
        <v>21.03</v>
      </c>
      <c r="V218" s="6">
        <f>IF(H218=3%,ROUND($G$360*Ranking!K219,0),0)</f>
        <v>0</v>
      </c>
      <c r="W218" s="9">
        <f t="shared" si="75"/>
        <v>4821</v>
      </c>
      <c r="X218" s="9">
        <f t="shared" si="76"/>
        <v>0</v>
      </c>
      <c r="Y218" s="6">
        <f t="shared" si="77"/>
        <v>4821</v>
      </c>
      <c r="Z218" s="9">
        <f t="shared" si="78"/>
        <v>0</v>
      </c>
      <c r="AA218" s="30">
        <f t="shared" si="79"/>
        <v>21.03</v>
      </c>
      <c r="AB218" t="str">
        <f t="shared" si="80"/>
        <v/>
      </c>
      <c r="AC218" s="9">
        <v>0</v>
      </c>
      <c r="AD218" s="6">
        <f t="shared" si="83"/>
        <v>4821</v>
      </c>
    </row>
    <row r="219" spans="1:30">
      <c r="A219">
        <v>218</v>
      </c>
      <c r="B219" s="2" t="s">
        <v>245</v>
      </c>
      <c r="C219">
        <v>0</v>
      </c>
      <c r="D219" s="3">
        <v>0</v>
      </c>
      <c r="E219" s="3">
        <v>0</v>
      </c>
      <c r="F219" s="3">
        <f t="shared" si="81"/>
        <v>0</v>
      </c>
      <c r="G219" s="4">
        <f t="shared" si="63"/>
        <v>0</v>
      </c>
      <c r="H219" s="5">
        <v>0</v>
      </c>
      <c r="I219" s="30">
        <f t="shared" si="64"/>
        <v>0</v>
      </c>
      <c r="J219" s="30">
        <f t="shared" si="65"/>
        <v>0</v>
      </c>
      <c r="K219" s="8">
        <f t="shared" si="66"/>
        <v>0</v>
      </c>
      <c r="L219" s="8">
        <f t="shared" si="67"/>
        <v>0</v>
      </c>
      <c r="M219" s="8">
        <f t="shared" si="82"/>
        <v>0</v>
      </c>
      <c r="N219" s="6">
        <f t="shared" si="68"/>
        <v>0</v>
      </c>
      <c r="O219" s="8">
        <f t="shared" si="69"/>
        <v>0</v>
      </c>
      <c r="P219">
        <f t="shared" si="70"/>
        <v>0</v>
      </c>
      <c r="Q219" s="6">
        <f>ROUND(IF(H219=3%,$G$358*Ranking!K220,0),0)</f>
        <v>0</v>
      </c>
      <c r="R219" s="6">
        <f t="shared" si="71"/>
        <v>0</v>
      </c>
      <c r="S219" s="6">
        <f t="shared" si="72"/>
        <v>0</v>
      </c>
      <c r="T219" s="6">
        <f t="shared" si="73"/>
        <v>0</v>
      </c>
      <c r="U219" s="30">
        <f t="shared" si="74"/>
        <v>0</v>
      </c>
      <c r="V219" s="6">
        <f>IF(H219=3%,ROUND($G$360*Ranking!K220,0),0)</f>
        <v>0</v>
      </c>
      <c r="W219" s="9">
        <f t="shared" si="75"/>
        <v>0</v>
      </c>
      <c r="X219" s="9">
        <f t="shared" si="76"/>
        <v>0</v>
      </c>
      <c r="Y219" s="6">
        <f t="shared" si="77"/>
        <v>0</v>
      </c>
      <c r="Z219" s="9">
        <f t="shared" si="78"/>
        <v>0</v>
      </c>
      <c r="AA219" s="30">
        <f t="shared" si="79"/>
        <v>0</v>
      </c>
      <c r="AB219" t="str">
        <f t="shared" si="80"/>
        <v/>
      </c>
      <c r="AC219" s="9">
        <v>0</v>
      </c>
      <c r="AD219" s="6">
        <f t="shared" si="83"/>
        <v>0</v>
      </c>
    </row>
    <row r="220" spans="1:30">
      <c r="A220">
        <v>219</v>
      </c>
      <c r="B220" s="2" t="s">
        <v>246</v>
      </c>
      <c r="C220">
        <v>2003</v>
      </c>
      <c r="D220" s="3">
        <v>1349742.79</v>
      </c>
      <c r="E220" s="3">
        <v>8930.11</v>
      </c>
      <c r="F220" s="3">
        <f t="shared" si="81"/>
        <v>1340812.68</v>
      </c>
      <c r="G220" s="4">
        <f t="shared" si="63"/>
        <v>1340813</v>
      </c>
      <c r="H220" s="5">
        <v>0.03</v>
      </c>
      <c r="I220" s="30">
        <f t="shared" si="64"/>
        <v>21.02</v>
      </c>
      <c r="J220" s="30">
        <f t="shared" si="65"/>
        <v>26.04</v>
      </c>
      <c r="K220" s="8">
        <f t="shared" si="66"/>
        <v>281896.65091999999</v>
      </c>
      <c r="L220" s="8">
        <f t="shared" si="67"/>
        <v>281896.65091999999</v>
      </c>
      <c r="M220" s="8">
        <f t="shared" si="82"/>
        <v>-0.34908000001451001</v>
      </c>
      <c r="N220" s="6">
        <f t="shared" si="68"/>
        <v>281897</v>
      </c>
      <c r="O220" s="8">
        <f t="shared" si="69"/>
        <v>0.34908000001451001</v>
      </c>
      <c r="P220">
        <f t="shared" si="70"/>
        <v>21.02</v>
      </c>
      <c r="Q220" s="6">
        <f>ROUND(IF(H220=3%,$G$358*Ranking!K221,0),0)</f>
        <v>40601</v>
      </c>
      <c r="R220" s="6">
        <f t="shared" si="71"/>
        <v>322498</v>
      </c>
      <c r="S220" s="6">
        <f t="shared" si="72"/>
        <v>40601</v>
      </c>
      <c r="T220" s="6">
        <f t="shared" si="73"/>
        <v>322498</v>
      </c>
      <c r="U220" s="30">
        <f t="shared" si="74"/>
        <v>24.05</v>
      </c>
      <c r="V220" s="6">
        <f>IF(H220=3%,ROUND($G$360*Ranking!K221,0),0)</f>
        <v>26663</v>
      </c>
      <c r="W220" s="9">
        <f t="shared" si="75"/>
        <v>349161</v>
      </c>
      <c r="X220" s="9">
        <f t="shared" si="76"/>
        <v>26663</v>
      </c>
      <c r="Y220" s="6">
        <f t="shared" si="77"/>
        <v>349161</v>
      </c>
      <c r="Z220" s="9">
        <f t="shared" si="78"/>
        <v>0</v>
      </c>
      <c r="AA220" s="30">
        <f t="shared" si="79"/>
        <v>26.04</v>
      </c>
      <c r="AB220" t="str">
        <f t="shared" si="80"/>
        <v/>
      </c>
      <c r="AC220" s="9">
        <v>0</v>
      </c>
      <c r="AD220" s="6">
        <f t="shared" si="83"/>
        <v>349161</v>
      </c>
    </row>
    <row r="221" spans="1:30">
      <c r="A221">
        <v>220</v>
      </c>
      <c r="B221" s="2" t="s">
        <v>247</v>
      </c>
      <c r="C221">
        <v>2018</v>
      </c>
      <c r="D221" s="3">
        <v>813617.24</v>
      </c>
      <c r="E221" s="3">
        <v>4312.09</v>
      </c>
      <c r="F221" s="3">
        <f t="shared" si="81"/>
        <v>809305.15</v>
      </c>
      <c r="G221" s="4">
        <f t="shared" si="63"/>
        <v>809305</v>
      </c>
      <c r="H221" s="5">
        <v>0.01</v>
      </c>
      <c r="I221" s="30">
        <f t="shared" si="64"/>
        <v>21.02</v>
      </c>
      <c r="J221" s="30">
        <f t="shared" si="65"/>
        <v>21.02</v>
      </c>
      <c r="K221" s="8">
        <f t="shared" si="66"/>
        <v>170150.77351</v>
      </c>
      <c r="L221" s="8">
        <f t="shared" si="67"/>
        <v>170150.77351</v>
      </c>
      <c r="M221" s="8">
        <f t="shared" si="82"/>
        <v>-0.22649000000092201</v>
      </c>
      <c r="N221" s="6">
        <f t="shared" si="68"/>
        <v>170151</v>
      </c>
      <c r="O221" s="8">
        <f t="shared" si="69"/>
        <v>0.22649000000092201</v>
      </c>
      <c r="P221">
        <f t="shared" si="70"/>
        <v>21.02</v>
      </c>
      <c r="Q221" s="6">
        <f>ROUND(IF(H221=3%,$G$358*Ranking!K222,0),0)</f>
        <v>0</v>
      </c>
      <c r="R221" s="6">
        <f t="shared" si="71"/>
        <v>170151</v>
      </c>
      <c r="S221" s="6">
        <f t="shared" si="72"/>
        <v>0</v>
      </c>
      <c r="T221" s="6">
        <f t="shared" si="73"/>
        <v>170151</v>
      </c>
      <c r="U221" s="30">
        <f t="shared" si="74"/>
        <v>21.02</v>
      </c>
      <c r="V221" s="6">
        <f>IF(H221=3%,ROUND($G$360*Ranking!K222,0),0)</f>
        <v>0</v>
      </c>
      <c r="W221" s="9">
        <f t="shared" si="75"/>
        <v>170151</v>
      </c>
      <c r="X221" s="9">
        <f t="shared" si="76"/>
        <v>0</v>
      </c>
      <c r="Y221" s="6">
        <f t="shared" si="77"/>
        <v>170151</v>
      </c>
      <c r="Z221" s="9">
        <f t="shared" si="78"/>
        <v>0</v>
      </c>
      <c r="AA221" s="30">
        <f t="shared" si="79"/>
        <v>21.02</v>
      </c>
      <c r="AB221" t="str">
        <f t="shared" si="80"/>
        <v/>
      </c>
      <c r="AC221" s="9">
        <v>0</v>
      </c>
      <c r="AD221" s="6">
        <f t="shared" si="83"/>
        <v>170151</v>
      </c>
    </row>
    <row r="222" spans="1:30">
      <c r="A222">
        <v>221</v>
      </c>
      <c r="B222" s="2" t="s">
        <v>248</v>
      </c>
      <c r="C222">
        <v>2006</v>
      </c>
      <c r="D222" s="3">
        <v>786282.6</v>
      </c>
      <c r="E222" s="3">
        <v>5867.94</v>
      </c>
      <c r="F222" s="3">
        <f t="shared" si="81"/>
        <v>780414.66</v>
      </c>
      <c r="G222" s="4">
        <f t="shared" si="63"/>
        <v>780415</v>
      </c>
      <c r="H222" s="5">
        <v>0.03</v>
      </c>
      <c r="I222" s="30">
        <f t="shared" si="64"/>
        <v>21.02</v>
      </c>
      <c r="J222" s="30">
        <f t="shared" si="65"/>
        <v>29.64</v>
      </c>
      <c r="K222" s="8">
        <f t="shared" si="66"/>
        <v>164076.85101000001</v>
      </c>
      <c r="L222" s="8">
        <f t="shared" si="67"/>
        <v>164076.85101000001</v>
      </c>
      <c r="M222" s="8">
        <f t="shared" si="82"/>
        <v>-0.14898999998695217</v>
      </c>
      <c r="N222" s="6">
        <f t="shared" si="68"/>
        <v>164077</v>
      </c>
      <c r="O222" s="8">
        <f t="shared" si="69"/>
        <v>0.14898999998695217</v>
      </c>
      <c r="P222">
        <f t="shared" si="70"/>
        <v>21.02</v>
      </c>
      <c r="Q222" s="6">
        <f>ROUND(IF(H222=3%,$G$358*Ranking!K223,0),0)</f>
        <v>40601</v>
      </c>
      <c r="R222" s="6">
        <f t="shared" si="71"/>
        <v>204678</v>
      </c>
      <c r="S222" s="6">
        <f t="shared" si="72"/>
        <v>40601</v>
      </c>
      <c r="T222" s="6">
        <f t="shared" si="73"/>
        <v>204678</v>
      </c>
      <c r="U222" s="30">
        <f t="shared" si="74"/>
        <v>26.23</v>
      </c>
      <c r="V222" s="6">
        <f>IF(H222=3%,ROUND($G$360*Ranking!K223,0),0)</f>
        <v>26663</v>
      </c>
      <c r="W222" s="9">
        <f t="shared" si="75"/>
        <v>231341</v>
      </c>
      <c r="X222" s="9">
        <f t="shared" si="76"/>
        <v>26663</v>
      </c>
      <c r="Y222" s="6">
        <f t="shared" si="77"/>
        <v>231341</v>
      </c>
      <c r="Z222" s="9">
        <f t="shared" si="78"/>
        <v>0</v>
      </c>
      <c r="AA222" s="30">
        <f t="shared" si="79"/>
        <v>29.64</v>
      </c>
      <c r="AB222" t="str">
        <f t="shared" si="80"/>
        <v/>
      </c>
      <c r="AC222" s="9">
        <v>0</v>
      </c>
      <c r="AD222" s="6">
        <f t="shared" si="83"/>
        <v>231341</v>
      </c>
    </row>
    <row r="223" spans="1:30">
      <c r="A223">
        <v>222</v>
      </c>
      <c r="B223" s="2" t="s">
        <v>249</v>
      </c>
      <c r="C223">
        <v>0</v>
      </c>
      <c r="D223" s="3">
        <v>0</v>
      </c>
      <c r="E223" s="3">
        <v>0</v>
      </c>
      <c r="F223" s="3">
        <f t="shared" si="81"/>
        <v>0</v>
      </c>
      <c r="G223" s="4">
        <f t="shared" si="63"/>
        <v>0</v>
      </c>
      <c r="H223" s="5">
        <v>0</v>
      </c>
      <c r="I223" s="30">
        <f t="shared" si="64"/>
        <v>0</v>
      </c>
      <c r="J223" s="30">
        <f t="shared" si="65"/>
        <v>0</v>
      </c>
      <c r="K223" s="8">
        <f t="shared" si="66"/>
        <v>0</v>
      </c>
      <c r="L223" s="8">
        <f t="shared" si="67"/>
        <v>0</v>
      </c>
      <c r="M223" s="8">
        <f t="shared" si="82"/>
        <v>0</v>
      </c>
      <c r="N223" s="6">
        <f t="shared" si="68"/>
        <v>0</v>
      </c>
      <c r="O223" s="8">
        <f t="shared" si="69"/>
        <v>0</v>
      </c>
      <c r="P223">
        <f t="shared" si="70"/>
        <v>0</v>
      </c>
      <c r="Q223" s="6">
        <f>ROUND(IF(H223=3%,$G$358*Ranking!K224,0),0)</f>
        <v>0</v>
      </c>
      <c r="R223" s="6">
        <f t="shared" si="71"/>
        <v>0</v>
      </c>
      <c r="S223" s="6">
        <f t="shared" si="72"/>
        <v>0</v>
      </c>
      <c r="T223" s="6">
        <f t="shared" si="73"/>
        <v>0</v>
      </c>
      <c r="U223" s="30">
        <f t="shared" si="74"/>
        <v>0</v>
      </c>
      <c r="V223" s="6">
        <f>IF(H223=3%,ROUND($G$360*Ranking!K224,0),0)</f>
        <v>0</v>
      </c>
      <c r="W223" s="9">
        <f t="shared" si="75"/>
        <v>0</v>
      </c>
      <c r="X223" s="9">
        <f t="shared" si="76"/>
        <v>0</v>
      </c>
      <c r="Y223" s="6">
        <f t="shared" si="77"/>
        <v>0</v>
      </c>
      <c r="Z223" s="9">
        <f t="shared" si="78"/>
        <v>0</v>
      </c>
      <c r="AA223" s="30">
        <f t="shared" si="79"/>
        <v>0</v>
      </c>
      <c r="AB223" t="str">
        <f t="shared" si="80"/>
        <v/>
      </c>
      <c r="AC223" s="9">
        <v>0</v>
      </c>
      <c r="AD223" s="6">
        <f t="shared" si="83"/>
        <v>0</v>
      </c>
    </row>
    <row r="224" spans="1:30">
      <c r="A224">
        <v>223</v>
      </c>
      <c r="B224" s="2" t="s">
        <v>250</v>
      </c>
      <c r="C224">
        <v>0</v>
      </c>
      <c r="D224" s="3">
        <v>0</v>
      </c>
      <c r="E224" s="3">
        <v>0</v>
      </c>
      <c r="F224" s="3">
        <f t="shared" si="81"/>
        <v>0</v>
      </c>
      <c r="G224" s="4">
        <f t="shared" si="63"/>
        <v>0</v>
      </c>
      <c r="H224" s="5">
        <v>0</v>
      </c>
      <c r="I224" s="30">
        <f t="shared" si="64"/>
        <v>0</v>
      </c>
      <c r="J224" s="30">
        <f t="shared" si="65"/>
        <v>0</v>
      </c>
      <c r="K224" s="8">
        <f t="shared" si="66"/>
        <v>0</v>
      </c>
      <c r="L224" s="8">
        <f t="shared" si="67"/>
        <v>0</v>
      </c>
      <c r="M224" s="8">
        <f t="shared" si="82"/>
        <v>0</v>
      </c>
      <c r="N224" s="6">
        <f t="shared" si="68"/>
        <v>0</v>
      </c>
      <c r="O224" s="8">
        <f t="shared" si="69"/>
        <v>0</v>
      </c>
      <c r="P224">
        <f t="shared" si="70"/>
        <v>0</v>
      </c>
      <c r="Q224" s="6">
        <f>ROUND(IF(H224=3%,$G$358*Ranking!K225,0),0)</f>
        <v>0</v>
      </c>
      <c r="R224" s="6">
        <f t="shared" si="71"/>
        <v>0</v>
      </c>
      <c r="S224" s="6">
        <f t="shared" si="72"/>
        <v>0</v>
      </c>
      <c r="T224" s="6">
        <f t="shared" si="73"/>
        <v>0</v>
      </c>
      <c r="U224" s="30">
        <f t="shared" si="74"/>
        <v>0</v>
      </c>
      <c r="V224" s="6">
        <f>IF(H224=3%,ROUND($G$360*Ranking!K225,0),0)</f>
        <v>0</v>
      </c>
      <c r="W224" s="9">
        <f t="shared" si="75"/>
        <v>0</v>
      </c>
      <c r="X224" s="9">
        <f t="shared" si="76"/>
        <v>0</v>
      </c>
      <c r="Y224" s="6">
        <f t="shared" si="77"/>
        <v>0</v>
      </c>
      <c r="Z224" s="9">
        <f t="shared" si="78"/>
        <v>0</v>
      </c>
      <c r="AA224" s="30">
        <f t="shared" si="79"/>
        <v>0</v>
      </c>
      <c r="AB224" t="str">
        <f t="shared" si="80"/>
        <v/>
      </c>
      <c r="AC224" s="9">
        <v>0</v>
      </c>
      <c r="AD224" s="6">
        <f t="shared" si="83"/>
        <v>0</v>
      </c>
    </row>
    <row r="225" spans="1:30">
      <c r="A225">
        <v>224</v>
      </c>
      <c r="B225" s="2" t="s">
        <v>251</v>
      </c>
      <c r="C225">
        <v>2006</v>
      </c>
      <c r="D225" s="3">
        <v>1069901.06</v>
      </c>
      <c r="E225" s="3">
        <v>3540.81</v>
      </c>
      <c r="F225" s="3">
        <f t="shared" si="81"/>
        <v>1066360.25</v>
      </c>
      <c r="G225" s="4">
        <f t="shared" si="63"/>
        <v>1066360</v>
      </c>
      <c r="H225" s="5">
        <v>0.03</v>
      </c>
      <c r="I225" s="30">
        <f t="shared" si="64"/>
        <v>21.02</v>
      </c>
      <c r="J225" s="30">
        <f t="shared" si="65"/>
        <v>27.33</v>
      </c>
      <c r="K225" s="8">
        <f t="shared" si="66"/>
        <v>224194.80768999999</v>
      </c>
      <c r="L225" s="8">
        <f t="shared" si="67"/>
        <v>224194.80768999999</v>
      </c>
      <c r="M225" s="8">
        <f t="shared" si="82"/>
        <v>-0.1923100000130944</v>
      </c>
      <c r="N225" s="6">
        <f t="shared" si="68"/>
        <v>224195</v>
      </c>
      <c r="O225" s="8">
        <f t="shared" si="69"/>
        <v>0.1923100000130944</v>
      </c>
      <c r="P225">
        <f t="shared" si="70"/>
        <v>21.02</v>
      </c>
      <c r="Q225" s="6">
        <f>ROUND(IF(H225=3%,$G$358*Ranking!K226,0),0)</f>
        <v>40601</v>
      </c>
      <c r="R225" s="6">
        <f t="shared" si="71"/>
        <v>264796</v>
      </c>
      <c r="S225" s="6">
        <f t="shared" si="72"/>
        <v>40601</v>
      </c>
      <c r="T225" s="6">
        <f t="shared" si="73"/>
        <v>264796</v>
      </c>
      <c r="U225" s="30">
        <f t="shared" si="74"/>
        <v>24.83</v>
      </c>
      <c r="V225" s="6">
        <f>IF(H225=3%,ROUND($G$360*Ranking!K226,0),0)</f>
        <v>26663</v>
      </c>
      <c r="W225" s="9">
        <f t="shared" si="75"/>
        <v>291459</v>
      </c>
      <c r="X225" s="9">
        <f t="shared" si="76"/>
        <v>26663</v>
      </c>
      <c r="Y225" s="6">
        <f t="shared" si="77"/>
        <v>291459</v>
      </c>
      <c r="Z225" s="9">
        <f t="shared" si="78"/>
        <v>0</v>
      </c>
      <c r="AA225" s="30">
        <f t="shared" si="79"/>
        <v>27.33</v>
      </c>
      <c r="AB225" t="str">
        <f t="shared" si="80"/>
        <v/>
      </c>
      <c r="AC225" s="9">
        <v>0</v>
      </c>
      <c r="AD225" s="6">
        <f t="shared" si="83"/>
        <v>291459</v>
      </c>
    </row>
    <row r="226" spans="1:30">
      <c r="A226">
        <v>225</v>
      </c>
      <c r="B226" s="2" t="s">
        <v>252</v>
      </c>
      <c r="C226">
        <v>0</v>
      </c>
      <c r="D226" s="3">
        <v>0</v>
      </c>
      <c r="E226" s="3">
        <v>0</v>
      </c>
      <c r="F226" s="3">
        <f t="shared" si="81"/>
        <v>0</v>
      </c>
      <c r="G226" s="4">
        <f t="shared" si="63"/>
        <v>0</v>
      </c>
      <c r="H226" s="5">
        <v>0</v>
      </c>
      <c r="I226" s="30">
        <f t="shared" si="64"/>
        <v>0</v>
      </c>
      <c r="J226" s="30">
        <f t="shared" si="65"/>
        <v>0</v>
      </c>
      <c r="K226" s="8">
        <f t="shared" si="66"/>
        <v>0</v>
      </c>
      <c r="L226" s="8">
        <f t="shared" si="67"/>
        <v>0</v>
      </c>
      <c r="M226" s="8">
        <f t="shared" si="82"/>
        <v>0</v>
      </c>
      <c r="N226" s="6">
        <f t="shared" si="68"/>
        <v>0</v>
      </c>
      <c r="O226" s="8">
        <f t="shared" si="69"/>
        <v>0</v>
      </c>
      <c r="P226">
        <f t="shared" si="70"/>
        <v>0</v>
      </c>
      <c r="Q226" s="6">
        <f>ROUND(IF(H226=3%,$G$358*Ranking!K227,0),0)</f>
        <v>0</v>
      </c>
      <c r="R226" s="6">
        <f t="shared" si="71"/>
        <v>0</v>
      </c>
      <c r="S226" s="6">
        <f t="shared" si="72"/>
        <v>0</v>
      </c>
      <c r="T226" s="6">
        <f t="shared" si="73"/>
        <v>0</v>
      </c>
      <c r="U226" s="30">
        <f t="shared" si="74"/>
        <v>0</v>
      </c>
      <c r="V226" s="6">
        <f>IF(H226=3%,ROUND($G$360*Ranking!K227,0),0)</f>
        <v>0</v>
      </c>
      <c r="W226" s="9">
        <f t="shared" si="75"/>
        <v>0</v>
      </c>
      <c r="X226" s="9">
        <f t="shared" si="76"/>
        <v>0</v>
      </c>
      <c r="Y226" s="6">
        <f t="shared" si="77"/>
        <v>0</v>
      </c>
      <c r="Z226" s="9">
        <f t="shared" si="78"/>
        <v>0</v>
      </c>
      <c r="AA226" s="30">
        <f t="shared" si="79"/>
        <v>0</v>
      </c>
      <c r="AB226" t="str">
        <f t="shared" si="80"/>
        <v/>
      </c>
      <c r="AC226" s="9">
        <v>0</v>
      </c>
      <c r="AD226" s="6">
        <f t="shared" si="83"/>
        <v>0</v>
      </c>
    </row>
    <row r="227" spans="1:30">
      <c r="A227">
        <v>226</v>
      </c>
      <c r="B227" s="2" t="s">
        <v>253</v>
      </c>
      <c r="C227">
        <v>0</v>
      </c>
      <c r="D227" s="3">
        <v>0</v>
      </c>
      <c r="E227" s="3">
        <v>0</v>
      </c>
      <c r="F227" s="3">
        <f t="shared" si="81"/>
        <v>0</v>
      </c>
      <c r="G227" s="4">
        <f t="shared" si="63"/>
        <v>0</v>
      </c>
      <c r="H227" s="5">
        <v>0</v>
      </c>
      <c r="I227" s="30">
        <f t="shared" si="64"/>
        <v>0</v>
      </c>
      <c r="J227" s="30">
        <f t="shared" si="65"/>
        <v>0</v>
      </c>
      <c r="K227" s="8">
        <f t="shared" si="66"/>
        <v>0</v>
      </c>
      <c r="L227" s="8">
        <f t="shared" si="67"/>
        <v>0</v>
      </c>
      <c r="M227" s="8">
        <f t="shared" si="82"/>
        <v>0</v>
      </c>
      <c r="N227" s="6">
        <f t="shared" si="68"/>
        <v>0</v>
      </c>
      <c r="O227" s="8">
        <f t="shared" si="69"/>
        <v>0</v>
      </c>
      <c r="P227">
        <f t="shared" si="70"/>
        <v>0</v>
      </c>
      <c r="Q227" s="6">
        <f>ROUND(IF(H227=3%,$G$358*Ranking!K228,0),0)</f>
        <v>0</v>
      </c>
      <c r="R227" s="6">
        <f t="shared" si="71"/>
        <v>0</v>
      </c>
      <c r="S227" s="6">
        <f t="shared" si="72"/>
        <v>0</v>
      </c>
      <c r="T227" s="6">
        <f t="shared" si="73"/>
        <v>0</v>
      </c>
      <c r="U227" s="30">
        <f t="shared" si="74"/>
        <v>0</v>
      </c>
      <c r="V227" s="6">
        <f>IF(H227=3%,ROUND($G$360*Ranking!K228,0),0)</f>
        <v>0</v>
      </c>
      <c r="W227" s="9">
        <f t="shared" si="75"/>
        <v>0</v>
      </c>
      <c r="X227" s="9">
        <f t="shared" si="76"/>
        <v>0</v>
      </c>
      <c r="Y227" s="6">
        <f t="shared" si="77"/>
        <v>0</v>
      </c>
      <c r="Z227" s="9">
        <f t="shared" si="78"/>
        <v>0</v>
      </c>
      <c r="AA227" s="30">
        <f t="shared" si="79"/>
        <v>0</v>
      </c>
      <c r="AB227" t="str">
        <f t="shared" si="80"/>
        <v/>
      </c>
      <c r="AC227" s="9">
        <v>0</v>
      </c>
      <c r="AD227" s="6">
        <f t="shared" si="83"/>
        <v>0</v>
      </c>
    </row>
    <row r="228" spans="1:30">
      <c r="A228">
        <v>227</v>
      </c>
      <c r="B228" s="2" t="s">
        <v>254</v>
      </c>
      <c r="C228">
        <v>0</v>
      </c>
      <c r="D228" s="3">
        <v>0</v>
      </c>
      <c r="E228" s="3">
        <v>0</v>
      </c>
      <c r="F228" s="3">
        <f t="shared" si="81"/>
        <v>0</v>
      </c>
      <c r="G228" s="4">
        <f t="shared" si="63"/>
        <v>0</v>
      </c>
      <c r="H228" s="5">
        <v>0</v>
      </c>
      <c r="I228" s="30">
        <f t="shared" si="64"/>
        <v>0</v>
      </c>
      <c r="J228" s="30">
        <f t="shared" si="65"/>
        <v>0</v>
      </c>
      <c r="K228" s="8">
        <f t="shared" si="66"/>
        <v>0</v>
      </c>
      <c r="L228" s="8">
        <f t="shared" si="67"/>
        <v>0</v>
      </c>
      <c r="M228" s="8">
        <f t="shared" si="82"/>
        <v>0</v>
      </c>
      <c r="N228" s="6">
        <f t="shared" si="68"/>
        <v>0</v>
      </c>
      <c r="O228" s="8">
        <f t="shared" si="69"/>
        <v>0</v>
      </c>
      <c r="P228">
        <f t="shared" si="70"/>
        <v>0</v>
      </c>
      <c r="Q228" s="6">
        <f>ROUND(IF(H228=3%,$G$358*Ranking!K229,0),0)</f>
        <v>0</v>
      </c>
      <c r="R228" s="6">
        <f t="shared" si="71"/>
        <v>0</v>
      </c>
      <c r="S228" s="6">
        <f t="shared" si="72"/>
        <v>0</v>
      </c>
      <c r="T228" s="6">
        <f t="shared" si="73"/>
        <v>0</v>
      </c>
      <c r="U228" s="30">
        <f t="shared" si="74"/>
        <v>0</v>
      </c>
      <c r="V228" s="6">
        <f>IF(H228=3%,ROUND($G$360*Ranking!K229,0),0)</f>
        <v>0</v>
      </c>
      <c r="W228" s="9">
        <f t="shared" si="75"/>
        <v>0</v>
      </c>
      <c r="X228" s="9">
        <f t="shared" si="76"/>
        <v>0</v>
      </c>
      <c r="Y228" s="6">
        <f t="shared" si="77"/>
        <v>0</v>
      </c>
      <c r="Z228" s="9">
        <f t="shared" si="78"/>
        <v>0</v>
      </c>
      <c r="AA228" s="30">
        <f t="shared" si="79"/>
        <v>0</v>
      </c>
      <c r="AB228" t="str">
        <f t="shared" si="80"/>
        <v/>
      </c>
      <c r="AC228" s="9">
        <v>0</v>
      </c>
      <c r="AD228" s="6">
        <f t="shared" si="83"/>
        <v>0</v>
      </c>
    </row>
    <row r="229" spans="1:30">
      <c r="A229">
        <v>228</v>
      </c>
      <c r="B229" s="2" t="s">
        <v>255</v>
      </c>
      <c r="C229">
        <v>0</v>
      </c>
      <c r="D229" s="3">
        <v>0</v>
      </c>
      <c r="E229" s="3">
        <v>0</v>
      </c>
      <c r="F229" s="3">
        <f t="shared" si="81"/>
        <v>0</v>
      </c>
      <c r="G229" s="4">
        <f t="shared" si="63"/>
        <v>0</v>
      </c>
      <c r="H229" s="5">
        <v>0</v>
      </c>
      <c r="I229" s="30">
        <f t="shared" si="64"/>
        <v>0</v>
      </c>
      <c r="J229" s="30">
        <f t="shared" si="65"/>
        <v>0</v>
      </c>
      <c r="K229" s="8">
        <f t="shared" si="66"/>
        <v>0</v>
      </c>
      <c r="L229" s="8">
        <f t="shared" si="67"/>
        <v>0</v>
      </c>
      <c r="M229" s="8">
        <f t="shared" si="82"/>
        <v>0</v>
      </c>
      <c r="N229" s="6">
        <f t="shared" si="68"/>
        <v>0</v>
      </c>
      <c r="O229" s="8">
        <f t="shared" si="69"/>
        <v>0</v>
      </c>
      <c r="P229">
        <f t="shared" si="70"/>
        <v>0</v>
      </c>
      <c r="Q229" s="6">
        <f>ROUND(IF(H229=3%,$G$358*Ranking!K230,0),0)</f>
        <v>0</v>
      </c>
      <c r="R229" s="6">
        <f t="shared" si="71"/>
        <v>0</v>
      </c>
      <c r="S229" s="6">
        <f t="shared" si="72"/>
        <v>0</v>
      </c>
      <c r="T229" s="6">
        <f t="shared" si="73"/>
        <v>0</v>
      </c>
      <c r="U229" s="30">
        <f t="shared" si="74"/>
        <v>0</v>
      </c>
      <c r="V229" s="6">
        <f>IF(H229=3%,ROUND($G$360*Ranking!K230,0),0)</f>
        <v>0</v>
      </c>
      <c r="W229" s="9">
        <f t="shared" si="75"/>
        <v>0</v>
      </c>
      <c r="X229" s="9">
        <f t="shared" si="76"/>
        <v>0</v>
      </c>
      <c r="Y229" s="6">
        <f t="shared" si="77"/>
        <v>0</v>
      </c>
      <c r="Z229" s="9">
        <f t="shared" si="78"/>
        <v>0</v>
      </c>
      <c r="AA229" s="30">
        <f t="shared" si="79"/>
        <v>0</v>
      </c>
      <c r="AB229" t="str">
        <f t="shared" si="80"/>
        <v/>
      </c>
      <c r="AC229" s="9">
        <v>0</v>
      </c>
      <c r="AD229" s="6">
        <f t="shared" si="83"/>
        <v>0</v>
      </c>
    </row>
    <row r="230" spans="1:30">
      <c r="A230">
        <v>229</v>
      </c>
      <c r="B230" s="2" t="s">
        <v>256</v>
      </c>
      <c r="C230">
        <v>2002</v>
      </c>
      <c r="D230" s="3">
        <v>979199.95</v>
      </c>
      <c r="E230" s="3">
        <v>7109.53</v>
      </c>
      <c r="F230" s="3">
        <f t="shared" si="81"/>
        <v>972090.41999999993</v>
      </c>
      <c r="G230" s="4">
        <f t="shared" si="63"/>
        <v>972090</v>
      </c>
      <c r="H230" s="5">
        <v>0.01</v>
      </c>
      <c r="I230" s="30">
        <f t="shared" si="64"/>
        <v>21.02</v>
      </c>
      <c r="J230" s="30">
        <f t="shared" si="65"/>
        <v>21.02</v>
      </c>
      <c r="K230" s="8">
        <f t="shared" si="66"/>
        <v>204375.19281000001</v>
      </c>
      <c r="L230" s="8">
        <f t="shared" si="67"/>
        <v>204375.19281000001</v>
      </c>
      <c r="M230" s="8">
        <f t="shared" si="82"/>
        <v>0.19281000000773929</v>
      </c>
      <c r="N230" s="6">
        <f t="shared" si="68"/>
        <v>204375</v>
      </c>
      <c r="O230" s="8">
        <f t="shared" si="69"/>
        <v>-0.19281000000773929</v>
      </c>
      <c r="P230">
        <f t="shared" si="70"/>
        <v>21.02</v>
      </c>
      <c r="Q230" s="6">
        <f>ROUND(IF(H230=3%,$G$358*Ranking!K231,0),0)</f>
        <v>0</v>
      </c>
      <c r="R230" s="6">
        <f t="shared" si="71"/>
        <v>204375</v>
      </c>
      <c r="S230" s="6">
        <f t="shared" si="72"/>
        <v>0</v>
      </c>
      <c r="T230" s="6">
        <f t="shared" si="73"/>
        <v>204375</v>
      </c>
      <c r="U230" s="30">
        <f t="shared" si="74"/>
        <v>21.02</v>
      </c>
      <c r="V230" s="6">
        <f>IF(H230=3%,ROUND($G$360*Ranking!K231,0),0)</f>
        <v>0</v>
      </c>
      <c r="W230" s="9">
        <f t="shared" si="75"/>
        <v>204375</v>
      </c>
      <c r="X230" s="9">
        <f t="shared" si="76"/>
        <v>0</v>
      </c>
      <c r="Y230" s="6">
        <f t="shared" si="77"/>
        <v>204375</v>
      </c>
      <c r="Z230" s="9">
        <f t="shared" si="78"/>
        <v>0</v>
      </c>
      <c r="AA230" s="30">
        <f t="shared" si="79"/>
        <v>21.02</v>
      </c>
      <c r="AB230" t="str">
        <f t="shared" si="80"/>
        <v/>
      </c>
      <c r="AC230" s="9">
        <v>0</v>
      </c>
      <c r="AD230" s="6">
        <f t="shared" si="83"/>
        <v>204375</v>
      </c>
    </row>
    <row r="231" spans="1:30">
      <c r="A231">
        <v>230</v>
      </c>
      <c r="B231" s="2" t="s">
        <v>257</v>
      </c>
      <c r="C231">
        <v>2012</v>
      </c>
      <c r="D231" s="3">
        <v>88697.63</v>
      </c>
      <c r="E231" s="3">
        <v>775.58</v>
      </c>
      <c r="F231" s="3">
        <f t="shared" si="81"/>
        <v>87922.05</v>
      </c>
      <c r="G231" s="4">
        <f t="shared" si="63"/>
        <v>87922</v>
      </c>
      <c r="H231" s="5">
        <v>0.03</v>
      </c>
      <c r="I231" s="30">
        <f t="shared" si="64"/>
        <v>21.02</v>
      </c>
      <c r="J231" s="30">
        <f t="shared" si="65"/>
        <v>100</v>
      </c>
      <c r="K231" s="8">
        <f t="shared" si="66"/>
        <v>18484.991819999999</v>
      </c>
      <c r="L231" s="8">
        <f t="shared" si="67"/>
        <v>18484.991819999999</v>
      </c>
      <c r="M231" s="8">
        <f t="shared" si="82"/>
        <v>-8.1800000007206108E-3</v>
      </c>
      <c r="N231" s="6">
        <f t="shared" si="68"/>
        <v>18485</v>
      </c>
      <c r="O231" s="8">
        <f t="shared" si="69"/>
        <v>8.1800000007206108E-3</v>
      </c>
      <c r="P231">
        <f t="shared" si="70"/>
        <v>21.02</v>
      </c>
      <c r="Q231" s="6">
        <f>ROUND(IF(H231=3%,$G$358*Ranking!K232,0),0)</f>
        <v>75401</v>
      </c>
      <c r="R231" s="6">
        <f t="shared" si="71"/>
        <v>93886</v>
      </c>
      <c r="S231" s="6">
        <f t="shared" si="72"/>
        <v>69437</v>
      </c>
      <c r="T231" s="6">
        <f t="shared" si="73"/>
        <v>87922</v>
      </c>
      <c r="U231" s="30">
        <f t="shared" si="74"/>
        <v>100</v>
      </c>
      <c r="V231" s="6">
        <f>IF(H231=3%,ROUND($G$360*Ranking!K232,0),0)</f>
        <v>49517</v>
      </c>
      <c r="W231" s="9">
        <f t="shared" si="75"/>
        <v>137439</v>
      </c>
      <c r="X231" s="9">
        <f t="shared" si="76"/>
        <v>0</v>
      </c>
      <c r="Y231" s="6">
        <f t="shared" si="77"/>
        <v>87922</v>
      </c>
      <c r="Z231" s="9">
        <f t="shared" si="78"/>
        <v>0</v>
      </c>
      <c r="AA231" s="30">
        <f t="shared" si="79"/>
        <v>100</v>
      </c>
      <c r="AB231">
        <f t="shared" si="80"/>
        <v>1</v>
      </c>
      <c r="AC231" s="9">
        <v>0</v>
      </c>
      <c r="AD231" s="6">
        <f t="shared" si="83"/>
        <v>87922</v>
      </c>
    </row>
    <row r="232" spans="1:30">
      <c r="A232">
        <v>231</v>
      </c>
      <c r="B232" s="2" t="s">
        <v>258</v>
      </c>
      <c r="C232">
        <v>2008</v>
      </c>
      <c r="D232" s="3">
        <v>396453.42</v>
      </c>
      <c r="E232" s="3">
        <v>3593.95</v>
      </c>
      <c r="F232" s="3">
        <f t="shared" si="81"/>
        <v>392859.47</v>
      </c>
      <c r="G232" s="4">
        <f t="shared" si="63"/>
        <v>392859</v>
      </c>
      <c r="H232" s="5">
        <v>0.01</v>
      </c>
      <c r="I232" s="30">
        <f t="shared" si="64"/>
        <v>21.02</v>
      </c>
      <c r="J232" s="30">
        <f t="shared" si="65"/>
        <v>21.02</v>
      </c>
      <c r="K232" s="8">
        <f t="shared" si="66"/>
        <v>82595.885020000002</v>
      </c>
      <c r="L232" s="8">
        <f t="shared" si="67"/>
        <v>82595.885020000002</v>
      </c>
      <c r="M232" s="8">
        <f t="shared" si="82"/>
        <v>-0.11497999999846797</v>
      </c>
      <c r="N232" s="6">
        <f t="shared" si="68"/>
        <v>82596</v>
      </c>
      <c r="O232" s="8">
        <f t="shared" si="69"/>
        <v>0.11497999999846797</v>
      </c>
      <c r="P232">
        <f t="shared" si="70"/>
        <v>21.02</v>
      </c>
      <c r="Q232" s="6">
        <f>ROUND(IF(H232=3%,$G$358*Ranking!K233,0),0)</f>
        <v>0</v>
      </c>
      <c r="R232" s="6">
        <f t="shared" si="71"/>
        <v>82596</v>
      </c>
      <c r="S232" s="6">
        <f t="shared" si="72"/>
        <v>0</v>
      </c>
      <c r="T232" s="6">
        <f t="shared" si="73"/>
        <v>82596</v>
      </c>
      <c r="U232" s="30">
        <f t="shared" si="74"/>
        <v>21.02</v>
      </c>
      <c r="V232" s="6">
        <f>IF(H232=3%,ROUND($G$360*Ranking!K233,0),0)</f>
        <v>0</v>
      </c>
      <c r="W232" s="9">
        <f t="shared" si="75"/>
        <v>82596</v>
      </c>
      <c r="X232" s="9">
        <f t="shared" si="76"/>
        <v>0</v>
      </c>
      <c r="Y232" s="6">
        <f t="shared" si="77"/>
        <v>82596</v>
      </c>
      <c r="Z232" s="9">
        <f t="shared" si="78"/>
        <v>0</v>
      </c>
      <c r="AA232" s="30">
        <f t="shared" si="79"/>
        <v>21.02</v>
      </c>
      <c r="AB232" t="str">
        <f t="shared" si="80"/>
        <v/>
      </c>
      <c r="AC232" s="9">
        <v>0</v>
      </c>
      <c r="AD232" s="6">
        <f t="shared" si="83"/>
        <v>82596</v>
      </c>
    </row>
    <row r="233" spans="1:30">
      <c r="A233">
        <v>232</v>
      </c>
      <c r="B233" s="2" t="s">
        <v>259</v>
      </c>
      <c r="C233">
        <v>2023</v>
      </c>
      <c r="D233" s="3">
        <v>205193.26</v>
      </c>
      <c r="E233" s="3">
        <v>2239.17</v>
      </c>
      <c r="F233" s="3">
        <f t="shared" si="81"/>
        <v>202954.09</v>
      </c>
      <c r="G233" s="4">
        <f t="shared" si="63"/>
        <v>202954</v>
      </c>
      <c r="H233" s="5">
        <v>0.01</v>
      </c>
      <c r="I233" s="30">
        <f t="shared" si="64"/>
        <v>21.02</v>
      </c>
      <c r="J233" s="30">
        <f t="shared" si="65"/>
        <v>21.02</v>
      </c>
      <c r="K233" s="8">
        <f t="shared" si="66"/>
        <v>42669.673470000002</v>
      </c>
      <c r="L233" s="8">
        <f t="shared" si="67"/>
        <v>42669.673470000002</v>
      </c>
      <c r="M233" s="8">
        <f t="shared" si="82"/>
        <v>-0.32652999999845633</v>
      </c>
      <c r="N233" s="6">
        <f t="shared" si="68"/>
        <v>42670</v>
      </c>
      <c r="O233" s="8">
        <f t="shared" si="69"/>
        <v>0.32652999999845633</v>
      </c>
      <c r="P233">
        <f t="shared" si="70"/>
        <v>21.02</v>
      </c>
      <c r="Q233" s="6">
        <f>ROUND(IF(H233=3%,$G$358*Ranking!K234,0),0)</f>
        <v>0</v>
      </c>
      <c r="R233" s="6">
        <f t="shared" si="71"/>
        <v>42670</v>
      </c>
      <c r="S233" s="6">
        <f t="shared" si="72"/>
        <v>0</v>
      </c>
      <c r="T233" s="6">
        <f t="shared" si="73"/>
        <v>42670</v>
      </c>
      <c r="U233" s="30">
        <f t="shared" si="74"/>
        <v>21.02</v>
      </c>
      <c r="V233" s="6">
        <f>IF(H233=3%,ROUND($G$360*Ranking!K234,0),0)</f>
        <v>0</v>
      </c>
      <c r="W233" s="9">
        <f t="shared" si="75"/>
        <v>42670</v>
      </c>
      <c r="X233" s="9">
        <f t="shared" si="76"/>
        <v>0</v>
      </c>
      <c r="Y233" s="6">
        <f t="shared" si="77"/>
        <v>42670</v>
      </c>
      <c r="Z233" s="9">
        <f t="shared" si="78"/>
        <v>0</v>
      </c>
      <c r="AA233" s="30">
        <f t="shared" si="79"/>
        <v>21.02</v>
      </c>
      <c r="AB233" t="str">
        <f t="shared" si="80"/>
        <v/>
      </c>
      <c r="AC233" s="9">
        <v>0</v>
      </c>
      <c r="AD233" s="6">
        <f t="shared" si="83"/>
        <v>42670</v>
      </c>
    </row>
    <row r="234" spans="1:30">
      <c r="A234">
        <v>233</v>
      </c>
      <c r="B234" s="2" t="s">
        <v>260</v>
      </c>
      <c r="C234">
        <v>0</v>
      </c>
      <c r="D234" s="3">
        <v>0</v>
      </c>
      <c r="E234" s="3">
        <v>0</v>
      </c>
      <c r="F234" s="3">
        <f t="shared" si="81"/>
        <v>0</v>
      </c>
      <c r="G234" s="4">
        <f t="shared" si="63"/>
        <v>0</v>
      </c>
      <c r="H234" s="5">
        <v>0</v>
      </c>
      <c r="I234" s="30">
        <f t="shared" si="64"/>
        <v>0</v>
      </c>
      <c r="J234" s="30">
        <f t="shared" si="65"/>
        <v>0</v>
      </c>
      <c r="K234" s="8">
        <f t="shared" si="66"/>
        <v>0</v>
      </c>
      <c r="L234" s="8">
        <f t="shared" si="67"/>
        <v>0</v>
      </c>
      <c r="M234" s="8">
        <f t="shared" si="82"/>
        <v>0</v>
      </c>
      <c r="N234" s="6">
        <f t="shared" si="68"/>
        <v>0</v>
      </c>
      <c r="O234" s="8">
        <f t="shared" si="69"/>
        <v>0</v>
      </c>
      <c r="P234">
        <f t="shared" si="70"/>
        <v>0</v>
      </c>
      <c r="Q234" s="6">
        <f>ROUND(IF(H234=3%,$G$358*Ranking!K235,0),0)</f>
        <v>0</v>
      </c>
      <c r="R234" s="6">
        <f t="shared" si="71"/>
        <v>0</v>
      </c>
      <c r="S234" s="6">
        <f t="shared" si="72"/>
        <v>0</v>
      </c>
      <c r="T234" s="6">
        <f t="shared" si="73"/>
        <v>0</v>
      </c>
      <c r="U234" s="30">
        <f t="shared" si="74"/>
        <v>0</v>
      </c>
      <c r="V234" s="6">
        <f>IF(H234=3%,ROUND($G$360*Ranking!K235,0),0)</f>
        <v>0</v>
      </c>
      <c r="W234" s="9">
        <f t="shared" si="75"/>
        <v>0</v>
      </c>
      <c r="X234" s="9">
        <f t="shared" si="76"/>
        <v>0</v>
      </c>
      <c r="Y234" s="6">
        <f t="shared" si="77"/>
        <v>0</v>
      </c>
      <c r="Z234" s="9">
        <f t="shared" si="78"/>
        <v>0</v>
      </c>
      <c r="AA234" s="30">
        <f t="shared" si="79"/>
        <v>0</v>
      </c>
      <c r="AB234" t="str">
        <f t="shared" si="80"/>
        <v/>
      </c>
      <c r="AC234" s="9">
        <v>0</v>
      </c>
      <c r="AD234" s="6">
        <f t="shared" si="83"/>
        <v>0</v>
      </c>
    </row>
    <row r="235" spans="1:30">
      <c r="A235">
        <v>234</v>
      </c>
      <c r="B235" s="2" t="s">
        <v>261</v>
      </c>
      <c r="C235">
        <v>0</v>
      </c>
      <c r="D235" s="3">
        <v>0</v>
      </c>
      <c r="E235" s="3">
        <v>0</v>
      </c>
      <c r="F235" s="3">
        <f t="shared" si="81"/>
        <v>0</v>
      </c>
      <c r="G235" s="4">
        <f t="shared" si="63"/>
        <v>0</v>
      </c>
      <c r="H235" s="5">
        <v>0</v>
      </c>
      <c r="I235" s="30">
        <f t="shared" si="64"/>
        <v>0</v>
      </c>
      <c r="J235" s="30">
        <f t="shared" si="65"/>
        <v>0</v>
      </c>
      <c r="K235" s="8">
        <f t="shared" si="66"/>
        <v>0</v>
      </c>
      <c r="L235" s="8">
        <f t="shared" si="67"/>
        <v>0</v>
      </c>
      <c r="M235" s="8">
        <f t="shared" si="82"/>
        <v>0</v>
      </c>
      <c r="N235" s="6">
        <f t="shared" si="68"/>
        <v>0</v>
      </c>
      <c r="O235" s="8">
        <f t="shared" si="69"/>
        <v>0</v>
      </c>
      <c r="P235">
        <f t="shared" si="70"/>
        <v>0</v>
      </c>
      <c r="Q235" s="6">
        <f>ROUND(IF(H235=3%,$G$358*Ranking!K236,0),0)</f>
        <v>0</v>
      </c>
      <c r="R235" s="6">
        <f t="shared" si="71"/>
        <v>0</v>
      </c>
      <c r="S235" s="6">
        <f t="shared" si="72"/>
        <v>0</v>
      </c>
      <c r="T235" s="6">
        <f t="shared" si="73"/>
        <v>0</v>
      </c>
      <c r="U235" s="30">
        <f t="shared" si="74"/>
        <v>0</v>
      </c>
      <c r="V235" s="6">
        <f>IF(H235=3%,ROUND($G$360*Ranking!K236,0),0)</f>
        <v>0</v>
      </c>
      <c r="W235" s="9">
        <f t="shared" si="75"/>
        <v>0</v>
      </c>
      <c r="X235" s="9">
        <f t="shared" si="76"/>
        <v>0</v>
      </c>
      <c r="Y235" s="6">
        <f t="shared" si="77"/>
        <v>0</v>
      </c>
      <c r="Z235" s="9">
        <f t="shared" si="78"/>
        <v>0</v>
      </c>
      <c r="AA235" s="30">
        <f t="shared" si="79"/>
        <v>0</v>
      </c>
      <c r="AB235" t="str">
        <f t="shared" si="80"/>
        <v/>
      </c>
      <c r="AC235" s="9">
        <v>0</v>
      </c>
      <c r="AD235" s="6">
        <f t="shared" si="83"/>
        <v>0</v>
      </c>
    </row>
    <row r="236" spans="1:30">
      <c r="A236">
        <v>235</v>
      </c>
      <c r="B236" s="2" t="s">
        <v>262</v>
      </c>
      <c r="C236">
        <v>2008</v>
      </c>
      <c r="D236" s="3">
        <v>78400.600000000006</v>
      </c>
      <c r="E236" s="3">
        <v>877.71</v>
      </c>
      <c r="F236" s="3">
        <f t="shared" si="81"/>
        <v>77522.89</v>
      </c>
      <c r="G236" s="4">
        <f t="shared" si="63"/>
        <v>77523</v>
      </c>
      <c r="H236" s="5">
        <v>0.03</v>
      </c>
      <c r="I236" s="30">
        <f t="shared" si="64"/>
        <v>21.02</v>
      </c>
      <c r="J236" s="30">
        <f t="shared" si="65"/>
        <v>100</v>
      </c>
      <c r="K236" s="8">
        <f t="shared" si="66"/>
        <v>16298.674069999999</v>
      </c>
      <c r="L236" s="8">
        <f t="shared" si="67"/>
        <v>16298.674069999999</v>
      </c>
      <c r="M236" s="8">
        <f t="shared" si="82"/>
        <v>-0.32593000000088068</v>
      </c>
      <c r="N236" s="6">
        <f t="shared" si="68"/>
        <v>16299</v>
      </c>
      <c r="O236" s="8">
        <f t="shared" si="69"/>
        <v>0.32593000000088068</v>
      </c>
      <c r="P236">
        <f t="shared" si="70"/>
        <v>21.02</v>
      </c>
      <c r="Q236" s="6">
        <f>ROUND(IF(H236=3%,$G$358*Ranking!K237,0),0)</f>
        <v>75401</v>
      </c>
      <c r="R236" s="6">
        <f t="shared" si="71"/>
        <v>91700</v>
      </c>
      <c r="S236" s="6">
        <f t="shared" si="72"/>
        <v>61224</v>
      </c>
      <c r="T236" s="6">
        <f t="shared" si="73"/>
        <v>77523</v>
      </c>
      <c r="U236" s="30">
        <f t="shared" si="74"/>
        <v>100</v>
      </c>
      <c r="V236" s="6">
        <f>IF(H236=3%,ROUND($G$360*Ranking!K237,0),0)</f>
        <v>49517</v>
      </c>
      <c r="W236" s="9">
        <f t="shared" si="75"/>
        <v>127040</v>
      </c>
      <c r="X236" s="9">
        <f t="shared" si="76"/>
        <v>0</v>
      </c>
      <c r="Y236" s="6">
        <f t="shared" si="77"/>
        <v>77523</v>
      </c>
      <c r="Z236" s="9">
        <f t="shared" si="78"/>
        <v>0</v>
      </c>
      <c r="AA236" s="30">
        <f t="shared" si="79"/>
        <v>100</v>
      </c>
      <c r="AB236">
        <f t="shared" si="80"/>
        <v>1</v>
      </c>
      <c r="AC236" s="9">
        <v>0</v>
      </c>
      <c r="AD236" s="6">
        <f t="shared" si="83"/>
        <v>77523</v>
      </c>
    </row>
    <row r="237" spans="1:30">
      <c r="A237">
        <v>236</v>
      </c>
      <c r="B237" s="2" t="s">
        <v>263</v>
      </c>
      <c r="C237">
        <v>2018</v>
      </c>
      <c r="D237" s="3">
        <v>572953.96</v>
      </c>
      <c r="E237" s="3">
        <v>4515.5</v>
      </c>
      <c r="F237" s="3">
        <f t="shared" si="81"/>
        <v>568438.46</v>
      </c>
      <c r="G237" s="4">
        <f t="shared" si="63"/>
        <v>568438</v>
      </c>
      <c r="H237" s="5">
        <v>0.01</v>
      </c>
      <c r="I237" s="30">
        <f t="shared" si="64"/>
        <v>21.02</v>
      </c>
      <c r="J237" s="30">
        <f t="shared" si="65"/>
        <v>21.02</v>
      </c>
      <c r="K237" s="8">
        <f t="shared" si="66"/>
        <v>119510.15426</v>
      </c>
      <c r="L237" s="8">
        <f t="shared" si="67"/>
        <v>119510.15426</v>
      </c>
      <c r="M237" s="8">
        <f t="shared" si="82"/>
        <v>0.15425999999570195</v>
      </c>
      <c r="N237" s="6">
        <f t="shared" si="68"/>
        <v>119510</v>
      </c>
      <c r="O237" s="8">
        <f t="shared" si="69"/>
        <v>-0.15425999999570195</v>
      </c>
      <c r="P237">
        <f t="shared" si="70"/>
        <v>21.02</v>
      </c>
      <c r="Q237" s="6">
        <f>ROUND(IF(H237=3%,$G$358*Ranking!K238,0),0)</f>
        <v>0</v>
      </c>
      <c r="R237" s="6">
        <f t="shared" si="71"/>
        <v>119510</v>
      </c>
      <c r="S237" s="6">
        <f t="shared" si="72"/>
        <v>0</v>
      </c>
      <c r="T237" s="6">
        <f t="shared" si="73"/>
        <v>119510</v>
      </c>
      <c r="U237" s="30">
        <f t="shared" si="74"/>
        <v>21.02</v>
      </c>
      <c r="V237" s="6">
        <f>IF(H237=3%,ROUND($G$360*Ranking!K238,0),0)</f>
        <v>0</v>
      </c>
      <c r="W237" s="9">
        <f t="shared" si="75"/>
        <v>119510</v>
      </c>
      <c r="X237" s="9">
        <f t="shared" si="76"/>
        <v>0</v>
      </c>
      <c r="Y237" s="6">
        <f t="shared" si="77"/>
        <v>119510</v>
      </c>
      <c r="Z237" s="9">
        <f t="shared" si="78"/>
        <v>0</v>
      </c>
      <c r="AA237" s="30">
        <f t="shared" si="79"/>
        <v>21.02</v>
      </c>
      <c r="AB237" t="str">
        <f t="shared" si="80"/>
        <v/>
      </c>
      <c r="AC237" s="9">
        <v>0</v>
      </c>
      <c r="AD237" s="6">
        <f t="shared" si="83"/>
        <v>119510</v>
      </c>
    </row>
    <row r="238" spans="1:30">
      <c r="A238">
        <v>237</v>
      </c>
      <c r="B238" s="2" t="s">
        <v>264</v>
      </c>
      <c r="C238">
        <v>0</v>
      </c>
      <c r="D238" s="3">
        <v>0</v>
      </c>
      <c r="E238" s="3">
        <v>0</v>
      </c>
      <c r="F238" s="3">
        <f t="shared" si="81"/>
        <v>0</v>
      </c>
      <c r="G238" s="4">
        <f t="shared" si="63"/>
        <v>0</v>
      </c>
      <c r="H238" s="5">
        <v>0</v>
      </c>
      <c r="I238" s="30">
        <f t="shared" si="64"/>
        <v>0</v>
      </c>
      <c r="J238" s="30">
        <f t="shared" si="65"/>
        <v>0</v>
      </c>
      <c r="K238" s="8">
        <f t="shared" si="66"/>
        <v>0</v>
      </c>
      <c r="L238" s="8">
        <f t="shared" si="67"/>
        <v>0</v>
      </c>
      <c r="M238" s="8">
        <f t="shared" si="82"/>
        <v>0</v>
      </c>
      <c r="N238" s="6">
        <f t="shared" si="68"/>
        <v>0</v>
      </c>
      <c r="O238" s="8">
        <f t="shared" si="69"/>
        <v>0</v>
      </c>
      <c r="P238">
        <f t="shared" si="70"/>
        <v>0</v>
      </c>
      <c r="Q238" s="6">
        <f>ROUND(IF(H238=3%,$G$358*Ranking!K239,0),0)</f>
        <v>0</v>
      </c>
      <c r="R238" s="6">
        <f t="shared" si="71"/>
        <v>0</v>
      </c>
      <c r="S238" s="6">
        <f t="shared" si="72"/>
        <v>0</v>
      </c>
      <c r="T238" s="6">
        <f t="shared" si="73"/>
        <v>0</v>
      </c>
      <c r="U238" s="30">
        <f t="shared" si="74"/>
        <v>0</v>
      </c>
      <c r="V238" s="6">
        <f>IF(H238=3%,ROUND($G$360*Ranking!K239,0),0)</f>
        <v>0</v>
      </c>
      <c r="W238" s="9">
        <f t="shared" si="75"/>
        <v>0</v>
      </c>
      <c r="X238" s="9">
        <f t="shared" si="76"/>
        <v>0</v>
      </c>
      <c r="Y238" s="6">
        <f t="shared" si="77"/>
        <v>0</v>
      </c>
      <c r="Z238" s="9">
        <f t="shared" si="78"/>
        <v>0</v>
      </c>
      <c r="AA238" s="30">
        <f t="shared" si="79"/>
        <v>0</v>
      </c>
      <c r="AB238" t="str">
        <f t="shared" si="80"/>
        <v/>
      </c>
      <c r="AC238" s="9">
        <v>0</v>
      </c>
      <c r="AD238" s="6">
        <f t="shared" si="83"/>
        <v>0</v>
      </c>
    </row>
    <row r="239" spans="1:30">
      <c r="A239">
        <v>238</v>
      </c>
      <c r="B239" s="2" t="s">
        <v>265</v>
      </c>
      <c r="C239">
        <v>2019</v>
      </c>
      <c r="D239" s="3">
        <v>222132.11</v>
      </c>
      <c r="E239" s="3">
        <v>0</v>
      </c>
      <c r="F239" s="3">
        <f t="shared" si="81"/>
        <v>222132.11</v>
      </c>
      <c r="G239" s="4">
        <f t="shared" si="63"/>
        <v>222132</v>
      </c>
      <c r="H239" s="5">
        <v>0.01</v>
      </c>
      <c r="I239" s="30">
        <f t="shared" si="64"/>
        <v>21.02</v>
      </c>
      <c r="J239" s="30">
        <f t="shared" si="65"/>
        <v>21.02</v>
      </c>
      <c r="K239" s="8">
        <f t="shared" si="66"/>
        <v>46701.715199999999</v>
      </c>
      <c r="L239" s="8">
        <f t="shared" si="67"/>
        <v>46701.715199999999</v>
      </c>
      <c r="M239" s="8">
        <f t="shared" si="82"/>
        <v>-0.28480000000126893</v>
      </c>
      <c r="N239" s="6">
        <f t="shared" si="68"/>
        <v>46702</v>
      </c>
      <c r="O239" s="8">
        <f t="shared" si="69"/>
        <v>0.28480000000126893</v>
      </c>
      <c r="P239">
        <f t="shared" si="70"/>
        <v>21.02</v>
      </c>
      <c r="Q239" s="6">
        <f>ROUND(IF(H239=3%,$G$358*Ranking!K240,0),0)</f>
        <v>0</v>
      </c>
      <c r="R239" s="6">
        <f t="shared" si="71"/>
        <v>46702</v>
      </c>
      <c r="S239" s="6">
        <f t="shared" si="72"/>
        <v>0</v>
      </c>
      <c r="T239" s="6">
        <f t="shared" si="73"/>
        <v>46702</v>
      </c>
      <c r="U239" s="30">
        <f t="shared" si="74"/>
        <v>21.02</v>
      </c>
      <c r="V239" s="6">
        <f>IF(H239=3%,ROUND($G$360*Ranking!K240,0),0)</f>
        <v>0</v>
      </c>
      <c r="W239" s="9">
        <f t="shared" si="75"/>
        <v>46702</v>
      </c>
      <c r="X239" s="9">
        <f t="shared" si="76"/>
        <v>0</v>
      </c>
      <c r="Y239" s="6">
        <f t="shared" si="77"/>
        <v>46702</v>
      </c>
      <c r="Z239" s="9">
        <f t="shared" si="78"/>
        <v>0</v>
      </c>
      <c r="AA239" s="30">
        <f t="shared" si="79"/>
        <v>21.02</v>
      </c>
      <c r="AB239" t="str">
        <f t="shared" si="80"/>
        <v/>
      </c>
      <c r="AC239" s="9">
        <v>0</v>
      </c>
      <c r="AD239" s="6">
        <f t="shared" si="83"/>
        <v>46702</v>
      </c>
    </row>
    <row r="240" spans="1:30">
      <c r="A240">
        <v>239</v>
      </c>
      <c r="B240" s="2" t="s">
        <v>266</v>
      </c>
      <c r="C240">
        <v>2003</v>
      </c>
      <c r="D240" s="3">
        <v>2964536.17</v>
      </c>
      <c r="E240" s="3">
        <v>14115.94</v>
      </c>
      <c r="F240" s="3">
        <f t="shared" si="81"/>
        <v>2950420.23</v>
      </c>
      <c r="G240" s="4">
        <f t="shared" si="63"/>
        <v>2950420</v>
      </c>
      <c r="H240" s="5">
        <v>1.4999999999999999E-2</v>
      </c>
      <c r="I240" s="30">
        <f t="shared" si="64"/>
        <v>21.02</v>
      </c>
      <c r="J240" s="30">
        <f t="shared" si="65"/>
        <v>21.02</v>
      </c>
      <c r="K240" s="8">
        <f t="shared" si="66"/>
        <v>620305.37951</v>
      </c>
      <c r="L240" s="8">
        <f t="shared" si="67"/>
        <v>620305.37951</v>
      </c>
      <c r="M240" s="8">
        <f t="shared" si="82"/>
        <v>0.37950999999884516</v>
      </c>
      <c r="N240" s="6">
        <f t="shared" si="68"/>
        <v>620305</v>
      </c>
      <c r="O240" s="8">
        <f t="shared" si="69"/>
        <v>-0.37950999999884516</v>
      </c>
      <c r="P240">
        <f t="shared" si="70"/>
        <v>21.02</v>
      </c>
      <c r="Q240" s="6">
        <f>ROUND(IF(H240=3%,$G$358*Ranking!K241,0),0)</f>
        <v>0</v>
      </c>
      <c r="R240" s="6">
        <f t="shared" si="71"/>
        <v>620305</v>
      </c>
      <c r="S240" s="6">
        <f t="shared" si="72"/>
        <v>0</v>
      </c>
      <c r="T240" s="6">
        <f t="shared" si="73"/>
        <v>620305</v>
      </c>
      <c r="U240" s="30">
        <f t="shared" si="74"/>
        <v>21.02</v>
      </c>
      <c r="V240" s="6">
        <f>IF(H240=3%,ROUND($G$360*Ranking!K241,0),0)</f>
        <v>0</v>
      </c>
      <c r="W240" s="9">
        <f t="shared" si="75"/>
        <v>620305</v>
      </c>
      <c r="X240" s="9">
        <f t="shared" si="76"/>
        <v>0</v>
      </c>
      <c r="Y240" s="6">
        <f t="shared" si="77"/>
        <v>620305</v>
      </c>
      <c r="Z240" s="9">
        <f t="shared" si="78"/>
        <v>0</v>
      </c>
      <c r="AA240" s="30">
        <f t="shared" si="79"/>
        <v>21.02</v>
      </c>
      <c r="AB240" t="str">
        <f t="shared" si="80"/>
        <v/>
      </c>
      <c r="AC240" s="9">
        <v>0</v>
      </c>
      <c r="AD240" s="6">
        <f t="shared" si="83"/>
        <v>620305</v>
      </c>
    </row>
    <row r="241" spans="1:30">
      <c r="A241">
        <v>240</v>
      </c>
      <c r="B241" s="2" t="s">
        <v>267</v>
      </c>
      <c r="C241">
        <v>2009</v>
      </c>
      <c r="D241" s="3">
        <v>113391.4</v>
      </c>
      <c r="E241" s="3">
        <v>734.76</v>
      </c>
      <c r="F241" s="3">
        <f t="shared" si="81"/>
        <v>112656.64</v>
      </c>
      <c r="G241" s="4">
        <f t="shared" si="63"/>
        <v>112657</v>
      </c>
      <c r="H241" s="5">
        <v>1.4999999999999999E-2</v>
      </c>
      <c r="I241" s="30">
        <f t="shared" si="64"/>
        <v>21.02</v>
      </c>
      <c r="J241" s="30">
        <f t="shared" si="65"/>
        <v>21.02</v>
      </c>
      <c r="K241" s="8">
        <f t="shared" si="66"/>
        <v>23685.354340000002</v>
      </c>
      <c r="L241" s="8">
        <f t="shared" si="67"/>
        <v>23685.354340000002</v>
      </c>
      <c r="M241" s="8">
        <f t="shared" si="82"/>
        <v>0.35434000000168453</v>
      </c>
      <c r="N241" s="6">
        <f t="shared" si="68"/>
        <v>23685</v>
      </c>
      <c r="O241" s="8">
        <f t="shared" si="69"/>
        <v>-0.35434000000168453</v>
      </c>
      <c r="P241">
        <f t="shared" si="70"/>
        <v>21.02</v>
      </c>
      <c r="Q241" s="6">
        <f>ROUND(IF(H241=3%,$G$358*Ranking!K242,0),0)</f>
        <v>0</v>
      </c>
      <c r="R241" s="6">
        <f t="shared" si="71"/>
        <v>23685</v>
      </c>
      <c r="S241" s="6">
        <f t="shared" si="72"/>
        <v>0</v>
      </c>
      <c r="T241" s="6">
        <f t="shared" si="73"/>
        <v>23685</v>
      </c>
      <c r="U241" s="30">
        <f t="shared" si="74"/>
        <v>21.02</v>
      </c>
      <c r="V241" s="6">
        <f>IF(H241=3%,ROUND($G$360*Ranking!K242,0),0)</f>
        <v>0</v>
      </c>
      <c r="W241" s="9">
        <f t="shared" si="75"/>
        <v>23685</v>
      </c>
      <c r="X241" s="9">
        <f t="shared" si="76"/>
        <v>0</v>
      </c>
      <c r="Y241" s="6">
        <f t="shared" si="77"/>
        <v>23685</v>
      </c>
      <c r="Z241" s="9">
        <f t="shared" si="78"/>
        <v>0</v>
      </c>
      <c r="AA241" s="30">
        <f t="shared" si="79"/>
        <v>21.02</v>
      </c>
      <c r="AB241" t="str">
        <f t="shared" si="80"/>
        <v/>
      </c>
      <c r="AC241" s="9">
        <v>0</v>
      </c>
      <c r="AD241" s="6">
        <f t="shared" si="83"/>
        <v>23685</v>
      </c>
    </row>
    <row r="242" spans="1:30">
      <c r="A242">
        <v>241</v>
      </c>
      <c r="B242" s="2" t="s">
        <v>268</v>
      </c>
      <c r="C242">
        <v>0</v>
      </c>
      <c r="D242" s="3">
        <v>0</v>
      </c>
      <c r="E242" s="3">
        <v>0</v>
      </c>
      <c r="F242" s="3">
        <f t="shared" si="81"/>
        <v>0</v>
      </c>
      <c r="G242" s="4">
        <f t="shared" si="63"/>
        <v>0</v>
      </c>
      <c r="H242" s="5">
        <v>0</v>
      </c>
      <c r="I242" s="30">
        <f t="shared" si="64"/>
        <v>0</v>
      </c>
      <c r="J242" s="30">
        <f t="shared" si="65"/>
        <v>0</v>
      </c>
      <c r="K242" s="8">
        <f t="shared" si="66"/>
        <v>0</v>
      </c>
      <c r="L242" s="8">
        <f t="shared" si="67"/>
        <v>0</v>
      </c>
      <c r="M242" s="8">
        <f t="shared" si="82"/>
        <v>0</v>
      </c>
      <c r="N242" s="6">
        <f t="shared" si="68"/>
        <v>0</v>
      </c>
      <c r="O242" s="8">
        <f t="shared" si="69"/>
        <v>0</v>
      </c>
      <c r="P242">
        <f t="shared" si="70"/>
        <v>0</v>
      </c>
      <c r="Q242" s="6">
        <f>ROUND(IF(H242=3%,$G$358*Ranking!K243,0),0)</f>
        <v>0</v>
      </c>
      <c r="R242" s="6">
        <f t="shared" si="71"/>
        <v>0</v>
      </c>
      <c r="S242" s="6">
        <f t="shared" si="72"/>
        <v>0</v>
      </c>
      <c r="T242" s="6">
        <f t="shared" si="73"/>
        <v>0</v>
      </c>
      <c r="U242" s="30">
        <f t="shared" si="74"/>
        <v>0</v>
      </c>
      <c r="V242" s="6">
        <f>IF(H242=3%,ROUND($G$360*Ranking!K243,0),0)</f>
        <v>0</v>
      </c>
      <c r="W242" s="9">
        <f t="shared" si="75"/>
        <v>0</v>
      </c>
      <c r="X242" s="9">
        <f t="shared" si="76"/>
        <v>0</v>
      </c>
      <c r="Y242" s="6">
        <f t="shared" si="77"/>
        <v>0</v>
      </c>
      <c r="Z242" s="9">
        <f t="shared" si="78"/>
        <v>0</v>
      </c>
      <c r="AA242" s="30">
        <f t="shared" si="79"/>
        <v>0</v>
      </c>
      <c r="AB242" t="str">
        <f t="shared" si="80"/>
        <v/>
      </c>
      <c r="AC242" s="9">
        <v>0</v>
      </c>
      <c r="AD242" s="6">
        <f t="shared" si="83"/>
        <v>0</v>
      </c>
    </row>
    <row r="243" spans="1:30">
      <c r="A243">
        <v>242</v>
      </c>
      <c r="B243" s="2" t="s">
        <v>269</v>
      </c>
      <c r="C243">
        <v>2005</v>
      </c>
      <c r="D243" s="3">
        <v>684384.79</v>
      </c>
      <c r="E243" s="3">
        <v>8164.98</v>
      </c>
      <c r="F243" s="3">
        <f t="shared" si="81"/>
        <v>676219.81</v>
      </c>
      <c r="G243" s="4">
        <f t="shared" si="63"/>
        <v>676220</v>
      </c>
      <c r="H243" s="5">
        <v>0.03</v>
      </c>
      <c r="I243" s="30">
        <f t="shared" si="64"/>
        <v>21.02</v>
      </c>
      <c r="J243" s="30">
        <f t="shared" si="65"/>
        <v>30.97</v>
      </c>
      <c r="K243" s="8">
        <f t="shared" si="66"/>
        <v>142170.57359000001</v>
      </c>
      <c r="L243" s="8">
        <f t="shared" si="67"/>
        <v>142170.57359000001</v>
      </c>
      <c r="M243" s="8">
        <f t="shared" si="82"/>
        <v>-0.42640999998548068</v>
      </c>
      <c r="N243" s="6">
        <f t="shared" si="68"/>
        <v>142171</v>
      </c>
      <c r="O243" s="8">
        <f t="shared" si="69"/>
        <v>0.42640999998548068</v>
      </c>
      <c r="P243">
        <f t="shared" si="70"/>
        <v>21.02</v>
      </c>
      <c r="Q243" s="6">
        <f>ROUND(IF(H243=3%,$G$358*Ranking!K244,0),0)</f>
        <v>40601</v>
      </c>
      <c r="R243" s="6">
        <f t="shared" si="71"/>
        <v>182772</v>
      </c>
      <c r="S243" s="6">
        <f t="shared" si="72"/>
        <v>40601</v>
      </c>
      <c r="T243" s="6">
        <f t="shared" si="73"/>
        <v>182772</v>
      </c>
      <c r="U243" s="30">
        <f t="shared" si="74"/>
        <v>27.03</v>
      </c>
      <c r="V243" s="6">
        <f>IF(H243=3%,ROUND($G$360*Ranking!K244,0),0)</f>
        <v>26663</v>
      </c>
      <c r="W243" s="9">
        <f t="shared" si="75"/>
        <v>209435</v>
      </c>
      <c r="X243" s="9">
        <f t="shared" si="76"/>
        <v>26663</v>
      </c>
      <c r="Y243" s="6">
        <f t="shared" si="77"/>
        <v>209435</v>
      </c>
      <c r="Z243" s="9">
        <f t="shared" si="78"/>
        <v>0</v>
      </c>
      <c r="AA243" s="30">
        <f t="shared" si="79"/>
        <v>30.97</v>
      </c>
      <c r="AB243" t="str">
        <f t="shared" si="80"/>
        <v/>
      </c>
      <c r="AC243" s="9">
        <v>0</v>
      </c>
      <c r="AD243" s="6">
        <f t="shared" si="83"/>
        <v>209435</v>
      </c>
    </row>
    <row r="244" spans="1:30">
      <c r="A244">
        <v>243</v>
      </c>
      <c r="B244" s="2" t="s">
        <v>270</v>
      </c>
      <c r="C244">
        <v>2007</v>
      </c>
      <c r="D244" s="3">
        <v>2246981.16</v>
      </c>
      <c r="E244" s="3">
        <v>8017.71</v>
      </c>
      <c r="F244" s="3">
        <f t="shared" si="81"/>
        <v>2238963.4500000002</v>
      </c>
      <c r="G244" s="4">
        <f t="shared" si="63"/>
        <v>2238963</v>
      </c>
      <c r="H244" s="5">
        <v>0.01</v>
      </c>
      <c r="I244" s="30">
        <f t="shared" si="64"/>
        <v>21.02</v>
      </c>
      <c r="J244" s="30">
        <f t="shared" si="65"/>
        <v>21.02</v>
      </c>
      <c r="K244" s="8">
        <f t="shared" si="66"/>
        <v>470726.47061000002</v>
      </c>
      <c r="L244" s="8">
        <f t="shared" si="67"/>
        <v>470726.47061000002</v>
      </c>
      <c r="M244" s="8">
        <f t="shared" si="82"/>
        <v>0.47061000001849607</v>
      </c>
      <c r="N244" s="6">
        <f t="shared" si="68"/>
        <v>470726</v>
      </c>
      <c r="O244" s="8">
        <f t="shared" si="69"/>
        <v>-0.47061000001849607</v>
      </c>
      <c r="P244">
        <f t="shared" si="70"/>
        <v>21.02</v>
      </c>
      <c r="Q244" s="6">
        <f>ROUND(IF(H244=3%,$G$358*Ranking!K245,0),0)</f>
        <v>0</v>
      </c>
      <c r="R244" s="6">
        <f t="shared" si="71"/>
        <v>470726</v>
      </c>
      <c r="S244" s="6">
        <f t="shared" si="72"/>
        <v>0</v>
      </c>
      <c r="T244" s="6">
        <f t="shared" si="73"/>
        <v>470726</v>
      </c>
      <c r="U244" s="30">
        <f t="shared" si="74"/>
        <v>21.02</v>
      </c>
      <c r="V244" s="6">
        <f>IF(H244=3%,ROUND($G$360*Ranking!K245,0),0)</f>
        <v>0</v>
      </c>
      <c r="W244" s="9">
        <f t="shared" si="75"/>
        <v>470726</v>
      </c>
      <c r="X244" s="9">
        <f t="shared" si="76"/>
        <v>0</v>
      </c>
      <c r="Y244" s="6">
        <f t="shared" si="77"/>
        <v>470726</v>
      </c>
      <c r="Z244" s="9">
        <f t="shared" si="78"/>
        <v>0</v>
      </c>
      <c r="AA244" s="30">
        <f t="shared" si="79"/>
        <v>21.02</v>
      </c>
      <c r="AB244" t="str">
        <f t="shared" si="80"/>
        <v/>
      </c>
      <c r="AC244" s="9">
        <v>0</v>
      </c>
      <c r="AD244" s="6">
        <f t="shared" si="83"/>
        <v>470726</v>
      </c>
    </row>
    <row r="245" spans="1:30">
      <c r="A245">
        <v>244</v>
      </c>
      <c r="B245" s="2" t="s">
        <v>271</v>
      </c>
      <c r="C245">
        <v>2006</v>
      </c>
      <c r="D245" s="3">
        <v>1137348.3600000001</v>
      </c>
      <c r="E245" s="3">
        <v>10978.15</v>
      </c>
      <c r="F245" s="3">
        <f t="shared" si="81"/>
        <v>1126370.2100000002</v>
      </c>
      <c r="G245" s="4">
        <f t="shared" si="63"/>
        <v>1126370</v>
      </c>
      <c r="H245" s="5">
        <v>0.02</v>
      </c>
      <c r="I245" s="30">
        <f t="shared" si="64"/>
        <v>21.02</v>
      </c>
      <c r="J245" s="30">
        <f t="shared" si="65"/>
        <v>21.02</v>
      </c>
      <c r="K245" s="8">
        <f t="shared" si="66"/>
        <v>236811.49473999999</v>
      </c>
      <c r="L245" s="8">
        <f t="shared" si="67"/>
        <v>236811.49473999999</v>
      </c>
      <c r="M245" s="8">
        <f t="shared" si="82"/>
        <v>0.49473999999463558</v>
      </c>
      <c r="N245" s="6">
        <f t="shared" si="68"/>
        <v>236811</v>
      </c>
      <c r="O245" s="8">
        <f t="shared" si="69"/>
        <v>-0.49473999999463558</v>
      </c>
      <c r="P245">
        <f t="shared" si="70"/>
        <v>21.02</v>
      </c>
      <c r="Q245" s="6">
        <f>ROUND(IF(H245=3%,$G$358*Ranking!K246,0),0)</f>
        <v>0</v>
      </c>
      <c r="R245" s="6">
        <f t="shared" si="71"/>
        <v>236811</v>
      </c>
      <c r="S245" s="6">
        <f t="shared" si="72"/>
        <v>0</v>
      </c>
      <c r="T245" s="6">
        <f t="shared" si="73"/>
        <v>236811</v>
      </c>
      <c r="U245" s="30">
        <f t="shared" si="74"/>
        <v>21.02</v>
      </c>
      <c r="V245" s="6">
        <f>IF(H245=3%,ROUND($G$360*Ranking!K246,0),0)</f>
        <v>0</v>
      </c>
      <c r="W245" s="9">
        <f t="shared" si="75"/>
        <v>236811</v>
      </c>
      <c r="X245" s="9">
        <f t="shared" si="76"/>
        <v>0</v>
      </c>
      <c r="Y245" s="6">
        <f t="shared" si="77"/>
        <v>236811</v>
      </c>
      <c r="Z245" s="9">
        <f t="shared" si="78"/>
        <v>0</v>
      </c>
      <c r="AA245" s="30">
        <f t="shared" si="79"/>
        <v>21.02</v>
      </c>
      <c r="AB245" t="str">
        <f t="shared" si="80"/>
        <v/>
      </c>
      <c r="AC245" s="9">
        <v>0</v>
      </c>
      <c r="AD245" s="6">
        <f t="shared" si="83"/>
        <v>236811</v>
      </c>
    </row>
    <row r="246" spans="1:30">
      <c r="A246">
        <v>245</v>
      </c>
      <c r="B246" s="2" t="s">
        <v>272</v>
      </c>
      <c r="C246">
        <v>0</v>
      </c>
      <c r="D246" s="3">
        <v>0</v>
      </c>
      <c r="E246" s="3">
        <v>0</v>
      </c>
      <c r="F246" s="3">
        <f t="shared" si="81"/>
        <v>0</v>
      </c>
      <c r="G246" s="4">
        <f t="shared" si="63"/>
        <v>0</v>
      </c>
      <c r="H246" s="5">
        <v>0</v>
      </c>
      <c r="I246" s="30">
        <f t="shared" si="64"/>
        <v>0</v>
      </c>
      <c r="J246" s="30">
        <f t="shared" si="65"/>
        <v>0</v>
      </c>
      <c r="K246" s="8">
        <f t="shared" si="66"/>
        <v>0</v>
      </c>
      <c r="L246" s="8">
        <f t="shared" si="67"/>
        <v>0</v>
      </c>
      <c r="M246" s="8">
        <f t="shared" si="82"/>
        <v>0</v>
      </c>
      <c r="N246" s="6">
        <f t="shared" si="68"/>
        <v>0</v>
      </c>
      <c r="O246" s="8">
        <f t="shared" si="69"/>
        <v>0</v>
      </c>
      <c r="P246">
        <f t="shared" si="70"/>
        <v>0</v>
      </c>
      <c r="Q246" s="6">
        <f>ROUND(IF(H246=3%,$G$358*Ranking!K247,0),0)</f>
        <v>0</v>
      </c>
      <c r="R246" s="6">
        <f t="shared" si="71"/>
        <v>0</v>
      </c>
      <c r="S246" s="6">
        <f t="shared" si="72"/>
        <v>0</v>
      </c>
      <c r="T246" s="6">
        <f t="shared" si="73"/>
        <v>0</v>
      </c>
      <c r="U246" s="30">
        <f t="shared" si="74"/>
        <v>0</v>
      </c>
      <c r="V246" s="6">
        <f>IF(H246=3%,ROUND($G$360*Ranking!K247,0),0)</f>
        <v>0</v>
      </c>
      <c r="W246" s="9">
        <f t="shared" si="75"/>
        <v>0</v>
      </c>
      <c r="X246" s="9">
        <f t="shared" si="76"/>
        <v>0</v>
      </c>
      <c r="Y246" s="6">
        <f t="shared" si="77"/>
        <v>0</v>
      </c>
      <c r="Z246" s="9">
        <f t="shared" si="78"/>
        <v>0</v>
      </c>
      <c r="AA246" s="30">
        <f t="shared" si="79"/>
        <v>0</v>
      </c>
      <c r="AB246" t="str">
        <f t="shared" si="80"/>
        <v/>
      </c>
      <c r="AC246" s="9">
        <v>0</v>
      </c>
      <c r="AD246" s="6">
        <f t="shared" si="83"/>
        <v>0</v>
      </c>
    </row>
    <row r="247" spans="1:30">
      <c r="A247">
        <v>246</v>
      </c>
      <c r="B247" s="2" t="s">
        <v>273</v>
      </c>
      <c r="C247">
        <v>0</v>
      </c>
      <c r="D247" s="3">
        <v>0</v>
      </c>
      <c r="E247" s="3">
        <v>0</v>
      </c>
      <c r="F247" s="3">
        <f t="shared" si="81"/>
        <v>0</v>
      </c>
      <c r="G247" s="4">
        <f t="shared" si="63"/>
        <v>0</v>
      </c>
      <c r="H247" s="5">
        <v>0</v>
      </c>
      <c r="I247" s="30">
        <f t="shared" si="64"/>
        <v>0</v>
      </c>
      <c r="J247" s="30">
        <f t="shared" si="65"/>
        <v>0</v>
      </c>
      <c r="K247" s="8">
        <f t="shared" si="66"/>
        <v>0</v>
      </c>
      <c r="L247" s="8">
        <f t="shared" si="67"/>
        <v>0</v>
      </c>
      <c r="M247" s="8">
        <f t="shared" si="82"/>
        <v>0</v>
      </c>
      <c r="N247" s="6">
        <f t="shared" si="68"/>
        <v>0</v>
      </c>
      <c r="O247" s="8">
        <f t="shared" si="69"/>
        <v>0</v>
      </c>
      <c r="P247">
        <f t="shared" si="70"/>
        <v>0</v>
      </c>
      <c r="Q247" s="6">
        <f>ROUND(IF(H247=3%,$G$358*Ranking!K248,0),0)</f>
        <v>0</v>
      </c>
      <c r="R247" s="6">
        <f t="shared" si="71"/>
        <v>0</v>
      </c>
      <c r="S247" s="6">
        <f t="shared" si="72"/>
        <v>0</v>
      </c>
      <c r="T247" s="6">
        <f t="shared" si="73"/>
        <v>0</v>
      </c>
      <c r="U247" s="30">
        <f t="shared" si="74"/>
        <v>0</v>
      </c>
      <c r="V247" s="6">
        <f>IF(H247=3%,ROUND($G$360*Ranking!K248,0),0)</f>
        <v>0</v>
      </c>
      <c r="W247" s="9">
        <f t="shared" si="75"/>
        <v>0</v>
      </c>
      <c r="X247" s="9">
        <f t="shared" si="76"/>
        <v>0</v>
      </c>
      <c r="Y247" s="6">
        <f t="shared" si="77"/>
        <v>0</v>
      </c>
      <c r="Z247" s="9">
        <f t="shared" si="78"/>
        <v>0</v>
      </c>
      <c r="AA247" s="30">
        <f t="shared" si="79"/>
        <v>0</v>
      </c>
      <c r="AB247" t="str">
        <f t="shared" si="80"/>
        <v/>
      </c>
      <c r="AC247" s="9">
        <v>0</v>
      </c>
      <c r="AD247" s="6">
        <f t="shared" si="83"/>
        <v>0</v>
      </c>
    </row>
    <row r="248" spans="1:30">
      <c r="A248">
        <v>247</v>
      </c>
      <c r="B248" s="2" t="s">
        <v>274</v>
      </c>
      <c r="C248">
        <v>2010</v>
      </c>
      <c r="D248" s="3">
        <v>287188.65000000002</v>
      </c>
      <c r="E248" s="3">
        <v>4080.15</v>
      </c>
      <c r="F248" s="3">
        <f t="shared" si="81"/>
        <v>283108.5</v>
      </c>
      <c r="G248" s="4">
        <f t="shared" si="63"/>
        <v>283109</v>
      </c>
      <c r="H248" s="5">
        <v>0.01</v>
      </c>
      <c r="I248" s="30">
        <f t="shared" si="64"/>
        <v>21.02</v>
      </c>
      <c r="J248" s="30">
        <f t="shared" si="65"/>
        <v>21.02</v>
      </c>
      <c r="K248" s="8">
        <f t="shared" si="66"/>
        <v>59521.707309999998</v>
      </c>
      <c r="L248" s="8">
        <f t="shared" si="67"/>
        <v>59521.707309999998</v>
      </c>
      <c r="M248" s="8">
        <f t="shared" si="82"/>
        <v>-0.2926900000020396</v>
      </c>
      <c r="N248" s="6">
        <f t="shared" si="68"/>
        <v>59522</v>
      </c>
      <c r="O248" s="8">
        <f t="shared" si="69"/>
        <v>0.2926900000020396</v>
      </c>
      <c r="P248">
        <f t="shared" si="70"/>
        <v>21.02</v>
      </c>
      <c r="Q248" s="6">
        <f>ROUND(IF(H248=3%,$G$358*Ranking!K249,0),0)</f>
        <v>0</v>
      </c>
      <c r="R248" s="6">
        <f t="shared" si="71"/>
        <v>59522</v>
      </c>
      <c r="S248" s="6">
        <f t="shared" si="72"/>
        <v>0</v>
      </c>
      <c r="T248" s="6">
        <f t="shared" si="73"/>
        <v>59522</v>
      </c>
      <c r="U248" s="30">
        <f t="shared" si="74"/>
        <v>21.02</v>
      </c>
      <c r="V248" s="6">
        <f>IF(H248=3%,ROUND($G$360*Ranking!K249,0),0)</f>
        <v>0</v>
      </c>
      <c r="W248" s="9">
        <f t="shared" si="75"/>
        <v>59522</v>
      </c>
      <c r="X248" s="9">
        <f t="shared" si="76"/>
        <v>0</v>
      </c>
      <c r="Y248" s="6">
        <f t="shared" si="77"/>
        <v>59522</v>
      </c>
      <c r="Z248" s="9">
        <f t="shared" si="78"/>
        <v>0</v>
      </c>
      <c r="AA248" s="30">
        <f t="shared" si="79"/>
        <v>21.02</v>
      </c>
      <c r="AB248" t="str">
        <f t="shared" si="80"/>
        <v/>
      </c>
      <c r="AC248" s="9">
        <v>0</v>
      </c>
      <c r="AD248" s="6">
        <f t="shared" si="83"/>
        <v>59522</v>
      </c>
    </row>
    <row r="249" spans="1:30">
      <c r="A249">
        <v>248</v>
      </c>
      <c r="B249" s="2" t="s">
        <v>275</v>
      </c>
      <c r="C249">
        <v>0</v>
      </c>
      <c r="D249" s="3">
        <v>0</v>
      </c>
      <c r="E249" s="3">
        <v>0</v>
      </c>
      <c r="F249" s="3">
        <f t="shared" si="81"/>
        <v>0</v>
      </c>
      <c r="G249" s="4">
        <f t="shared" si="63"/>
        <v>0</v>
      </c>
      <c r="H249" s="5">
        <v>0</v>
      </c>
      <c r="I249" s="30">
        <f t="shared" si="64"/>
        <v>0</v>
      </c>
      <c r="J249" s="30">
        <f t="shared" si="65"/>
        <v>0</v>
      </c>
      <c r="K249" s="8">
        <f t="shared" si="66"/>
        <v>0</v>
      </c>
      <c r="L249" s="8">
        <f t="shared" si="67"/>
        <v>0</v>
      </c>
      <c r="M249" s="8">
        <f t="shared" si="82"/>
        <v>0</v>
      </c>
      <c r="N249" s="6">
        <f t="shared" si="68"/>
        <v>0</v>
      </c>
      <c r="O249" s="8">
        <f t="shared" si="69"/>
        <v>0</v>
      </c>
      <c r="P249">
        <f t="shared" si="70"/>
        <v>0</v>
      </c>
      <c r="Q249" s="6">
        <f>ROUND(IF(H249=3%,$G$358*Ranking!K250,0),0)</f>
        <v>0</v>
      </c>
      <c r="R249" s="6">
        <f t="shared" si="71"/>
        <v>0</v>
      </c>
      <c r="S249" s="6">
        <f t="shared" si="72"/>
        <v>0</v>
      </c>
      <c r="T249" s="6">
        <f t="shared" si="73"/>
        <v>0</v>
      </c>
      <c r="U249" s="30">
        <f t="shared" si="74"/>
        <v>0</v>
      </c>
      <c r="V249" s="6">
        <f>IF(H249=3%,ROUND($G$360*Ranking!K250,0),0)</f>
        <v>0</v>
      </c>
      <c r="W249" s="9">
        <f t="shared" si="75"/>
        <v>0</v>
      </c>
      <c r="X249" s="9">
        <f t="shared" si="76"/>
        <v>0</v>
      </c>
      <c r="Y249" s="6">
        <f t="shared" si="77"/>
        <v>0</v>
      </c>
      <c r="Z249" s="9">
        <f t="shared" si="78"/>
        <v>0</v>
      </c>
      <c r="AA249" s="30">
        <f t="shared" si="79"/>
        <v>0</v>
      </c>
      <c r="AB249" t="str">
        <f t="shared" si="80"/>
        <v/>
      </c>
      <c r="AC249" s="9">
        <v>0</v>
      </c>
      <c r="AD249" s="6">
        <f t="shared" si="83"/>
        <v>0</v>
      </c>
    </row>
    <row r="250" spans="1:30">
      <c r="A250">
        <v>249</v>
      </c>
      <c r="B250" s="2" t="s">
        <v>276</v>
      </c>
      <c r="C250">
        <v>0</v>
      </c>
      <c r="D250" s="3">
        <v>0</v>
      </c>
      <c r="E250" s="3">
        <v>0</v>
      </c>
      <c r="F250" s="3">
        <f t="shared" si="81"/>
        <v>0</v>
      </c>
      <c r="G250" s="4">
        <f t="shared" si="63"/>
        <v>0</v>
      </c>
      <c r="H250" s="5">
        <v>0</v>
      </c>
      <c r="I250" s="30">
        <f t="shared" si="64"/>
        <v>0</v>
      </c>
      <c r="J250" s="30">
        <f t="shared" si="65"/>
        <v>0</v>
      </c>
      <c r="K250" s="8">
        <f t="shared" si="66"/>
        <v>0</v>
      </c>
      <c r="L250" s="8">
        <f t="shared" si="67"/>
        <v>0</v>
      </c>
      <c r="M250" s="8">
        <f t="shared" si="82"/>
        <v>0</v>
      </c>
      <c r="N250" s="6">
        <f t="shared" si="68"/>
        <v>0</v>
      </c>
      <c r="O250" s="8">
        <f t="shared" si="69"/>
        <v>0</v>
      </c>
      <c r="P250">
        <f t="shared" si="70"/>
        <v>0</v>
      </c>
      <c r="Q250" s="6">
        <f>ROUND(IF(H250=3%,$G$358*Ranking!K251,0),0)</f>
        <v>0</v>
      </c>
      <c r="R250" s="6">
        <f t="shared" si="71"/>
        <v>0</v>
      </c>
      <c r="S250" s="6">
        <f t="shared" si="72"/>
        <v>0</v>
      </c>
      <c r="T250" s="6">
        <f t="shared" si="73"/>
        <v>0</v>
      </c>
      <c r="U250" s="30">
        <f t="shared" si="74"/>
        <v>0</v>
      </c>
      <c r="V250" s="6">
        <f>IF(H250=3%,ROUND($G$360*Ranking!K251,0),0)</f>
        <v>0</v>
      </c>
      <c r="W250" s="9">
        <f t="shared" si="75"/>
        <v>0</v>
      </c>
      <c r="X250" s="9">
        <f t="shared" si="76"/>
        <v>0</v>
      </c>
      <c r="Y250" s="6">
        <f t="shared" si="77"/>
        <v>0</v>
      </c>
      <c r="Z250" s="9">
        <f t="shared" si="78"/>
        <v>0</v>
      </c>
      <c r="AA250" s="30">
        <f t="shared" si="79"/>
        <v>0</v>
      </c>
      <c r="AB250" t="str">
        <f t="shared" si="80"/>
        <v/>
      </c>
      <c r="AC250" s="9">
        <v>0</v>
      </c>
      <c r="AD250" s="6">
        <f t="shared" si="83"/>
        <v>0</v>
      </c>
    </row>
    <row r="251" spans="1:30">
      <c r="A251">
        <v>250</v>
      </c>
      <c r="B251" s="2" t="s">
        <v>277</v>
      </c>
      <c r="C251">
        <v>0</v>
      </c>
      <c r="D251" s="3">
        <v>0</v>
      </c>
      <c r="E251" s="3">
        <v>0</v>
      </c>
      <c r="F251" s="3">
        <f t="shared" si="81"/>
        <v>0</v>
      </c>
      <c r="G251" s="4">
        <f t="shared" si="63"/>
        <v>0</v>
      </c>
      <c r="H251" s="5">
        <v>0</v>
      </c>
      <c r="I251" s="30">
        <f t="shared" si="64"/>
        <v>0</v>
      </c>
      <c r="J251" s="30">
        <f t="shared" si="65"/>
        <v>0</v>
      </c>
      <c r="K251" s="8">
        <f t="shared" si="66"/>
        <v>0</v>
      </c>
      <c r="L251" s="8">
        <f t="shared" si="67"/>
        <v>0</v>
      </c>
      <c r="M251" s="8">
        <f t="shared" si="82"/>
        <v>0</v>
      </c>
      <c r="N251" s="6">
        <f t="shared" si="68"/>
        <v>0</v>
      </c>
      <c r="O251" s="8">
        <f t="shared" si="69"/>
        <v>0</v>
      </c>
      <c r="P251">
        <f t="shared" si="70"/>
        <v>0</v>
      </c>
      <c r="Q251" s="6">
        <f>ROUND(IF(H251=3%,$G$358*Ranking!K252,0),0)</f>
        <v>0</v>
      </c>
      <c r="R251" s="6">
        <f t="shared" si="71"/>
        <v>0</v>
      </c>
      <c r="S251" s="6">
        <f t="shared" si="72"/>
        <v>0</v>
      </c>
      <c r="T251" s="6">
        <f t="shared" si="73"/>
        <v>0</v>
      </c>
      <c r="U251" s="30">
        <f t="shared" si="74"/>
        <v>0</v>
      </c>
      <c r="V251" s="6">
        <f>IF(H251=3%,ROUND($G$360*Ranking!K252,0),0)</f>
        <v>0</v>
      </c>
      <c r="W251" s="9">
        <f t="shared" si="75"/>
        <v>0</v>
      </c>
      <c r="X251" s="9">
        <f t="shared" si="76"/>
        <v>0</v>
      </c>
      <c r="Y251" s="6">
        <f t="shared" si="77"/>
        <v>0</v>
      </c>
      <c r="Z251" s="9">
        <f t="shared" si="78"/>
        <v>0</v>
      </c>
      <c r="AA251" s="30">
        <f t="shared" si="79"/>
        <v>0</v>
      </c>
      <c r="AB251" t="str">
        <f t="shared" si="80"/>
        <v/>
      </c>
      <c r="AC251" s="9">
        <v>0</v>
      </c>
      <c r="AD251" s="6">
        <f t="shared" si="83"/>
        <v>0</v>
      </c>
    </row>
    <row r="252" spans="1:30">
      <c r="A252">
        <v>251</v>
      </c>
      <c r="B252" s="2" t="s">
        <v>278</v>
      </c>
      <c r="C252">
        <v>2018</v>
      </c>
      <c r="D252" s="3">
        <v>533201.94999999995</v>
      </c>
      <c r="E252" s="3">
        <v>4739.71</v>
      </c>
      <c r="F252" s="3">
        <f t="shared" si="81"/>
        <v>528462.24</v>
      </c>
      <c r="G252" s="4">
        <f t="shared" si="63"/>
        <v>528462</v>
      </c>
      <c r="H252" s="5">
        <v>1.4999999999999999E-2</v>
      </c>
      <c r="I252" s="30">
        <f t="shared" si="64"/>
        <v>21.02</v>
      </c>
      <c r="J252" s="30">
        <f t="shared" si="65"/>
        <v>21.02</v>
      </c>
      <c r="K252" s="8">
        <f t="shared" si="66"/>
        <v>111105.47701</v>
      </c>
      <c r="L252" s="8">
        <f t="shared" si="67"/>
        <v>111105.47701</v>
      </c>
      <c r="M252" s="8">
        <f t="shared" si="82"/>
        <v>0.47701000000233762</v>
      </c>
      <c r="N252" s="6">
        <f t="shared" si="68"/>
        <v>111105</v>
      </c>
      <c r="O252" s="8">
        <f t="shared" si="69"/>
        <v>-0.47701000000233762</v>
      </c>
      <c r="P252">
        <f t="shared" si="70"/>
        <v>21.02</v>
      </c>
      <c r="Q252" s="6">
        <f>ROUND(IF(H252=3%,$G$358*Ranking!K253,0),0)</f>
        <v>0</v>
      </c>
      <c r="R252" s="6">
        <f t="shared" si="71"/>
        <v>111105</v>
      </c>
      <c r="S252" s="6">
        <f t="shared" si="72"/>
        <v>0</v>
      </c>
      <c r="T252" s="6">
        <f t="shared" si="73"/>
        <v>111105</v>
      </c>
      <c r="U252" s="30">
        <f t="shared" si="74"/>
        <v>21.02</v>
      </c>
      <c r="V252" s="6">
        <f>IF(H252=3%,ROUND($G$360*Ranking!K253,0),0)</f>
        <v>0</v>
      </c>
      <c r="W252" s="9">
        <f t="shared" si="75"/>
        <v>111105</v>
      </c>
      <c r="X252" s="9">
        <f t="shared" si="76"/>
        <v>0</v>
      </c>
      <c r="Y252" s="6">
        <f t="shared" si="77"/>
        <v>111105</v>
      </c>
      <c r="Z252" s="9">
        <f t="shared" si="78"/>
        <v>0</v>
      </c>
      <c r="AA252" s="30">
        <f t="shared" si="79"/>
        <v>21.02</v>
      </c>
      <c r="AB252" t="str">
        <f t="shared" si="80"/>
        <v/>
      </c>
      <c r="AC252" s="9">
        <v>0</v>
      </c>
      <c r="AD252" s="6">
        <f t="shared" si="83"/>
        <v>111105</v>
      </c>
    </row>
    <row r="253" spans="1:30">
      <c r="A253">
        <v>252</v>
      </c>
      <c r="B253" s="2" t="s">
        <v>279</v>
      </c>
      <c r="C253">
        <v>2003</v>
      </c>
      <c r="D253" s="3">
        <v>677013.46</v>
      </c>
      <c r="E253" s="3">
        <v>4679.58</v>
      </c>
      <c r="F253" s="3">
        <f t="shared" si="81"/>
        <v>672333.88</v>
      </c>
      <c r="G253" s="4">
        <f t="shared" si="63"/>
        <v>672334</v>
      </c>
      <c r="H253" s="5">
        <v>0.03</v>
      </c>
      <c r="I253" s="30">
        <f t="shared" si="64"/>
        <v>21.02</v>
      </c>
      <c r="J253" s="30">
        <f t="shared" si="65"/>
        <v>31.03</v>
      </c>
      <c r="K253" s="8">
        <f t="shared" si="66"/>
        <v>141353.56899</v>
      </c>
      <c r="L253" s="8">
        <f t="shared" si="67"/>
        <v>141353.56899</v>
      </c>
      <c r="M253" s="8">
        <f t="shared" si="82"/>
        <v>-0.43101000000024214</v>
      </c>
      <c r="N253" s="6">
        <f t="shared" si="68"/>
        <v>141354</v>
      </c>
      <c r="O253" s="8">
        <f t="shared" si="69"/>
        <v>0.43101000000024214</v>
      </c>
      <c r="P253">
        <f t="shared" si="70"/>
        <v>21.02</v>
      </c>
      <c r="Q253" s="6">
        <f>ROUND(IF(H253=3%,$G$358*Ranking!K254,0),0)</f>
        <v>40601</v>
      </c>
      <c r="R253" s="6">
        <f t="shared" si="71"/>
        <v>181955</v>
      </c>
      <c r="S253" s="6">
        <f t="shared" si="72"/>
        <v>40601</v>
      </c>
      <c r="T253" s="6">
        <f t="shared" si="73"/>
        <v>181955</v>
      </c>
      <c r="U253" s="30">
        <f t="shared" si="74"/>
        <v>27.06</v>
      </c>
      <c r="V253" s="6">
        <f>IF(H253=3%,ROUND($G$360*Ranking!K254,0),0)</f>
        <v>26663</v>
      </c>
      <c r="W253" s="9">
        <f t="shared" si="75"/>
        <v>208618</v>
      </c>
      <c r="X253" s="9">
        <f t="shared" si="76"/>
        <v>26663</v>
      </c>
      <c r="Y253" s="6">
        <f t="shared" si="77"/>
        <v>208618</v>
      </c>
      <c r="Z253" s="9">
        <f t="shared" si="78"/>
        <v>0</v>
      </c>
      <c r="AA253" s="30">
        <f t="shared" si="79"/>
        <v>31.03</v>
      </c>
      <c r="AB253" t="str">
        <f t="shared" si="80"/>
        <v/>
      </c>
      <c r="AC253" s="9">
        <v>0</v>
      </c>
      <c r="AD253" s="6">
        <f t="shared" si="83"/>
        <v>208618</v>
      </c>
    </row>
    <row r="254" spans="1:30">
      <c r="A254">
        <v>253</v>
      </c>
      <c r="B254" s="2" t="s">
        <v>280</v>
      </c>
      <c r="C254">
        <v>0</v>
      </c>
      <c r="D254" s="3">
        <v>0</v>
      </c>
      <c r="E254" s="3">
        <v>0</v>
      </c>
      <c r="F254" s="3">
        <f t="shared" si="81"/>
        <v>0</v>
      </c>
      <c r="G254" s="4">
        <f t="shared" si="63"/>
        <v>0</v>
      </c>
      <c r="H254" s="5">
        <v>0</v>
      </c>
      <c r="I254" s="30">
        <f t="shared" si="64"/>
        <v>0</v>
      </c>
      <c r="J254" s="30">
        <f t="shared" si="65"/>
        <v>0</v>
      </c>
      <c r="K254" s="8">
        <f t="shared" si="66"/>
        <v>0</v>
      </c>
      <c r="L254" s="8">
        <f t="shared" si="67"/>
        <v>0</v>
      </c>
      <c r="M254" s="8">
        <f t="shared" si="82"/>
        <v>0</v>
      </c>
      <c r="N254" s="6">
        <f t="shared" si="68"/>
        <v>0</v>
      </c>
      <c r="O254" s="8">
        <f t="shared" si="69"/>
        <v>0</v>
      </c>
      <c r="P254">
        <f t="shared" si="70"/>
        <v>0</v>
      </c>
      <c r="Q254" s="6">
        <f>ROUND(IF(H254=3%,$G$358*Ranking!K255,0),0)</f>
        <v>0</v>
      </c>
      <c r="R254" s="6">
        <f t="shared" si="71"/>
        <v>0</v>
      </c>
      <c r="S254" s="6">
        <f t="shared" si="72"/>
        <v>0</v>
      </c>
      <c r="T254" s="6">
        <f t="shared" si="73"/>
        <v>0</v>
      </c>
      <c r="U254" s="30">
        <f t="shared" si="74"/>
        <v>0</v>
      </c>
      <c r="V254" s="6">
        <f>IF(H254=3%,ROUND($G$360*Ranking!K255,0),0)</f>
        <v>0</v>
      </c>
      <c r="W254" s="9">
        <f t="shared" si="75"/>
        <v>0</v>
      </c>
      <c r="X254" s="9">
        <f t="shared" si="76"/>
        <v>0</v>
      </c>
      <c r="Y254" s="6">
        <f t="shared" si="77"/>
        <v>0</v>
      </c>
      <c r="Z254" s="9">
        <f t="shared" si="78"/>
        <v>0</v>
      </c>
      <c r="AA254" s="30">
        <f t="shared" si="79"/>
        <v>0</v>
      </c>
      <c r="AB254" t="str">
        <f t="shared" si="80"/>
        <v/>
      </c>
      <c r="AC254" s="9">
        <v>0</v>
      </c>
      <c r="AD254" s="6">
        <f t="shared" si="83"/>
        <v>0</v>
      </c>
    </row>
    <row r="255" spans="1:30">
      <c r="A255">
        <v>254</v>
      </c>
      <c r="B255" s="2" t="s">
        <v>281</v>
      </c>
      <c r="C255">
        <v>2002</v>
      </c>
      <c r="D255" s="3">
        <v>576467.26</v>
      </c>
      <c r="E255" s="3">
        <v>8253.8700000000008</v>
      </c>
      <c r="F255" s="3">
        <f t="shared" si="81"/>
        <v>568213.39</v>
      </c>
      <c r="G255" s="4">
        <f t="shared" si="63"/>
        <v>568213</v>
      </c>
      <c r="H255" s="5">
        <v>0.03</v>
      </c>
      <c r="I255" s="30">
        <f t="shared" si="64"/>
        <v>21.02</v>
      </c>
      <c r="J255" s="30">
        <f t="shared" si="65"/>
        <v>37.94</v>
      </c>
      <c r="K255" s="8">
        <f t="shared" si="66"/>
        <v>119462.84956</v>
      </c>
      <c r="L255" s="8">
        <f t="shared" si="67"/>
        <v>119462.84956</v>
      </c>
      <c r="M255" s="8">
        <f t="shared" si="82"/>
        <v>-0.15043999999761581</v>
      </c>
      <c r="N255" s="6">
        <f t="shared" si="68"/>
        <v>119463</v>
      </c>
      <c r="O255" s="8">
        <f t="shared" si="69"/>
        <v>0.15043999999761581</v>
      </c>
      <c r="P255">
        <f t="shared" si="70"/>
        <v>21.02</v>
      </c>
      <c r="Q255" s="6">
        <f>ROUND(IF(H255=3%,$G$358*Ranking!K256,0),0)</f>
        <v>58001</v>
      </c>
      <c r="R255" s="6">
        <f t="shared" si="71"/>
        <v>177464</v>
      </c>
      <c r="S255" s="6">
        <f t="shared" si="72"/>
        <v>58001</v>
      </c>
      <c r="T255" s="6">
        <f t="shared" si="73"/>
        <v>177464</v>
      </c>
      <c r="U255" s="30">
        <f t="shared" si="74"/>
        <v>31.23</v>
      </c>
      <c r="V255" s="6">
        <f>IF(H255=3%,ROUND($G$360*Ranking!K256,0),0)</f>
        <v>38090</v>
      </c>
      <c r="W255" s="9">
        <f t="shared" si="75"/>
        <v>215554</v>
      </c>
      <c r="X255" s="9">
        <f t="shared" si="76"/>
        <v>38090</v>
      </c>
      <c r="Y255" s="6">
        <f t="shared" si="77"/>
        <v>215554</v>
      </c>
      <c r="Z255" s="9">
        <f t="shared" si="78"/>
        <v>0</v>
      </c>
      <c r="AA255" s="30">
        <f t="shared" si="79"/>
        <v>37.94</v>
      </c>
      <c r="AB255" t="str">
        <f t="shared" si="80"/>
        <v/>
      </c>
      <c r="AC255" s="9">
        <v>0</v>
      </c>
      <c r="AD255" s="6">
        <f t="shared" si="83"/>
        <v>215554</v>
      </c>
    </row>
    <row r="256" spans="1:30">
      <c r="A256">
        <v>255</v>
      </c>
      <c r="B256" s="2" t="s">
        <v>282</v>
      </c>
      <c r="C256">
        <v>2009</v>
      </c>
      <c r="D256" s="3">
        <v>35607.230000000003</v>
      </c>
      <c r="E256" s="3">
        <v>0</v>
      </c>
      <c r="F256" s="3">
        <f t="shared" si="81"/>
        <v>35607.230000000003</v>
      </c>
      <c r="G256" s="4">
        <f t="shared" si="63"/>
        <v>35607</v>
      </c>
      <c r="H256" s="5">
        <v>0.03</v>
      </c>
      <c r="I256" s="30">
        <f t="shared" si="64"/>
        <v>21.02</v>
      </c>
      <c r="J256" s="30">
        <f t="shared" si="65"/>
        <v>100</v>
      </c>
      <c r="K256" s="8">
        <f t="shared" si="66"/>
        <v>7486.1252500000001</v>
      </c>
      <c r="L256" s="8">
        <f t="shared" si="67"/>
        <v>7486.1252500000001</v>
      </c>
      <c r="M256" s="8">
        <f t="shared" si="82"/>
        <v>0.12525000000005093</v>
      </c>
      <c r="N256" s="6">
        <f t="shared" si="68"/>
        <v>7486</v>
      </c>
      <c r="O256" s="8">
        <f t="shared" si="69"/>
        <v>-0.12525000000005093</v>
      </c>
      <c r="P256">
        <f t="shared" si="70"/>
        <v>21.02</v>
      </c>
      <c r="Q256" s="6">
        <f>ROUND(IF(H256=3%,$G$358*Ranking!K257,0),0)</f>
        <v>81201</v>
      </c>
      <c r="R256" s="6">
        <f t="shared" si="71"/>
        <v>88687</v>
      </c>
      <c r="S256" s="6">
        <f t="shared" si="72"/>
        <v>28121</v>
      </c>
      <c r="T256" s="6">
        <f t="shared" si="73"/>
        <v>35607</v>
      </c>
      <c r="U256" s="30">
        <f t="shared" si="74"/>
        <v>100</v>
      </c>
      <c r="V256" s="6">
        <f>IF(H256=3%,ROUND($G$360*Ranking!K257,0),0)</f>
        <v>53326</v>
      </c>
      <c r="W256" s="9">
        <f t="shared" si="75"/>
        <v>88933</v>
      </c>
      <c r="X256" s="9">
        <f t="shared" si="76"/>
        <v>0</v>
      </c>
      <c r="Y256" s="6">
        <f t="shared" si="77"/>
        <v>35607</v>
      </c>
      <c r="Z256" s="9">
        <f t="shared" si="78"/>
        <v>0</v>
      </c>
      <c r="AA256" s="30">
        <f t="shared" si="79"/>
        <v>100</v>
      </c>
      <c r="AB256">
        <f t="shared" si="80"/>
        <v>1</v>
      </c>
      <c r="AC256" s="9">
        <v>0</v>
      </c>
      <c r="AD256" s="6">
        <f t="shared" si="83"/>
        <v>35607</v>
      </c>
    </row>
    <row r="257" spans="1:30">
      <c r="A257">
        <v>256</v>
      </c>
      <c r="B257" s="2" t="s">
        <v>283</v>
      </c>
      <c r="C257">
        <v>0</v>
      </c>
      <c r="D257" s="3">
        <v>0</v>
      </c>
      <c r="E257" s="3">
        <v>0</v>
      </c>
      <c r="F257" s="3">
        <f t="shared" si="81"/>
        <v>0</v>
      </c>
      <c r="G257" s="4">
        <f t="shared" si="63"/>
        <v>0</v>
      </c>
      <c r="H257" s="5">
        <v>0</v>
      </c>
      <c r="I257" s="30">
        <f t="shared" si="64"/>
        <v>0</v>
      </c>
      <c r="J257" s="30">
        <f t="shared" si="65"/>
        <v>0</v>
      </c>
      <c r="K257" s="8">
        <f t="shared" si="66"/>
        <v>0</v>
      </c>
      <c r="L257" s="8">
        <f t="shared" si="67"/>
        <v>0</v>
      </c>
      <c r="M257" s="8">
        <f t="shared" si="82"/>
        <v>0</v>
      </c>
      <c r="N257" s="6">
        <f t="shared" si="68"/>
        <v>0</v>
      </c>
      <c r="O257" s="8">
        <f t="shared" si="69"/>
        <v>0</v>
      </c>
      <c r="P257">
        <f t="shared" si="70"/>
        <v>0</v>
      </c>
      <c r="Q257" s="6">
        <f>ROUND(IF(H257=3%,$G$358*Ranking!K258,0),0)</f>
        <v>0</v>
      </c>
      <c r="R257" s="6">
        <f t="shared" si="71"/>
        <v>0</v>
      </c>
      <c r="S257" s="6">
        <f t="shared" si="72"/>
        <v>0</v>
      </c>
      <c r="T257" s="6">
        <f t="shared" si="73"/>
        <v>0</v>
      </c>
      <c r="U257" s="30">
        <f t="shared" si="74"/>
        <v>0</v>
      </c>
      <c r="V257" s="6">
        <f>IF(H257=3%,ROUND($G$360*Ranking!K258,0),0)</f>
        <v>0</v>
      </c>
      <c r="W257" s="9">
        <f t="shared" si="75"/>
        <v>0</v>
      </c>
      <c r="X257" s="9">
        <f t="shared" si="76"/>
        <v>0</v>
      </c>
      <c r="Y257" s="6">
        <f t="shared" si="77"/>
        <v>0</v>
      </c>
      <c r="Z257" s="9">
        <f t="shared" si="78"/>
        <v>0</v>
      </c>
      <c r="AA257" s="30">
        <f t="shared" si="79"/>
        <v>0</v>
      </c>
      <c r="AB257" t="str">
        <f t="shared" si="80"/>
        <v/>
      </c>
      <c r="AC257" s="9">
        <v>0</v>
      </c>
      <c r="AD257" s="6">
        <f t="shared" si="83"/>
        <v>0</v>
      </c>
    </row>
    <row r="258" spans="1:30">
      <c r="A258">
        <v>257</v>
      </c>
      <c r="B258" s="2" t="s">
        <v>284</v>
      </c>
      <c r="C258">
        <v>0</v>
      </c>
      <c r="D258" s="3">
        <v>0</v>
      </c>
      <c r="E258" s="3">
        <v>0</v>
      </c>
      <c r="F258" s="3">
        <f t="shared" si="81"/>
        <v>0</v>
      </c>
      <c r="G258" s="4">
        <f t="shared" ref="G258:G321" si="84">ROUND(F258,0)</f>
        <v>0</v>
      </c>
      <c r="H258" s="5">
        <v>0</v>
      </c>
      <c r="I258" s="30">
        <f t="shared" ref="I258:I321" si="85">P258</f>
        <v>0</v>
      </c>
      <c r="J258" s="30">
        <f t="shared" ref="J258:J321" si="86">AA258</f>
        <v>0</v>
      </c>
      <c r="K258" s="8">
        <f t="shared" ref="K258:K321" si="87">ROUND(($G$356/$G$354)*G258,5)</f>
        <v>0</v>
      </c>
      <c r="L258" s="8">
        <f t="shared" ref="L258:L321" si="88">ROUND(($G$356/$G$354)*G258,5)</f>
        <v>0</v>
      </c>
      <c r="M258" s="8">
        <f t="shared" si="82"/>
        <v>0</v>
      </c>
      <c r="N258" s="6">
        <f t="shared" ref="N258:N321" si="89">ROUND(K258,0)</f>
        <v>0</v>
      </c>
      <c r="O258" s="8">
        <f t="shared" ref="O258:O321" si="90">N258-K258</f>
        <v>0</v>
      </c>
      <c r="P258">
        <f t="shared" ref="P258:P321" si="91">IF(N258&gt;0,ROUND((N258/G258)*100,2),0)</f>
        <v>0</v>
      </c>
      <c r="Q258" s="6">
        <f>ROUND(IF(H258=3%,$G$358*Ranking!K259,0),0)</f>
        <v>0</v>
      </c>
      <c r="R258" s="6">
        <f t="shared" ref="R258:R321" si="92">Q258+N258</f>
        <v>0</v>
      </c>
      <c r="S258" s="6">
        <f t="shared" ref="S258:S321" si="93">IF(R258&gt;G258,G258-N258,Q258)</f>
        <v>0</v>
      </c>
      <c r="T258" s="6">
        <f t="shared" ref="T258:T321" si="94">N258+S258</f>
        <v>0</v>
      </c>
      <c r="U258" s="30">
        <f t="shared" ref="U258:U321" si="95">IF(G258&gt;0,ROUND(T258/G258*100,2),0)</f>
        <v>0</v>
      </c>
      <c r="V258" s="6">
        <f>IF(H258=3%,ROUND($G$360*Ranking!K259,0),0)</f>
        <v>0</v>
      </c>
      <c r="W258" s="9">
        <f t="shared" ref="W258:W321" si="96">T258+V258</f>
        <v>0</v>
      </c>
      <c r="X258" s="9">
        <f t="shared" ref="X258:X321" si="97">IF(W258&gt;G258,G258-T258,V258)</f>
        <v>0</v>
      </c>
      <c r="Y258" s="6">
        <f t="shared" ref="Y258:Y321" si="98">T258+X258</f>
        <v>0</v>
      </c>
      <c r="Z258" s="9">
        <f t="shared" ref="Z258:Z321" si="99">IF(Y258&gt;G258,1,0)</f>
        <v>0</v>
      </c>
      <c r="AA258" s="30">
        <f t="shared" ref="AA258:AA321" si="100">IF(Y258&gt;0,ROUND(Y258/G258*100,2),0)</f>
        <v>0</v>
      </c>
      <c r="AB258" t="str">
        <f t="shared" ref="AB258:AB321" si="101">IF(AA258=100,1,"")</f>
        <v/>
      </c>
      <c r="AC258" s="9">
        <v>0</v>
      </c>
      <c r="AD258" s="6">
        <f t="shared" si="83"/>
        <v>0</v>
      </c>
    </row>
    <row r="259" spans="1:30">
      <c r="A259">
        <v>258</v>
      </c>
      <c r="B259" s="2" t="s">
        <v>285</v>
      </c>
      <c r="C259">
        <v>2014</v>
      </c>
      <c r="D259" s="3">
        <v>843679.23</v>
      </c>
      <c r="E259" s="3">
        <v>7801.22</v>
      </c>
      <c r="F259" s="3">
        <f t="shared" ref="F259:F322" si="102">D259-E259</f>
        <v>835878.01</v>
      </c>
      <c r="G259" s="4">
        <f t="shared" si="84"/>
        <v>835878</v>
      </c>
      <c r="H259" s="5">
        <v>0.01</v>
      </c>
      <c r="I259" s="30">
        <f t="shared" si="85"/>
        <v>21.02</v>
      </c>
      <c r="J259" s="30">
        <f t="shared" si="86"/>
        <v>21.02</v>
      </c>
      <c r="K259" s="8">
        <f t="shared" si="87"/>
        <v>175737.56279</v>
      </c>
      <c r="L259" s="8">
        <f t="shared" si="88"/>
        <v>175737.56279</v>
      </c>
      <c r="M259" s="8">
        <f t="shared" ref="M259:M322" si="103">L259-N259</f>
        <v>-0.43721000000368804</v>
      </c>
      <c r="N259" s="6">
        <f t="shared" si="89"/>
        <v>175738</v>
      </c>
      <c r="O259" s="8">
        <f t="shared" si="90"/>
        <v>0.43721000000368804</v>
      </c>
      <c r="P259">
        <f t="shared" si="91"/>
        <v>21.02</v>
      </c>
      <c r="Q259" s="6">
        <f>ROUND(IF(H259=3%,$G$358*Ranking!K260,0),0)</f>
        <v>0</v>
      </c>
      <c r="R259" s="6">
        <f t="shared" si="92"/>
        <v>175738</v>
      </c>
      <c r="S259" s="6">
        <f t="shared" si="93"/>
        <v>0</v>
      </c>
      <c r="T259" s="6">
        <f t="shared" si="94"/>
        <v>175738</v>
      </c>
      <c r="U259" s="30">
        <f t="shared" si="95"/>
        <v>21.02</v>
      </c>
      <c r="V259" s="6">
        <f>IF(H259=3%,ROUND($G$360*Ranking!K260,0),0)</f>
        <v>0</v>
      </c>
      <c r="W259" s="9">
        <f t="shared" si="96"/>
        <v>175738</v>
      </c>
      <c r="X259" s="9">
        <f t="shared" si="97"/>
        <v>0</v>
      </c>
      <c r="Y259" s="6">
        <f t="shared" si="98"/>
        <v>175738</v>
      </c>
      <c r="Z259" s="9">
        <f t="shared" si="99"/>
        <v>0</v>
      </c>
      <c r="AA259" s="30">
        <f t="shared" si="100"/>
        <v>21.02</v>
      </c>
      <c r="AB259" t="str">
        <f t="shared" si="101"/>
        <v/>
      </c>
      <c r="AC259" s="9">
        <v>0</v>
      </c>
      <c r="AD259" s="6">
        <f t="shared" ref="AD259:AD322" si="104" xml:space="preserve"> (Y259+AC259)</f>
        <v>175738</v>
      </c>
    </row>
    <row r="260" spans="1:30">
      <c r="A260">
        <v>259</v>
      </c>
      <c r="B260" s="2" t="s">
        <v>286</v>
      </c>
      <c r="C260">
        <v>0</v>
      </c>
      <c r="D260" s="3">
        <v>0</v>
      </c>
      <c r="E260" s="3">
        <v>0</v>
      </c>
      <c r="F260" s="3">
        <f t="shared" si="102"/>
        <v>0</v>
      </c>
      <c r="G260" s="4">
        <f t="shared" si="84"/>
        <v>0</v>
      </c>
      <c r="H260" s="5">
        <v>0</v>
      </c>
      <c r="I260" s="30">
        <f t="shared" si="85"/>
        <v>0</v>
      </c>
      <c r="J260" s="30">
        <f t="shared" si="86"/>
        <v>0</v>
      </c>
      <c r="K260" s="8">
        <f t="shared" si="87"/>
        <v>0</v>
      </c>
      <c r="L260" s="8">
        <f t="shared" si="88"/>
        <v>0</v>
      </c>
      <c r="M260" s="8">
        <f t="shared" si="103"/>
        <v>0</v>
      </c>
      <c r="N260" s="6">
        <f t="shared" si="89"/>
        <v>0</v>
      </c>
      <c r="O260" s="8">
        <f t="shared" si="90"/>
        <v>0</v>
      </c>
      <c r="P260">
        <f t="shared" si="91"/>
        <v>0</v>
      </c>
      <c r="Q260" s="6">
        <f>ROUND(IF(H260=3%,$G$358*Ranking!K261,0),0)</f>
        <v>0</v>
      </c>
      <c r="R260" s="6">
        <f t="shared" si="92"/>
        <v>0</v>
      </c>
      <c r="S260" s="6">
        <f t="shared" si="93"/>
        <v>0</v>
      </c>
      <c r="T260" s="6">
        <f t="shared" si="94"/>
        <v>0</v>
      </c>
      <c r="U260" s="30">
        <f t="shared" si="95"/>
        <v>0</v>
      </c>
      <c r="V260" s="6">
        <f>IF(H260=3%,ROUND($G$360*Ranking!K261,0),0)</f>
        <v>0</v>
      </c>
      <c r="W260" s="9">
        <f t="shared" si="96"/>
        <v>0</v>
      </c>
      <c r="X260" s="9">
        <f t="shared" si="97"/>
        <v>0</v>
      </c>
      <c r="Y260" s="6">
        <f t="shared" si="98"/>
        <v>0</v>
      </c>
      <c r="Z260" s="9">
        <f t="shared" si="99"/>
        <v>0</v>
      </c>
      <c r="AA260" s="30">
        <f t="shared" si="100"/>
        <v>0</v>
      </c>
      <c r="AB260" t="str">
        <f t="shared" si="101"/>
        <v/>
      </c>
      <c r="AC260" s="9">
        <v>0</v>
      </c>
      <c r="AD260" s="6">
        <f t="shared" si="104"/>
        <v>0</v>
      </c>
    </row>
    <row r="261" spans="1:30">
      <c r="A261">
        <v>260</v>
      </c>
      <c r="B261" s="2" t="s">
        <v>287</v>
      </c>
      <c r="C261">
        <v>0</v>
      </c>
      <c r="D261" s="3">
        <v>0</v>
      </c>
      <c r="E261" s="3">
        <v>0</v>
      </c>
      <c r="F261" s="3">
        <f t="shared" si="102"/>
        <v>0</v>
      </c>
      <c r="G261" s="4">
        <f t="shared" si="84"/>
        <v>0</v>
      </c>
      <c r="H261" s="5">
        <v>0</v>
      </c>
      <c r="I261" s="30">
        <f t="shared" si="85"/>
        <v>0</v>
      </c>
      <c r="J261" s="30">
        <f t="shared" si="86"/>
        <v>0</v>
      </c>
      <c r="K261" s="8">
        <f t="shared" si="87"/>
        <v>0</v>
      </c>
      <c r="L261" s="8">
        <f t="shared" si="88"/>
        <v>0</v>
      </c>
      <c r="M261" s="8">
        <f t="shared" si="103"/>
        <v>0</v>
      </c>
      <c r="N261" s="6">
        <f t="shared" si="89"/>
        <v>0</v>
      </c>
      <c r="O261" s="8">
        <f t="shared" si="90"/>
        <v>0</v>
      </c>
      <c r="P261">
        <f t="shared" si="91"/>
        <v>0</v>
      </c>
      <c r="Q261" s="6">
        <f>ROUND(IF(H261=3%,$G$358*Ranking!K262,0),0)</f>
        <v>0</v>
      </c>
      <c r="R261" s="6">
        <f t="shared" si="92"/>
        <v>0</v>
      </c>
      <c r="S261" s="6">
        <f t="shared" si="93"/>
        <v>0</v>
      </c>
      <c r="T261" s="6">
        <f t="shared" si="94"/>
        <v>0</v>
      </c>
      <c r="U261" s="30">
        <f t="shared" si="95"/>
        <v>0</v>
      </c>
      <c r="V261" s="6">
        <f>IF(H261=3%,ROUND($G$360*Ranking!K262,0),0)</f>
        <v>0</v>
      </c>
      <c r="W261" s="9">
        <f t="shared" si="96"/>
        <v>0</v>
      </c>
      <c r="X261" s="9">
        <f t="shared" si="97"/>
        <v>0</v>
      </c>
      <c r="Y261" s="6">
        <f t="shared" si="98"/>
        <v>0</v>
      </c>
      <c r="Z261" s="9">
        <f t="shared" si="99"/>
        <v>0</v>
      </c>
      <c r="AA261" s="30">
        <f t="shared" si="100"/>
        <v>0</v>
      </c>
      <c r="AB261" t="str">
        <f t="shared" si="101"/>
        <v/>
      </c>
      <c r="AC261" s="9">
        <v>0</v>
      </c>
      <c r="AD261" s="6">
        <f t="shared" si="104"/>
        <v>0</v>
      </c>
    </row>
    <row r="262" spans="1:30">
      <c r="A262">
        <v>261</v>
      </c>
      <c r="B262" s="2" t="s">
        <v>288</v>
      </c>
      <c r="C262">
        <v>2006</v>
      </c>
      <c r="D262" s="3">
        <v>1348700.38</v>
      </c>
      <c r="E262" s="3">
        <v>6870.22</v>
      </c>
      <c r="F262" s="3">
        <f t="shared" si="102"/>
        <v>1341830.1599999999</v>
      </c>
      <c r="G262" s="4">
        <f t="shared" si="84"/>
        <v>1341830</v>
      </c>
      <c r="H262" s="5">
        <v>0.02</v>
      </c>
      <c r="I262" s="30">
        <f t="shared" si="85"/>
        <v>21.02</v>
      </c>
      <c r="J262" s="30">
        <f t="shared" si="86"/>
        <v>21.02</v>
      </c>
      <c r="K262" s="8">
        <f t="shared" si="87"/>
        <v>282110.46812999999</v>
      </c>
      <c r="L262" s="8">
        <f t="shared" si="88"/>
        <v>282110.46812999999</v>
      </c>
      <c r="M262" s="8">
        <f t="shared" si="103"/>
        <v>0.46812999999383464</v>
      </c>
      <c r="N262" s="6">
        <f t="shared" si="89"/>
        <v>282110</v>
      </c>
      <c r="O262" s="8">
        <f t="shared" si="90"/>
        <v>-0.46812999999383464</v>
      </c>
      <c r="P262">
        <f t="shared" si="91"/>
        <v>21.02</v>
      </c>
      <c r="Q262" s="6">
        <f>ROUND(IF(H262=3%,$G$358*Ranking!K263,0),0)</f>
        <v>0</v>
      </c>
      <c r="R262" s="6">
        <f t="shared" si="92"/>
        <v>282110</v>
      </c>
      <c r="S262" s="6">
        <f t="shared" si="93"/>
        <v>0</v>
      </c>
      <c r="T262" s="6">
        <f t="shared" si="94"/>
        <v>282110</v>
      </c>
      <c r="U262" s="30">
        <f t="shared" si="95"/>
        <v>21.02</v>
      </c>
      <c r="V262" s="6">
        <f>IF(H262=3%,ROUND($G$360*Ranking!K263,0),0)</f>
        <v>0</v>
      </c>
      <c r="W262" s="9">
        <f t="shared" si="96"/>
        <v>282110</v>
      </c>
      <c r="X262" s="9">
        <f t="shared" si="97"/>
        <v>0</v>
      </c>
      <c r="Y262" s="6">
        <f t="shared" si="98"/>
        <v>282110</v>
      </c>
      <c r="Z262" s="9">
        <f t="shared" si="99"/>
        <v>0</v>
      </c>
      <c r="AA262" s="30">
        <f t="shared" si="100"/>
        <v>21.02</v>
      </c>
      <c r="AB262" t="str">
        <f t="shared" si="101"/>
        <v/>
      </c>
      <c r="AC262" s="9">
        <v>0</v>
      </c>
      <c r="AD262" s="6">
        <f t="shared" si="104"/>
        <v>282110</v>
      </c>
    </row>
    <row r="263" spans="1:30">
      <c r="A263">
        <v>262</v>
      </c>
      <c r="B263" s="2" t="s">
        <v>289</v>
      </c>
      <c r="C263">
        <v>0</v>
      </c>
      <c r="D263" s="3">
        <v>0</v>
      </c>
      <c r="E263" s="3">
        <v>0</v>
      </c>
      <c r="F263" s="3">
        <f t="shared" si="102"/>
        <v>0</v>
      </c>
      <c r="G263" s="4">
        <f t="shared" si="84"/>
        <v>0</v>
      </c>
      <c r="H263" s="5">
        <v>0</v>
      </c>
      <c r="I263" s="30">
        <f t="shared" si="85"/>
        <v>0</v>
      </c>
      <c r="J263" s="30">
        <f t="shared" si="86"/>
        <v>0</v>
      </c>
      <c r="K263" s="8">
        <f t="shared" si="87"/>
        <v>0</v>
      </c>
      <c r="L263" s="8">
        <f t="shared" si="88"/>
        <v>0</v>
      </c>
      <c r="M263" s="8">
        <f t="shared" si="103"/>
        <v>0</v>
      </c>
      <c r="N263" s="6">
        <f t="shared" si="89"/>
        <v>0</v>
      </c>
      <c r="O263" s="8">
        <f t="shared" si="90"/>
        <v>0</v>
      </c>
      <c r="P263">
        <f t="shared" si="91"/>
        <v>0</v>
      </c>
      <c r="Q263" s="6">
        <f>ROUND(IF(H263=3%,$G$358*Ranking!K264,0),0)</f>
        <v>0</v>
      </c>
      <c r="R263" s="6">
        <f t="shared" si="92"/>
        <v>0</v>
      </c>
      <c r="S263" s="6">
        <f t="shared" si="93"/>
        <v>0</v>
      </c>
      <c r="T263" s="6">
        <f t="shared" si="94"/>
        <v>0</v>
      </c>
      <c r="U263" s="30">
        <f t="shared" si="95"/>
        <v>0</v>
      </c>
      <c r="V263" s="6">
        <f>IF(H263=3%,ROUND($G$360*Ranking!K264,0),0)</f>
        <v>0</v>
      </c>
      <c r="W263" s="9">
        <f t="shared" si="96"/>
        <v>0</v>
      </c>
      <c r="X263" s="9">
        <f t="shared" si="97"/>
        <v>0</v>
      </c>
      <c r="Y263" s="6">
        <f t="shared" si="98"/>
        <v>0</v>
      </c>
      <c r="Z263" s="9">
        <f t="shared" si="99"/>
        <v>0</v>
      </c>
      <c r="AA263" s="30">
        <f t="shared" si="100"/>
        <v>0</v>
      </c>
      <c r="AB263" t="str">
        <f t="shared" si="101"/>
        <v/>
      </c>
      <c r="AC263" s="9">
        <v>0</v>
      </c>
      <c r="AD263" s="6">
        <f t="shared" si="104"/>
        <v>0</v>
      </c>
    </row>
    <row r="264" spans="1:30">
      <c r="A264">
        <v>263</v>
      </c>
      <c r="B264" s="2" t="s">
        <v>290</v>
      </c>
      <c r="C264">
        <v>0</v>
      </c>
      <c r="D264" s="3">
        <v>0</v>
      </c>
      <c r="E264" s="3">
        <v>0</v>
      </c>
      <c r="F264" s="3">
        <f t="shared" si="102"/>
        <v>0</v>
      </c>
      <c r="G264" s="4">
        <f t="shared" si="84"/>
        <v>0</v>
      </c>
      <c r="H264" s="5">
        <v>0</v>
      </c>
      <c r="I264" s="30">
        <f t="shared" si="85"/>
        <v>0</v>
      </c>
      <c r="J264" s="30">
        <f t="shared" si="86"/>
        <v>0</v>
      </c>
      <c r="K264" s="8">
        <f t="shared" si="87"/>
        <v>0</v>
      </c>
      <c r="L264" s="8">
        <f t="shared" si="88"/>
        <v>0</v>
      </c>
      <c r="M264" s="8">
        <f t="shared" si="103"/>
        <v>0</v>
      </c>
      <c r="N264" s="6">
        <f t="shared" si="89"/>
        <v>0</v>
      </c>
      <c r="O264" s="8">
        <f t="shared" si="90"/>
        <v>0</v>
      </c>
      <c r="P264">
        <f t="shared" si="91"/>
        <v>0</v>
      </c>
      <c r="Q264" s="6">
        <f>ROUND(IF(H264=3%,$G$358*Ranking!K265,0),0)</f>
        <v>0</v>
      </c>
      <c r="R264" s="6">
        <f t="shared" si="92"/>
        <v>0</v>
      </c>
      <c r="S264" s="6">
        <f t="shared" si="93"/>
        <v>0</v>
      </c>
      <c r="T264" s="6">
        <f t="shared" si="94"/>
        <v>0</v>
      </c>
      <c r="U264" s="30">
        <f t="shared" si="95"/>
        <v>0</v>
      </c>
      <c r="V264" s="6">
        <f>IF(H264=3%,ROUND($G$360*Ranking!K265,0),0)</f>
        <v>0</v>
      </c>
      <c r="W264" s="9">
        <f t="shared" si="96"/>
        <v>0</v>
      </c>
      <c r="X264" s="9">
        <f t="shared" si="97"/>
        <v>0</v>
      </c>
      <c r="Y264" s="6">
        <f t="shared" si="98"/>
        <v>0</v>
      </c>
      <c r="Z264" s="9">
        <f t="shared" si="99"/>
        <v>0</v>
      </c>
      <c r="AA264" s="30">
        <f t="shared" si="100"/>
        <v>0</v>
      </c>
      <c r="AB264" t="str">
        <f t="shared" si="101"/>
        <v/>
      </c>
      <c r="AC264" s="9">
        <v>0</v>
      </c>
      <c r="AD264" s="6">
        <f t="shared" si="104"/>
        <v>0</v>
      </c>
    </row>
    <row r="265" spans="1:30">
      <c r="A265">
        <v>264</v>
      </c>
      <c r="B265" s="2" t="s">
        <v>291</v>
      </c>
      <c r="C265">
        <v>2003</v>
      </c>
      <c r="D265" s="3">
        <v>1984289.91</v>
      </c>
      <c r="E265" s="3">
        <v>31548.080000000002</v>
      </c>
      <c r="F265" s="3">
        <f t="shared" si="102"/>
        <v>1952741.8299999998</v>
      </c>
      <c r="G265" s="4">
        <f t="shared" si="84"/>
        <v>1952742</v>
      </c>
      <c r="H265" s="5">
        <v>0.03</v>
      </c>
      <c r="I265" s="30">
        <f t="shared" si="85"/>
        <v>21.02</v>
      </c>
      <c r="J265" s="30">
        <f t="shared" si="86"/>
        <v>23.48</v>
      </c>
      <c r="K265" s="8">
        <f t="shared" si="87"/>
        <v>410550.48684999999</v>
      </c>
      <c r="L265" s="8">
        <f t="shared" si="88"/>
        <v>410550.48684999999</v>
      </c>
      <c r="M265" s="8">
        <f t="shared" si="103"/>
        <v>0.48684999998658895</v>
      </c>
      <c r="N265" s="6">
        <f t="shared" si="89"/>
        <v>410550</v>
      </c>
      <c r="O265" s="8">
        <f t="shared" si="90"/>
        <v>-0.48684999998658895</v>
      </c>
      <c r="P265">
        <f t="shared" si="91"/>
        <v>21.02</v>
      </c>
      <c r="Q265" s="6">
        <f>ROUND(IF(H265=3%,$G$358*Ranking!K266,0),0)</f>
        <v>29001</v>
      </c>
      <c r="R265" s="6">
        <f t="shared" si="92"/>
        <v>439551</v>
      </c>
      <c r="S265" s="6">
        <f t="shared" si="93"/>
        <v>29001</v>
      </c>
      <c r="T265" s="6">
        <f t="shared" si="94"/>
        <v>439551</v>
      </c>
      <c r="U265" s="30">
        <f t="shared" si="95"/>
        <v>22.51</v>
      </c>
      <c r="V265" s="6">
        <f>IF(H265=3%,ROUND($G$360*Ranking!K266,0),0)</f>
        <v>19045</v>
      </c>
      <c r="W265" s="9">
        <f t="shared" si="96"/>
        <v>458596</v>
      </c>
      <c r="X265" s="9">
        <f t="shared" si="97"/>
        <v>19045</v>
      </c>
      <c r="Y265" s="6">
        <f t="shared" si="98"/>
        <v>458596</v>
      </c>
      <c r="Z265" s="9">
        <f t="shared" si="99"/>
        <v>0</v>
      </c>
      <c r="AA265" s="30">
        <f t="shared" si="100"/>
        <v>23.48</v>
      </c>
      <c r="AB265" t="str">
        <f t="shared" si="101"/>
        <v/>
      </c>
      <c r="AC265" s="9">
        <v>0</v>
      </c>
      <c r="AD265" s="6">
        <f t="shared" si="104"/>
        <v>458596</v>
      </c>
    </row>
    <row r="266" spans="1:30">
      <c r="A266">
        <v>265</v>
      </c>
      <c r="B266" s="2" t="s">
        <v>292</v>
      </c>
      <c r="C266">
        <v>2010</v>
      </c>
      <c r="D266" s="3">
        <v>492993.86</v>
      </c>
      <c r="E266" s="3">
        <v>4734.58</v>
      </c>
      <c r="F266" s="3">
        <f t="shared" si="102"/>
        <v>488259.27999999997</v>
      </c>
      <c r="G266" s="4">
        <f t="shared" si="84"/>
        <v>488259</v>
      </c>
      <c r="H266" s="5">
        <v>1.2999999999999999E-2</v>
      </c>
      <c r="I266" s="30">
        <f t="shared" si="85"/>
        <v>21.02</v>
      </c>
      <c r="J266" s="30">
        <f t="shared" si="86"/>
        <v>21.02</v>
      </c>
      <c r="K266" s="8">
        <f t="shared" si="87"/>
        <v>102653.07458</v>
      </c>
      <c r="L266" s="8">
        <f t="shared" si="88"/>
        <v>102653.07458</v>
      </c>
      <c r="M266" s="8">
        <f t="shared" si="103"/>
        <v>7.4580000000423752E-2</v>
      </c>
      <c r="N266" s="6">
        <f t="shared" si="89"/>
        <v>102653</v>
      </c>
      <c r="O266" s="8">
        <f t="shared" si="90"/>
        <v>-7.4580000000423752E-2</v>
      </c>
      <c r="P266">
        <f t="shared" si="91"/>
        <v>21.02</v>
      </c>
      <c r="Q266" s="6">
        <f>ROUND(IF(H266=3%,$G$358*Ranking!K267,0),0)</f>
        <v>0</v>
      </c>
      <c r="R266" s="6">
        <f t="shared" si="92"/>
        <v>102653</v>
      </c>
      <c r="S266" s="6">
        <f t="shared" si="93"/>
        <v>0</v>
      </c>
      <c r="T266" s="6">
        <f t="shared" si="94"/>
        <v>102653</v>
      </c>
      <c r="U266" s="30">
        <f t="shared" si="95"/>
        <v>21.02</v>
      </c>
      <c r="V266" s="6">
        <f>IF(H266=3%,ROUND($G$360*Ranking!K267,0),0)</f>
        <v>0</v>
      </c>
      <c r="W266" s="9">
        <f t="shared" si="96"/>
        <v>102653</v>
      </c>
      <c r="X266" s="9">
        <f t="shared" si="97"/>
        <v>0</v>
      </c>
      <c r="Y266" s="6">
        <f t="shared" si="98"/>
        <v>102653</v>
      </c>
      <c r="Z266" s="9">
        <f t="shared" si="99"/>
        <v>0</v>
      </c>
      <c r="AA266" s="30">
        <f t="shared" si="100"/>
        <v>21.02</v>
      </c>
      <c r="AB266" t="str">
        <f t="shared" si="101"/>
        <v/>
      </c>
      <c r="AC266" s="9">
        <v>0</v>
      </c>
      <c r="AD266" s="6">
        <f t="shared" si="104"/>
        <v>102653</v>
      </c>
    </row>
    <row r="267" spans="1:30">
      <c r="A267">
        <v>266</v>
      </c>
      <c r="B267" s="2" t="s">
        <v>293</v>
      </c>
      <c r="C267">
        <v>2006</v>
      </c>
      <c r="D267" s="3">
        <v>674344.76</v>
      </c>
      <c r="E267" s="3">
        <v>2967.69</v>
      </c>
      <c r="F267" s="3">
        <f t="shared" si="102"/>
        <v>671377.07000000007</v>
      </c>
      <c r="G267" s="4">
        <f t="shared" si="84"/>
        <v>671377</v>
      </c>
      <c r="H267" s="5">
        <v>0.01</v>
      </c>
      <c r="I267" s="30">
        <f t="shared" si="85"/>
        <v>21.02</v>
      </c>
      <c r="J267" s="30">
        <f t="shared" si="86"/>
        <v>21.02</v>
      </c>
      <c r="K267" s="8">
        <f t="shared" si="87"/>
        <v>141152.36637</v>
      </c>
      <c r="L267" s="8">
        <f t="shared" si="88"/>
        <v>141152.36637</v>
      </c>
      <c r="M267" s="8">
        <f t="shared" si="103"/>
        <v>0.36637000000337139</v>
      </c>
      <c r="N267" s="6">
        <f t="shared" si="89"/>
        <v>141152</v>
      </c>
      <c r="O267" s="8">
        <f t="shared" si="90"/>
        <v>-0.36637000000337139</v>
      </c>
      <c r="P267">
        <f t="shared" si="91"/>
        <v>21.02</v>
      </c>
      <c r="Q267" s="6">
        <f>ROUND(IF(H267=3%,$G$358*Ranking!K268,0),0)</f>
        <v>0</v>
      </c>
      <c r="R267" s="6">
        <f t="shared" si="92"/>
        <v>141152</v>
      </c>
      <c r="S267" s="6">
        <f t="shared" si="93"/>
        <v>0</v>
      </c>
      <c r="T267" s="6">
        <f t="shared" si="94"/>
        <v>141152</v>
      </c>
      <c r="U267" s="30">
        <f t="shared" si="95"/>
        <v>21.02</v>
      </c>
      <c r="V267" s="6">
        <f>IF(H267=3%,ROUND($G$360*Ranking!K268,0),0)</f>
        <v>0</v>
      </c>
      <c r="W267" s="9">
        <f t="shared" si="96"/>
        <v>141152</v>
      </c>
      <c r="X267" s="9">
        <f t="shared" si="97"/>
        <v>0</v>
      </c>
      <c r="Y267" s="6">
        <f t="shared" si="98"/>
        <v>141152</v>
      </c>
      <c r="Z267" s="9">
        <f t="shared" si="99"/>
        <v>0</v>
      </c>
      <c r="AA267" s="30">
        <f t="shared" si="100"/>
        <v>21.02</v>
      </c>
      <c r="AB267" t="str">
        <f t="shared" si="101"/>
        <v/>
      </c>
      <c r="AC267" s="9">
        <v>0</v>
      </c>
      <c r="AD267" s="6">
        <f t="shared" si="104"/>
        <v>141152</v>
      </c>
    </row>
    <row r="268" spans="1:30">
      <c r="A268">
        <v>267</v>
      </c>
      <c r="B268" s="2" t="s">
        <v>294</v>
      </c>
      <c r="C268">
        <v>0</v>
      </c>
      <c r="D268" s="3">
        <v>0</v>
      </c>
      <c r="E268" s="3">
        <v>0</v>
      </c>
      <c r="F268" s="3">
        <f t="shared" si="102"/>
        <v>0</v>
      </c>
      <c r="G268" s="4">
        <f t="shared" si="84"/>
        <v>0</v>
      </c>
      <c r="H268" s="5">
        <v>0</v>
      </c>
      <c r="I268" s="30">
        <f t="shared" si="85"/>
        <v>0</v>
      </c>
      <c r="J268" s="30">
        <f t="shared" si="86"/>
        <v>0</v>
      </c>
      <c r="K268" s="8">
        <f t="shared" si="87"/>
        <v>0</v>
      </c>
      <c r="L268" s="8">
        <f t="shared" si="88"/>
        <v>0</v>
      </c>
      <c r="M268" s="8">
        <f t="shared" si="103"/>
        <v>0</v>
      </c>
      <c r="N268" s="6">
        <f t="shared" si="89"/>
        <v>0</v>
      </c>
      <c r="O268" s="8">
        <f t="shared" si="90"/>
        <v>0</v>
      </c>
      <c r="P268">
        <f t="shared" si="91"/>
        <v>0</v>
      </c>
      <c r="Q268" s="6">
        <f>ROUND(IF(H268=3%,$G$358*Ranking!K269,0),0)</f>
        <v>0</v>
      </c>
      <c r="R268" s="6">
        <f t="shared" si="92"/>
        <v>0</v>
      </c>
      <c r="S268" s="6">
        <f t="shared" si="93"/>
        <v>0</v>
      </c>
      <c r="T268" s="6">
        <f t="shared" si="94"/>
        <v>0</v>
      </c>
      <c r="U268" s="30">
        <f t="shared" si="95"/>
        <v>0</v>
      </c>
      <c r="V268" s="6">
        <f>IF(H268=3%,ROUND($G$360*Ranking!K269,0),0)</f>
        <v>0</v>
      </c>
      <c r="W268" s="9">
        <f t="shared" si="96"/>
        <v>0</v>
      </c>
      <c r="X268" s="9">
        <f t="shared" si="97"/>
        <v>0</v>
      </c>
      <c r="Y268" s="6">
        <f t="shared" si="98"/>
        <v>0</v>
      </c>
      <c r="Z268" s="9">
        <f t="shared" si="99"/>
        <v>0</v>
      </c>
      <c r="AA268" s="30">
        <f t="shared" si="100"/>
        <v>0</v>
      </c>
      <c r="AB268" t="str">
        <f t="shared" si="101"/>
        <v/>
      </c>
      <c r="AC268" s="9">
        <v>0</v>
      </c>
      <c r="AD268" s="6">
        <f t="shared" si="104"/>
        <v>0</v>
      </c>
    </row>
    <row r="269" spans="1:30">
      <c r="A269">
        <v>268</v>
      </c>
      <c r="B269" s="2" t="s">
        <v>295</v>
      </c>
      <c r="C269">
        <v>0</v>
      </c>
      <c r="D269" s="3">
        <v>0</v>
      </c>
      <c r="E269" s="3">
        <v>0</v>
      </c>
      <c r="F269" s="3">
        <f t="shared" si="102"/>
        <v>0</v>
      </c>
      <c r="G269" s="4">
        <f t="shared" si="84"/>
        <v>0</v>
      </c>
      <c r="H269" s="5">
        <v>0</v>
      </c>
      <c r="I269" s="30">
        <f t="shared" si="85"/>
        <v>0</v>
      </c>
      <c r="J269" s="30">
        <f t="shared" si="86"/>
        <v>0</v>
      </c>
      <c r="K269" s="8">
        <f t="shared" si="87"/>
        <v>0</v>
      </c>
      <c r="L269" s="8">
        <f t="shared" si="88"/>
        <v>0</v>
      </c>
      <c r="M269" s="8">
        <f t="shared" si="103"/>
        <v>0</v>
      </c>
      <c r="N269" s="6">
        <f t="shared" si="89"/>
        <v>0</v>
      </c>
      <c r="O269" s="8">
        <f t="shared" si="90"/>
        <v>0</v>
      </c>
      <c r="P269">
        <f t="shared" si="91"/>
        <v>0</v>
      </c>
      <c r="Q269" s="6">
        <f>ROUND(IF(H269=3%,$G$358*Ranking!K270,0),0)</f>
        <v>0</v>
      </c>
      <c r="R269" s="6">
        <f t="shared" si="92"/>
        <v>0</v>
      </c>
      <c r="S269" s="6">
        <f t="shared" si="93"/>
        <v>0</v>
      </c>
      <c r="T269" s="6">
        <f t="shared" si="94"/>
        <v>0</v>
      </c>
      <c r="U269" s="30">
        <f t="shared" si="95"/>
        <v>0</v>
      </c>
      <c r="V269" s="6">
        <f>IF(H269=3%,ROUND($G$360*Ranking!K270,0),0)</f>
        <v>0</v>
      </c>
      <c r="W269" s="9">
        <f t="shared" si="96"/>
        <v>0</v>
      </c>
      <c r="X269" s="9">
        <f t="shared" si="97"/>
        <v>0</v>
      </c>
      <c r="Y269" s="6">
        <f t="shared" si="98"/>
        <v>0</v>
      </c>
      <c r="Z269" s="9">
        <f t="shared" si="99"/>
        <v>0</v>
      </c>
      <c r="AA269" s="30">
        <f t="shared" si="100"/>
        <v>0</v>
      </c>
      <c r="AB269" t="str">
        <f t="shared" si="101"/>
        <v/>
      </c>
      <c r="AC269" s="9">
        <v>0</v>
      </c>
      <c r="AD269" s="6">
        <f t="shared" si="104"/>
        <v>0</v>
      </c>
    </row>
    <row r="270" spans="1:30">
      <c r="A270">
        <v>269</v>
      </c>
      <c r="B270" s="2" t="s">
        <v>296</v>
      </c>
      <c r="C270">
        <v>0</v>
      </c>
      <c r="D270" s="3">
        <v>0</v>
      </c>
      <c r="E270" s="3">
        <v>0</v>
      </c>
      <c r="F270" s="3">
        <f t="shared" si="102"/>
        <v>0</v>
      </c>
      <c r="G270" s="4">
        <f t="shared" si="84"/>
        <v>0</v>
      </c>
      <c r="H270" s="5">
        <v>0</v>
      </c>
      <c r="I270" s="30">
        <f t="shared" si="85"/>
        <v>0</v>
      </c>
      <c r="J270" s="30">
        <f t="shared" si="86"/>
        <v>0</v>
      </c>
      <c r="K270" s="8">
        <f t="shared" si="87"/>
        <v>0</v>
      </c>
      <c r="L270" s="8">
        <f t="shared" si="88"/>
        <v>0</v>
      </c>
      <c r="M270" s="8">
        <f t="shared" si="103"/>
        <v>0</v>
      </c>
      <c r="N270" s="6">
        <f t="shared" si="89"/>
        <v>0</v>
      </c>
      <c r="O270" s="8">
        <f t="shared" si="90"/>
        <v>0</v>
      </c>
      <c r="P270">
        <f t="shared" si="91"/>
        <v>0</v>
      </c>
      <c r="Q270" s="6">
        <f>ROUND(IF(H270=3%,$G$358*Ranking!K271,0),0)</f>
        <v>0</v>
      </c>
      <c r="R270" s="6">
        <f t="shared" si="92"/>
        <v>0</v>
      </c>
      <c r="S270" s="6">
        <f t="shared" si="93"/>
        <v>0</v>
      </c>
      <c r="T270" s="6">
        <f t="shared" si="94"/>
        <v>0</v>
      </c>
      <c r="U270" s="30">
        <f t="shared" si="95"/>
        <v>0</v>
      </c>
      <c r="V270" s="6">
        <f>IF(H270=3%,ROUND($G$360*Ranking!K271,0),0)</f>
        <v>0</v>
      </c>
      <c r="W270" s="9">
        <f t="shared" si="96"/>
        <v>0</v>
      </c>
      <c r="X270" s="9">
        <f t="shared" si="97"/>
        <v>0</v>
      </c>
      <c r="Y270" s="6">
        <f t="shared" si="98"/>
        <v>0</v>
      </c>
      <c r="Z270" s="9">
        <f t="shared" si="99"/>
        <v>0</v>
      </c>
      <c r="AA270" s="30">
        <f t="shared" si="100"/>
        <v>0</v>
      </c>
      <c r="AB270" t="str">
        <f t="shared" si="101"/>
        <v/>
      </c>
      <c r="AC270" s="9">
        <v>0</v>
      </c>
      <c r="AD270" s="6">
        <f t="shared" si="104"/>
        <v>0</v>
      </c>
    </row>
    <row r="271" spans="1:30">
      <c r="A271">
        <v>270</v>
      </c>
      <c r="B271" s="2" t="s">
        <v>297</v>
      </c>
      <c r="C271">
        <v>0</v>
      </c>
      <c r="D271" s="3">
        <v>0</v>
      </c>
      <c r="E271" s="3">
        <v>0</v>
      </c>
      <c r="F271" s="3">
        <f t="shared" si="102"/>
        <v>0</v>
      </c>
      <c r="G271" s="4">
        <f t="shared" si="84"/>
        <v>0</v>
      </c>
      <c r="H271" s="5">
        <v>0</v>
      </c>
      <c r="I271" s="30">
        <f t="shared" si="85"/>
        <v>0</v>
      </c>
      <c r="J271" s="30">
        <f t="shared" si="86"/>
        <v>0</v>
      </c>
      <c r="K271" s="8">
        <f t="shared" si="87"/>
        <v>0</v>
      </c>
      <c r="L271" s="8">
        <f t="shared" si="88"/>
        <v>0</v>
      </c>
      <c r="M271" s="8">
        <f t="shared" si="103"/>
        <v>0</v>
      </c>
      <c r="N271" s="6">
        <f t="shared" si="89"/>
        <v>0</v>
      </c>
      <c r="O271" s="8">
        <f t="shared" si="90"/>
        <v>0</v>
      </c>
      <c r="P271">
        <f t="shared" si="91"/>
        <v>0</v>
      </c>
      <c r="Q271" s="6">
        <f>ROUND(IF(H271=3%,$G$358*Ranking!K272,0),0)</f>
        <v>0</v>
      </c>
      <c r="R271" s="6">
        <f t="shared" si="92"/>
        <v>0</v>
      </c>
      <c r="S271" s="6">
        <f t="shared" si="93"/>
        <v>0</v>
      </c>
      <c r="T271" s="6">
        <f t="shared" si="94"/>
        <v>0</v>
      </c>
      <c r="U271" s="30">
        <f t="shared" si="95"/>
        <v>0</v>
      </c>
      <c r="V271" s="6">
        <f>IF(H271=3%,ROUND($G$360*Ranking!K272,0),0)</f>
        <v>0</v>
      </c>
      <c r="W271" s="9">
        <f t="shared" si="96"/>
        <v>0</v>
      </c>
      <c r="X271" s="9">
        <f t="shared" si="97"/>
        <v>0</v>
      </c>
      <c r="Y271" s="6">
        <f t="shared" si="98"/>
        <v>0</v>
      </c>
      <c r="Z271" s="9">
        <f t="shared" si="99"/>
        <v>0</v>
      </c>
      <c r="AA271" s="30">
        <f t="shared" si="100"/>
        <v>0</v>
      </c>
      <c r="AB271" t="str">
        <f t="shared" si="101"/>
        <v/>
      </c>
      <c r="AC271" s="9">
        <v>0</v>
      </c>
      <c r="AD271" s="6">
        <f t="shared" si="104"/>
        <v>0</v>
      </c>
    </row>
    <row r="272" spans="1:30">
      <c r="A272">
        <v>271</v>
      </c>
      <c r="B272" s="2" t="s">
        <v>298</v>
      </c>
      <c r="C272">
        <v>2022</v>
      </c>
      <c r="D272" s="3">
        <v>850265.11</v>
      </c>
      <c r="E272" s="3">
        <v>4292.8100000000004</v>
      </c>
      <c r="F272" s="3">
        <f t="shared" si="102"/>
        <v>845972.29999999993</v>
      </c>
      <c r="G272" s="4">
        <f t="shared" si="84"/>
        <v>845972</v>
      </c>
      <c r="H272" s="5">
        <v>0.01</v>
      </c>
      <c r="I272" s="30">
        <f t="shared" si="85"/>
        <v>21.02</v>
      </c>
      <c r="J272" s="30">
        <f t="shared" si="86"/>
        <v>21.02</v>
      </c>
      <c r="K272" s="8">
        <f t="shared" si="87"/>
        <v>177859.75641</v>
      </c>
      <c r="L272" s="8">
        <f t="shared" si="88"/>
        <v>177859.75641</v>
      </c>
      <c r="M272" s="8">
        <f t="shared" si="103"/>
        <v>-0.24358999999822117</v>
      </c>
      <c r="N272" s="6">
        <f t="shared" si="89"/>
        <v>177860</v>
      </c>
      <c r="O272" s="8">
        <f t="shared" si="90"/>
        <v>0.24358999999822117</v>
      </c>
      <c r="P272">
        <f t="shared" si="91"/>
        <v>21.02</v>
      </c>
      <c r="Q272" s="6">
        <f>ROUND(IF(H272=3%,$G$358*Ranking!K273,0),0)</f>
        <v>0</v>
      </c>
      <c r="R272" s="6">
        <f t="shared" si="92"/>
        <v>177860</v>
      </c>
      <c r="S272" s="6">
        <f t="shared" si="93"/>
        <v>0</v>
      </c>
      <c r="T272" s="6">
        <f t="shared" si="94"/>
        <v>177860</v>
      </c>
      <c r="U272" s="30">
        <f t="shared" si="95"/>
        <v>21.02</v>
      </c>
      <c r="V272" s="6">
        <f>IF(H272=3%,ROUND($G$360*Ranking!K273,0),0)</f>
        <v>0</v>
      </c>
      <c r="W272" s="9">
        <f t="shared" si="96"/>
        <v>177860</v>
      </c>
      <c r="X272" s="9">
        <f t="shared" si="97"/>
        <v>0</v>
      </c>
      <c r="Y272" s="6">
        <f t="shared" si="98"/>
        <v>177860</v>
      </c>
      <c r="Z272" s="9">
        <f t="shared" si="99"/>
        <v>0</v>
      </c>
      <c r="AA272" s="30">
        <f t="shared" si="100"/>
        <v>21.02</v>
      </c>
      <c r="AB272" t="str">
        <f t="shared" si="101"/>
        <v/>
      </c>
      <c r="AC272" s="9">
        <v>0</v>
      </c>
      <c r="AD272" s="6">
        <f t="shared" si="104"/>
        <v>177860</v>
      </c>
    </row>
    <row r="273" spans="1:30">
      <c r="A273">
        <v>272</v>
      </c>
      <c r="B273" s="2" t="s">
        <v>299</v>
      </c>
      <c r="C273">
        <v>2009</v>
      </c>
      <c r="D273" s="3">
        <v>54155.67</v>
      </c>
      <c r="E273" s="3">
        <v>557.04</v>
      </c>
      <c r="F273" s="3">
        <f t="shared" si="102"/>
        <v>53598.63</v>
      </c>
      <c r="G273" s="4">
        <f t="shared" si="84"/>
        <v>53599</v>
      </c>
      <c r="H273" s="5">
        <v>1.4999999999999999E-2</v>
      </c>
      <c r="I273" s="30">
        <f t="shared" si="85"/>
        <v>21.02</v>
      </c>
      <c r="J273" s="30">
        <f t="shared" si="86"/>
        <v>21.02</v>
      </c>
      <c r="K273" s="8">
        <f t="shared" si="87"/>
        <v>11268.81869</v>
      </c>
      <c r="L273" s="8">
        <f t="shared" si="88"/>
        <v>11268.81869</v>
      </c>
      <c r="M273" s="8">
        <f t="shared" si="103"/>
        <v>-0.18130999999993946</v>
      </c>
      <c r="N273" s="6">
        <f t="shared" si="89"/>
        <v>11269</v>
      </c>
      <c r="O273" s="8">
        <f t="shared" si="90"/>
        <v>0.18130999999993946</v>
      </c>
      <c r="P273">
        <f t="shared" si="91"/>
        <v>21.02</v>
      </c>
      <c r="Q273" s="6">
        <f>ROUND(IF(H273=3%,$G$358*Ranking!K274,0),0)</f>
        <v>0</v>
      </c>
      <c r="R273" s="6">
        <f t="shared" si="92"/>
        <v>11269</v>
      </c>
      <c r="S273" s="6">
        <f t="shared" si="93"/>
        <v>0</v>
      </c>
      <c r="T273" s="6">
        <f t="shared" si="94"/>
        <v>11269</v>
      </c>
      <c r="U273" s="30">
        <f t="shared" si="95"/>
        <v>21.02</v>
      </c>
      <c r="V273" s="6">
        <f>IF(H273=3%,ROUND($G$360*Ranking!K274,0),0)</f>
        <v>0</v>
      </c>
      <c r="W273" s="9">
        <f t="shared" si="96"/>
        <v>11269</v>
      </c>
      <c r="X273" s="9">
        <f t="shared" si="97"/>
        <v>0</v>
      </c>
      <c r="Y273" s="6">
        <f t="shared" si="98"/>
        <v>11269</v>
      </c>
      <c r="Z273" s="9">
        <f t="shared" si="99"/>
        <v>0</v>
      </c>
      <c r="AA273" s="30">
        <f t="shared" si="100"/>
        <v>21.02</v>
      </c>
      <c r="AB273" t="str">
        <f t="shared" si="101"/>
        <v/>
      </c>
      <c r="AC273" s="9">
        <v>0</v>
      </c>
      <c r="AD273" s="6">
        <f t="shared" si="104"/>
        <v>11269</v>
      </c>
    </row>
    <row r="274" spans="1:30">
      <c r="A274">
        <v>273</v>
      </c>
      <c r="B274" s="2" t="s">
        <v>300</v>
      </c>
      <c r="C274">
        <v>2013</v>
      </c>
      <c r="D274" s="3">
        <v>306983.98</v>
      </c>
      <c r="E274" s="3">
        <v>7018.97</v>
      </c>
      <c r="F274" s="3">
        <f t="shared" si="102"/>
        <v>299965.01</v>
      </c>
      <c r="G274" s="4">
        <f t="shared" si="84"/>
        <v>299965</v>
      </c>
      <c r="H274" s="5">
        <v>0.01</v>
      </c>
      <c r="I274" s="30">
        <f t="shared" si="85"/>
        <v>21.02</v>
      </c>
      <c r="J274" s="30">
        <f t="shared" si="86"/>
        <v>21.02</v>
      </c>
      <c r="K274" s="8">
        <f t="shared" si="87"/>
        <v>63065.564619999997</v>
      </c>
      <c r="L274" s="8">
        <f t="shared" si="88"/>
        <v>63065.564619999997</v>
      </c>
      <c r="M274" s="8">
        <f t="shared" si="103"/>
        <v>-0.435380000002624</v>
      </c>
      <c r="N274" s="6">
        <f t="shared" si="89"/>
        <v>63066</v>
      </c>
      <c r="O274" s="8">
        <f t="shared" si="90"/>
        <v>0.435380000002624</v>
      </c>
      <c r="P274">
        <f t="shared" si="91"/>
        <v>21.02</v>
      </c>
      <c r="Q274" s="6">
        <f>ROUND(IF(H274=3%,$G$358*Ranking!K275,0),0)</f>
        <v>0</v>
      </c>
      <c r="R274" s="6">
        <f t="shared" si="92"/>
        <v>63066</v>
      </c>
      <c r="S274" s="6">
        <f t="shared" si="93"/>
        <v>0</v>
      </c>
      <c r="T274" s="6">
        <f t="shared" si="94"/>
        <v>63066</v>
      </c>
      <c r="U274" s="30">
        <f t="shared" si="95"/>
        <v>21.02</v>
      </c>
      <c r="V274" s="6">
        <f>IF(H274=3%,ROUND($G$360*Ranking!K275,0),0)</f>
        <v>0</v>
      </c>
      <c r="W274" s="9">
        <f t="shared" si="96"/>
        <v>63066</v>
      </c>
      <c r="X274" s="9">
        <f t="shared" si="97"/>
        <v>0</v>
      </c>
      <c r="Y274" s="6">
        <f t="shared" si="98"/>
        <v>63066</v>
      </c>
      <c r="Z274" s="9">
        <f t="shared" si="99"/>
        <v>0</v>
      </c>
      <c r="AA274" s="30">
        <f t="shared" si="100"/>
        <v>21.02</v>
      </c>
      <c r="AB274" t="str">
        <f t="shared" si="101"/>
        <v/>
      </c>
      <c r="AC274" s="9">
        <v>0</v>
      </c>
      <c r="AD274" s="6">
        <f t="shared" si="104"/>
        <v>63066</v>
      </c>
    </row>
    <row r="275" spans="1:30">
      <c r="A275">
        <v>274</v>
      </c>
      <c r="B275" s="2" t="s">
        <v>301</v>
      </c>
      <c r="C275">
        <v>2014</v>
      </c>
      <c r="D275" s="3">
        <v>2913528.05</v>
      </c>
      <c r="E275" s="3">
        <v>19763.599999999999</v>
      </c>
      <c r="F275" s="3">
        <f t="shared" si="102"/>
        <v>2893764.4499999997</v>
      </c>
      <c r="G275" s="4">
        <f t="shared" si="84"/>
        <v>2893764</v>
      </c>
      <c r="H275" s="5">
        <v>1.4999999999999999E-2</v>
      </c>
      <c r="I275" s="30">
        <f t="shared" si="85"/>
        <v>21.02</v>
      </c>
      <c r="J275" s="30">
        <f t="shared" si="86"/>
        <v>21.02</v>
      </c>
      <c r="K275" s="8">
        <f t="shared" si="87"/>
        <v>608393.84774</v>
      </c>
      <c r="L275" s="8">
        <f t="shared" si="88"/>
        <v>608393.84774</v>
      </c>
      <c r="M275" s="8">
        <f t="shared" si="103"/>
        <v>-0.15226000000257045</v>
      </c>
      <c r="N275" s="6">
        <f t="shared" si="89"/>
        <v>608394</v>
      </c>
      <c r="O275" s="8">
        <f t="shared" si="90"/>
        <v>0.15226000000257045</v>
      </c>
      <c r="P275">
        <f t="shared" si="91"/>
        <v>21.02</v>
      </c>
      <c r="Q275" s="6">
        <f>ROUND(IF(H275=3%,$G$358*Ranking!K276,0),0)</f>
        <v>0</v>
      </c>
      <c r="R275" s="6">
        <f t="shared" si="92"/>
        <v>608394</v>
      </c>
      <c r="S275" s="6">
        <f t="shared" si="93"/>
        <v>0</v>
      </c>
      <c r="T275" s="6">
        <f t="shared" si="94"/>
        <v>608394</v>
      </c>
      <c r="U275" s="30">
        <f t="shared" si="95"/>
        <v>21.02</v>
      </c>
      <c r="V275" s="6">
        <f>IF(H275=3%,ROUND($G$360*Ranking!K276,0),0)</f>
        <v>0</v>
      </c>
      <c r="W275" s="9">
        <f t="shared" si="96"/>
        <v>608394</v>
      </c>
      <c r="X275" s="9">
        <f t="shared" si="97"/>
        <v>0</v>
      </c>
      <c r="Y275" s="6">
        <f t="shared" si="98"/>
        <v>608394</v>
      </c>
      <c r="Z275" s="9">
        <f t="shared" si="99"/>
        <v>0</v>
      </c>
      <c r="AA275" s="30">
        <f t="shared" si="100"/>
        <v>21.02</v>
      </c>
      <c r="AB275" t="str">
        <f t="shared" si="101"/>
        <v/>
      </c>
      <c r="AC275" s="9">
        <v>0</v>
      </c>
      <c r="AD275" s="6">
        <f t="shared" si="104"/>
        <v>608394</v>
      </c>
    </row>
    <row r="276" spans="1:30">
      <c r="A276">
        <v>275</v>
      </c>
      <c r="B276" s="2" t="s">
        <v>302</v>
      </c>
      <c r="C276">
        <v>0</v>
      </c>
      <c r="D276" s="3">
        <v>0</v>
      </c>
      <c r="E276" s="3">
        <v>0</v>
      </c>
      <c r="F276" s="3">
        <f t="shared" si="102"/>
        <v>0</v>
      </c>
      <c r="G276" s="4">
        <f t="shared" si="84"/>
        <v>0</v>
      </c>
      <c r="H276" s="5">
        <v>0</v>
      </c>
      <c r="I276" s="30">
        <f t="shared" si="85"/>
        <v>0</v>
      </c>
      <c r="J276" s="30">
        <f t="shared" si="86"/>
        <v>0</v>
      </c>
      <c r="K276" s="8">
        <f t="shared" si="87"/>
        <v>0</v>
      </c>
      <c r="L276" s="8">
        <f t="shared" si="88"/>
        <v>0</v>
      </c>
      <c r="M276" s="8">
        <f t="shared" si="103"/>
        <v>0</v>
      </c>
      <c r="N276" s="6">
        <f t="shared" si="89"/>
        <v>0</v>
      </c>
      <c r="O276" s="8">
        <f t="shared" si="90"/>
        <v>0</v>
      </c>
      <c r="P276">
        <f t="shared" si="91"/>
        <v>0</v>
      </c>
      <c r="Q276" s="6">
        <f>ROUND(IF(H276=3%,$G$358*Ranking!K277,0),0)</f>
        <v>0</v>
      </c>
      <c r="R276" s="6">
        <f t="shared" si="92"/>
        <v>0</v>
      </c>
      <c r="S276" s="6">
        <f t="shared" si="93"/>
        <v>0</v>
      </c>
      <c r="T276" s="6">
        <f t="shared" si="94"/>
        <v>0</v>
      </c>
      <c r="U276" s="30">
        <f t="shared" si="95"/>
        <v>0</v>
      </c>
      <c r="V276" s="6">
        <f>IF(H276=3%,ROUND($G$360*Ranking!K277,0),0)</f>
        <v>0</v>
      </c>
      <c r="W276" s="9">
        <f t="shared" si="96"/>
        <v>0</v>
      </c>
      <c r="X276" s="9">
        <f t="shared" si="97"/>
        <v>0</v>
      </c>
      <c r="Y276" s="6">
        <f t="shared" si="98"/>
        <v>0</v>
      </c>
      <c r="Z276" s="9">
        <f t="shared" si="99"/>
        <v>0</v>
      </c>
      <c r="AA276" s="30">
        <f t="shared" si="100"/>
        <v>0</v>
      </c>
      <c r="AB276" t="str">
        <f t="shared" si="101"/>
        <v/>
      </c>
      <c r="AC276" s="9">
        <v>0</v>
      </c>
      <c r="AD276" s="6">
        <f t="shared" si="104"/>
        <v>0</v>
      </c>
    </row>
    <row r="277" spans="1:30">
      <c r="A277">
        <v>276</v>
      </c>
      <c r="B277" s="2" t="s">
        <v>303</v>
      </c>
      <c r="C277">
        <v>2002</v>
      </c>
      <c r="D277" s="3">
        <v>304508.64</v>
      </c>
      <c r="E277" s="3">
        <v>2644.04</v>
      </c>
      <c r="F277" s="3">
        <f t="shared" si="102"/>
        <v>301864.60000000003</v>
      </c>
      <c r="G277" s="4">
        <f t="shared" si="84"/>
        <v>301865</v>
      </c>
      <c r="H277" s="5">
        <v>0.03</v>
      </c>
      <c r="I277" s="30">
        <f t="shared" si="85"/>
        <v>21.02</v>
      </c>
      <c r="J277" s="30">
        <f t="shared" si="86"/>
        <v>59.22</v>
      </c>
      <c r="K277" s="8">
        <f t="shared" si="87"/>
        <v>63465.026469999997</v>
      </c>
      <c r="L277" s="8">
        <f t="shared" si="88"/>
        <v>63465.026469999997</v>
      </c>
      <c r="M277" s="8">
        <f t="shared" si="103"/>
        <v>2.6469999997061677E-2</v>
      </c>
      <c r="N277" s="6">
        <f t="shared" si="89"/>
        <v>63465</v>
      </c>
      <c r="O277" s="8">
        <f t="shared" si="90"/>
        <v>-2.6469999997061677E-2</v>
      </c>
      <c r="P277">
        <f t="shared" si="91"/>
        <v>21.02</v>
      </c>
      <c r="Q277" s="6">
        <f>ROUND(IF(H277=3%,$G$358*Ranking!K278,0),0)</f>
        <v>69601</v>
      </c>
      <c r="R277" s="6">
        <f t="shared" si="92"/>
        <v>133066</v>
      </c>
      <c r="S277" s="6">
        <f t="shared" si="93"/>
        <v>69601</v>
      </c>
      <c r="T277" s="6">
        <f t="shared" si="94"/>
        <v>133066</v>
      </c>
      <c r="U277" s="30">
        <f t="shared" si="95"/>
        <v>44.08</v>
      </c>
      <c r="V277" s="6">
        <f>IF(H277=3%,ROUND($G$360*Ranking!K278,0),0)</f>
        <v>45708</v>
      </c>
      <c r="W277" s="9">
        <f t="shared" si="96"/>
        <v>178774</v>
      </c>
      <c r="X277" s="9">
        <f t="shared" si="97"/>
        <v>45708</v>
      </c>
      <c r="Y277" s="6">
        <f t="shared" si="98"/>
        <v>178774</v>
      </c>
      <c r="Z277" s="9">
        <f t="shared" si="99"/>
        <v>0</v>
      </c>
      <c r="AA277" s="30">
        <f t="shared" si="100"/>
        <v>59.22</v>
      </c>
      <c r="AB277" t="str">
        <f t="shared" si="101"/>
        <v/>
      </c>
      <c r="AC277" s="9">
        <v>0</v>
      </c>
      <c r="AD277" s="6">
        <f t="shared" si="104"/>
        <v>178774</v>
      </c>
    </row>
    <row r="278" spans="1:30">
      <c r="A278">
        <v>277</v>
      </c>
      <c r="B278" s="2" t="s">
        <v>304</v>
      </c>
      <c r="C278">
        <v>2004</v>
      </c>
      <c r="D278" s="3">
        <v>412806.38</v>
      </c>
      <c r="E278" s="3">
        <v>921.19</v>
      </c>
      <c r="F278" s="3">
        <f t="shared" si="102"/>
        <v>411885.19</v>
      </c>
      <c r="G278" s="4">
        <f t="shared" si="84"/>
        <v>411885</v>
      </c>
      <c r="H278" s="5">
        <v>0.01</v>
      </c>
      <c r="I278" s="30">
        <f t="shared" si="85"/>
        <v>21.02</v>
      </c>
      <c r="J278" s="30">
        <f t="shared" si="86"/>
        <v>21.02</v>
      </c>
      <c r="K278" s="8">
        <f t="shared" si="87"/>
        <v>86595.969809999995</v>
      </c>
      <c r="L278" s="8">
        <f t="shared" si="88"/>
        <v>86595.969809999995</v>
      </c>
      <c r="M278" s="8">
        <f t="shared" si="103"/>
        <v>-3.0190000004949979E-2</v>
      </c>
      <c r="N278" s="6">
        <f t="shared" si="89"/>
        <v>86596</v>
      </c>
      <c r="O278" s="8">
        <f t="shared" si="90"/>
        <v>3.0190000004949979E-2</v>
      </c>
      <c r="P278">
        <f t="shared" si="91"/>
        <v>21.02</v>
      </c>
      <c r="Q278" s="6">
        <f>ROUND(IF(H278=3%,$G$358*Ranking!K279,0),0)</f>
        <v>0</v>
      </c>
      <c r="R278" s="6">
        <f t="shared" si="92"/>
        <v>86596</v>
      </c>
      <c r="S278" s="6">
        <f t="shared" si="93"/>
        <v>0</v>
      </c>
      <c r="T278" s="6">
        <f t="shared" si="94"/>
        <v>86596</v>
      </c>
      <c r="U278" s="30">
        <f t="shared" si="95"/>
        <v>21.02</v>
      </c>
      <c r="V278" s="6">
        <f>IF(H278=3%,ROUND($G$360*Ranking!K279,0),0)</f>
        <v>0</v>
      </c>
      <c r="W278" s="9">
        <f t="shared" si="96"/>
        <v>86596</v>
      </c>
      <c r="X278" s="9">
        <f t="shared" si="97"/>
        <v>0</v>
      </c>
      <c r="Y278" s="6">
        <f t="shared" si="98"/>
        <v>86596</v>
      </c>
      <c r="Z278" s="9">
        <f t="shared" si="99"/>
        <v>0</v>
      </c>
      <c r="AA278" s="30">
        <f t="shared" si="100"/>
        <v>21.02</v>
      </c>
      <c r="AB278" t="str">
        <f t="shared" si="101"/>
        <v/>
      </c>
      <c r="AC278" s="9">
        <v>0</v>
      </c>
      <c r="AD278" s="6">
        <f t="shared" si="104"/>
        <v>86596</v>
      </c>
    </row>
    <row r="279" spans="1:30">
      <c r="A279">
        <v>278</v>
      </c>
      <c r="B279" s="2" t="s">
        <v>305</v>
      </c>
      <c r="C279">
        <v>0</v>
      </c>
      <c r="D279" s="3">
        <v>0</v>
      </c>
      <c r="E279" s="3">
        <v>0</v>
      </c>
      <c r="F279" s="3">
        <f t="shared" si="102"/>
        <v>0</v>
      </c>
      <c r="G279" s="4">
        <f t="shared" si="84"/>
        <v>0</v>
      </c>
      <c r="H279" s="5">
        <v>0</v>
      </c>
      <c r="I279" s="30">
        <f t="shared" si="85"/>
        <v>0</v>
      </c>
      <c r="J279" s="30">
        <f t="shared" si="86"/>
        <v>0</v>
      </c>
      <c r="K279" s="8">
        <f t="shared" si="87"/>
        <v>0</v>
      </c>
      <c r="L279" s="8">
        <f t="shared" si="88"/>
        <v>0</v>
      </c>
      <c r="M279" s="8">
        <f t="shared" si="103"/>
        <v>0</v>
      </c>
      <c r="N279" s="6">
        <f t="shared" si="89"/>
        <v>0</v>
      </c>
      <c r="O279" s="8">
        <f t="shared" si="90"/>
        <v>0</v>
      </c>
      <c r="P279">
        <f t="shared" si="91"/>
        <v>0</v>
      </c>
      <c r="Q279" s="6">
        <f>ROUND(IF(H279=3%,$G$358*Ranking!K280,0),0)</f>
        <v>0</v>
      </c>
      <c r="R279" s="6">
        <f t="shared" si="92"/>
        <v>0</v>
      </c>
      <c r="S279" s="6">
        <f t="shared" si="93"/>
        <v>0</v>
      </c>
      <c r="T279" s="6">
        <f t="shared" si="94"/>
        <v>0</v>
      </c>
      <c r="U279" s="30">
        <f t="shared" si="95"/>
        <v>0</v>
      </c>
      <c r="V279" s="6">
        <f>IF(H279=3%,ROUND($G$360*Ranking!K280,0),0)</f>
        <v>0</v>
      </c>
      <c r="W279" s="9">
        <f t="shared" si="96"/>
        <v>0</v>
      </c>
      <c r="X279" s="9">
        <f t="shared" si="97"/>
        <v>0</v>
      </c>
      <c r="Y279" s="6">
        <f t="shared" si="98"/>
        <v>0</v>
      </c>
      <c r="Z279" s="9">
        <f t="shared" si="99"/>
        <v>0</v>
      </c>
      <c r="AA279" s="30">
        <f t="shared" si="100"/>
        <v>0</v>
      </c>
      <c r="AB279" t="str">
        <f t="shared" si="101"/>
        <v/>
      </c>
      <c r="AC279" s="9">
        <v>0</v>
      </c>
      <c r="AD279" s="6">
        <f t="shared" si="104"/>
        <v>0</v>
      </c>
    </row>
    <row r="280" spans="1:30">
      <c r="A280">
        <v>279</v>
      </c>
      <c r="B280" s="2" t="s">
        <v>306</v>
      </c>
      <c r="C280">
        <v>2004</v>
      </c>
      <c r="D280" s="3">
        <v>439899.69</v>
      </c>
      <c r="E280" s="3">
        <v>5727.58</v>
      </c>
      <c r="F280" s="3">
        <f t="shared" si="102"/>
        <v>434172.11</v>
      </c>
      <c r="G280" s="4">
        <f t="shared" si="84"/>
        <v>434172</v>
      </c>
      <c r="H280" s="5">
        <v>0.03</v>
      </c>
      <c r="I280" s="30">
        <f t="shared" si="85"/>
        <v>21.02</v>
      </c>
      <c r="J280" s="30">
        <f t="shared" si="86"/>
        <v>47.58</v>
      </c>
      <c r="K280" s="8">
        <f t="shared" si="87"/>
        <v>91281.657269999996</v>
      </c>
      <c r="L280" s="8">
        <f t="shared" si="88"/>
        <v>91281.657269999996</v>
      </c>
      <c r="M280" s="8">
        <f t="shared" si="103"/>
        <v>-0.34273000000393949</v>
      </c>
      <c r="N280" s="6">
        <f t="shared" si="89"/>
        <v>91282</v>
      </c>
      <c r="O280" s="8">
        <f t="shared" si="90"/>
        <v>0.34273000000393949</v>
      </c>
      <c r="P280">
        <f t="shared" si="91"/>
        <v>21.02</v>
      </c>
      <c r="Q280" s="6">
        <f>ROUND(IF(H280=3%,$G$358*Ranking!K281,0),0)</f>
        <v>69601</v>
      </c>
      <c r="R280" s="6">
        <f t="shared" si="92"/>
        <v>160883</v>
      </c>
      <c r="S280" s="6">
        <f t="shared" si="93"/>
        <v>69601</v>
      </c>
      <c r="T280" s="6">
        <f t="shared" si="94"/>
        <v>160883</v>
      </c>
      <c r="U280" s="30">
        <f t="shared" si="95"/>
        <v>37.06</v>
      </c>
      <c r="V280" s="6">
        <f>IF(H280=3%,ROUND($G$360*Ranking!K281,0),0)</f>
        <v>45708</v>
      </c>
      <c r="W280" s="9">
        <f t="shared" si="96"/>
        <v>206591</v>
      </c>
      <c r="X280" s="9">
        <f t="shared" si="97"/>
        <v>45708</v>
      </c>
      <c r="Y280" s="6">
        <f t="shared" si="98"/>
        <v>206591</v>
      </c>
      <c r="Z280" s="9">
        <f t="shared" si="99"/>
        <v>0</v>
      </c>
      <c r="AA280" s="30">
        <f t="shared" si="100"/>
        <v>47.58</v>
      </c>
      <c r="AB280" t="str">
        <f t="shared" si="101"/>
        <v/>
      </c>
      <c r="AC280" s="9">
        <v>0</v>
      </c>
      <c r="AD280" s="6">
        <f t="shared" si="104"/>
        <v>206591</v>
      </c>
    </row>
    <row r="281" spans="1:30">
      <c r="A281">
        <v>280</v>
      </c>
      <c r="B281" s="2" t="s">
        <v>307</v>
      </c>
      <c r="C281">
        <v>0</v>
      </c>
      <c r="D281" s="3">
        <v>0</v>
      </c>
      <c r="E281" s="3">
        <v>0</v>
      </c>
      <c r="F281" s="3">
        <f t="shared" si="102"/>
        <v>0</v>
      </c>
      <c r="G281" s="4">
        <f t="shared" si="84"/>
        <v>0</v>
      </c>
      <c r="H281" s="5">
        <v>0</v>
      </c>
      <c r="I281" s="30">
        <f t="shared" si="85"/>
        <v>0</v>
      </c>
      <c r="J281" s="30">
        <f t="shared" si="86"/>
        <v>0</v>
      </c>
      <c r="K281" s="8">
        <f t="shared" si="87"/>
        <v>0</v>
      </c>
      <c r="L281" s="8">
        <f t="shared" si="88"/>
        <v>0</v>
      </c>
      <c r="M281" s="8">
        <f t="shared" si="103"/>
        <v>0</v>
      </c>
      <c r="N281" s="6">
        <f t="shared" si="89"/>
        <v>0</v>
      </c>
      <c r="O281" s="8">
        <f t="shared" si="90"/>
        <v>0</v>
      </c>
      <c r="P281">
        <f t="shared" si="91"/>
        <v>0</v>
      </c>
      <c r="Q281" s="6">
        <f>ROUND(IF(H281=3%,$G$358*Ranking!K282,0),0)</f>
        <v>0</v>
      </c>
      <c r="R281" s="6">
        <f t="shared" si="92"/>
        <v>0</v>
      </c>
      <c r="S281" s="6">
        <f t="shared" si="93"/>
        <v>0</v>
      </c>
      <c r="T281" s="6">
        <f t="shared" si="94"/>
        <v>0</v>
      </c>
      <c r="U281" s="30">
        <f t="shared" si="95"/>
        <v>0</v>
      </c>
      <c r="V281" s="6">
        <f>IF(H281=3%,ROUND($G$360*Ranking!K282,0),0)</f>
        <v>0</v>
      </c>
      <c r="W281" s="9">
        <f t="shared" si="96"/>
        <v>0</v>
      </c>
      <c r="X281" s="9">
        <f t="shared" si="97"/>
        <v>0</v>
      </c>
      <c r="Y281" s="6">
        <f t="shared" si="98"/>
        <v>0</v>
      </c>
      <c r="Z281" s="9">
        <f t="shared" si="99"/>
        <v>0</v>
      </c>
      <c r="AA281" s="30">
        <f t="shared" si="100"/>
        <v>0</v>
      </c>
      <c r="AB281" t="str">
        <f t="shared" si="101"/>
        <v/>
      </c>
      <c r="AC281" s="9">
        <v>0</v>
      </c>
      <c r="AD281" s="6">
        <f t="shared" si="104"/>
        <v>0</v>
      </c>
    </row>
    <row r="282" spans="1:30">
      <c r="A282">
        <v>281</v>
      </c>
      <c r="B282" s="2" t="s">
        <v>308</v>
      </c>
      <c r="C282">
        <v>2018</v>
      </c>
      <c r="D282" s="3">
        <v>2107012</v>
      </c>
      <c r="E282" s="3">
        <v>12626</v>
      </c>
      <c r="F282" s="3">
        <f t="shared" si="102"/>
        <v>2094386</v>
      </c>
      <c r="G282" s="4">
        <f t="shared" si="84"/>
        <v>2094386</v>
      </c>
      <c r="H282" s="5">
        <v>1.4999999999999999E-2</v>
      </c>
      <c r="I282" s="30">
        <f t="shared" si="85"/>
        <v>21.02</v>
      </c>
      <c r="J282" s="30">
        <f t="shared" si="86"/>
        <v>21.02</v>
      </c>
      <c r="K282" s="8">
        <f t="shared" si="87"/>
        <v>440330.15726000001</v>
      </c>
      <c r="L282" s="8">
        <f t="shared" si="88"/>
        <v>440330.15726000001</v>
      </c>
      <c r="M282" s="8">
        <f t="shared" si="103"/>
        <v>0.15726000000722706</v>
      </c>
      <c r="N282" s="6">
        <f t="shared" si="89"/>
        <v>440330</v>
      </c>
      <c r="O282" s="8">
        <f t="shared" si="90"/>
        <v>-0.15726000000722706</v>
      </c>
      <c r="P282">
        <f t="shared" si="91"/>
        <v>21.02</v>
      </c>
      <c r="Q282" s="6">
        <f>ROUND(IF(H282=3%,$G$358*Ranking!K283,0),0)</f>
        <v>0</v>
      </c>
      <c r="R282" s="6">
        <f t="shared" si="92"/>
        <v>440330</v>
      </c>
      <c r="S282" s="6">
        <f t="shared" si="93"/>
        <v>0</v>
      </c>
      <c r="T282" s="6">
        <f t="shared" si="94"/>
        <v>440330</v>
      </c>
      <c r="U282" s="30">
        <f t="shared" si="95"/>
        <v>21.02</v>
      </c>
      <c r="V282" s="6">
        <f>IF(H282=3%,ROUND($G$360*Ranking!K283,0),0)</f>
        <v>0</v>
      </c>
      <c r="W282" s="9">
        <f t="shared" si="96"/>
        <v>440330</v>
      </c>
      <c r="X282" s="9">
        <f t="shared" si="97"/>
        <v>0</v>
      </c>
      <c r="Y282" s="6">
        <f t="shared" si="98"/>
        <v>440330</v>
      </c>
      <c r="Z282" s="9">
        <f t="shared" si="99"/>
        <v>0</v>
      </c>
      <c r="AA282" s="30">
        <f t="shared" si="100"/>
        <v>21.02</v>
      </c>
      <c r="AB282" t="str">
        <f t="shared" si="101"/>
        <v/>
      </c>
      <c r="AC282" s="9">
        <v>0</v>
      </c>
      <c r="AD282" s="6">
        <f t="shared" si="104"/>
        <v>440330</v>
      </c>
    </row>
    <row r="283" spans="1:30">
      <c r="A283">
        <v>282</v>
      </c>
      <c r="B283" s="2" t="s">
        <v>309</v>
      </c>
      <c r="C283">
        <v>0</v>
      </c>
      <c r="D283" s="3">
        <v>0</v>
      </c>
      <c r="E283" s="3">
        <v>0</v>
      </c>
      <c r="F283" s="3">
        <f t="shared" si="102"/>
        <v>0</v>
      </c>
      <c r="G283" s="4">
        <f t="shared" si="84"/>
        <v>0</v>
      </c>
      <c r="H283" s="5">
        <v>0</v>
      </c>
      <c r="I283" s="30">
        <f t="shared" si="85"/>
        <v>0</v>
      </c>
      <c r="J283" s="30">
        <f t="shared" si="86"/>
        <v>0</v>
      </c>
      <c r="K283" s="8">
        <f t="shared" si="87"/>
        <v>0</v>
      </c>
      <c r="L283" s="8">
        <f t="shared" si="88"/>
        <v>0</v>
      </c>
      <c r="M283" s="8">
        <f t="shared" si="103"/>
        <v>0</v>
      </c>
      <c r="N283" s="6">
        <f t="shared" si="89"/>
        <v>0</v>
      </c>
      <c r="O283" s="8">
        <f t="shared" si="90"/>
        <v>0</v>
      </c>
      <c r="P283">
        <f t="shared" si="91"/>
        <v>0</v>
      </c>
      <c r="Q283" s="6">
        <f>ROUND(IF(H283=3%,$G$358*Ranking!K284,0),0)</f>
        <v>0</v>
      </c>
      <c r="R283" s="6">
        <f t="shared" si="92"/>
        <v>0</v>
      </c>
      <c r="S283" s="6">
        <f t="shared" si="93"/>
        <v>0</v>
      </c>
      <c r="T283" s="6">
        <f t="shared" si="94"/>
        <v>0</v>
      </c>
      <c r="U283" s="30">
        <f t="shared" si="95"/>
        <v>0</v>
      </c>
      <c r="V283" s="6">
        <f>IF(H283=3%,ROUND($G$360*Ranking!K284,0),0)</f>
        <v>0</v>
      </c>
      <c r="W283" s="9">
        <f t="shared" si="96"/>
        <v>0</v>
      </c>
      <c r="X283" s="9">
        <f t="shared" si="97"/>
        <v>0</v>
      </c>
      <c r="Y283" s="6">
        <f t="shared" si="98"/>
        <v>0</v>
      </c>
      <c r="Z283" s="9">
        <f t="shared" si="99"/>
        <v>0</v>
      </c>
      <c r="AA283" s="30">
        <f t="shared" si="100"/>
        <v>0</v>
      </c>
      <c r="AB283" t="str">
        <f t="shared" si="101"/>
        <v/>
      </c>
      <c r="AC283" s="9">
        <v>0</v>
      </c>
      <c r="AD283" s="6">
        <f t="shared" si="104"/>
        <v>0</v>
      </c>
    </row>
    <row r="284" spans="1:30">
      <c r="A284">
        <v>283</v>
      </c>
      <c r="B284" s="2" t="s">
        <v>310</v>
      </c>
      <c r="C284">
        <v>2003</v>
      </c>
      <c r="D284" s="3">
        <v>224516.05</v>
      </c>
      <c r="E284" s="3">
        <v>885.23</v>
      </c>
      <c r="F284" s="3">
        <f t="shared" si="102"/>
        <v>223630.81999999998</v>
      </c>
      <c r="G284" s="4">
        <f t="shared" si="84"/>
        <v>223631</v>
      </c>
      <c r="H284" s="5">
        <v>0.03</v>
      </c>
      <c r="I284" s="30">
        <f t="shared" si="85"/>
        <v>21.02</v>
      </c>
      <c r="J284" s="30">
        <f t="shared" si="86"/>
        <v>55.4</v>
      </c>
      <c r="K284" s="8">
        <f t="shared" si="87"/>
        <v>47016.869570000003</v>
      </c>
      <c r="L284" s="8">
        <f t="shared" si="88"/>
        <v>47016.869570000003</v>
      </c>
      <c r="M284" s="8">
        <f t="shared" si="103"/>
        <v>-0.13042999999743188</v>
      </c>
      <c r="N284" s="6">
        <f t="shared" si="89"/>
        <v>47017</v>
      </c>
      <c r="O284" s="8">
        <f t="shared" si="90"/>
        <v>0.13042999999743188</v>
      </c>
      <c r="P284">
        <f t="shared" si="91"/>
        <v>21.02</v>
      </c>
      <c r="Q284" s="6">
        <f>ROUND(IF(H284=3%,$G$358*Ranking!K285,0),0)</f>
        <v>46401</v>
      </c>
      <c r="R284" s="6">
        <f t="shared" si="92"/>
        <v>93418</v>
      </c>
      <c r="S284" s="6">
        <f t="shared" si="93"/>
        <v>46401</v>
      </c>
      <c r="T284" s="6">
        <f t="shared" si="94"/>
        <v>93418</v>
      </c>
      <c r="U284" s="30">
        <f t="shared" si="95"/>
        <v>41.77</v>
      </c>
      <c r="V284" s="6">
        <f>IF(H284=3%,ROUND($G$360*Ranking!K285,0),0)</f>
        <v>30472</v>
      </c>
      <c r="W284" s="9">
        <f t="shared" si="96"/>
        <v>123890</v>
      </c>
      <c r="X284" s="9">
        <f t="shared" si="97"/>
        <v>30472</v>
      </c>
      <c r="Y284" s="6">
        <f t="shared" si="98"/>
        <v>123890</v>
      </c>
      <c r="Z284" s="9">
        <f t="shared" si="99"/>
        <v>0</v>
      </c>
      <c r="AA284" s="30">
        <f t="shared" si="100"/>
        <v>55.4</v>
      </c>
      <c r="AB284" t="str">
        <f t="shared" si="101"/>
        <v/>
      </c>
      <c r="AC284" s="9">
        <v>0</v>
      </c>
      <c r="AD284" s="6">
        <f t="shared" si="104"/>
        <v>123890</v>
      </c>
    </row>
    <row r="285" spans="1:30">
      <c r="A285">
        <v>284</v>
      </c>
      <c r="B285" s="2" t="s">
        <v>311</v>
      </c>
      <c r="C285">
        <v>0</v>
      </c>
      <c r="D285" s="3">
        <v>0</v>
      </c>
      <c r="E285" s="3">
        <v>0</v>
      </c>
      <c r="F285" s="3">
        <f t="shared" si="102"/>
        <v>0</v>
      </c>
      <c r="G285" s="4">
        <f t="shared" si="84"/>
        <v>0</v>
      </c>
      <c r="H285" s="5">
        <v>0</v>
      </c>
      <c r="I285" s="30">
        <f t="shared" si="85"/>
        <v>0</v>
      </c>
      <c r="J285" s="30">
        <f t="shared" si="86"/>
        <v>0</v>
      </c>
      <c r="K285" s="8">
        <f t="shared" si="87"/>
        <v>0</v>
      </c>
      <c r="L285" s="8">
        <f t="shared" si="88"/>
        <v>0</v>
      </c>
      <c r="M285" s="8">
        <f t="shared" si="103"/>
        <v>0</v>
      </c>
      <c r="N285" s="6">
        <f t="shared" si="89"/>
        <v>0</v>
      </c>
      <c r="O285" s="8">
        <f t="shared" si="90"/>
        <v>0</v>
      </c>
      <c r="P285">
        <f t="shared" si="91"/>
        <v>0</v>
      </c>
      <c r="Q285" s="6">
        <f>ROUND(IF(H285=3%,$G$358*Ranking!K286,0),0)</f>
        <v>0</v>
      </c>
      <c r="R285" s="6">
        <f t="shared" si="92"/>
        <v>0</v>
      </c>
      <c r="S285" s="6">
        <f t="shared" si="93"/>
        <v>0</v>
      </c>
      <c r="T285" s="6">
        <f t="shared" si="94"/>
        <v>0</v>
      </c>
      <c r="U285" s="30">
        <f t="shared" si="95"/>
        <v>0</v>
      </c>
      <c r="V285" s="6">
        <f>IF(H285=3%,ROUND($G$360*Ranking!K286,0),0)</f>
        <v>0</v>
      </c>
      <c r="W285" s="9">
        <f t="shared" si="96"/>
        <v>0</v>
      </c>
      <c r="X285" s="9">
        <f t="shared" si="97"/>
        <v>0</v>
      </c>
      <c r="Y285" s="6">
        <f t="shared" si="98"/>
        <v>0</v>
      </c>
      <c r="Z285" s="9">
        <f t="shared" si="99"/>
        <v>0</v>
      </c>
      <c r="AA285" s="30">
        <f t="shared" si="100"/>
        <v>0</v>
      </c>
      <c r="AB285" t="str">
        <f t="shared" si="101"/>
        <v/>
      </c>
      <c r="AC285" s="9">
        <v>0</v>
      </c>
      <c r="AD285" s="6">
        <f t="shared" si="104"/>
        <v>0</v>
      </c>
    </row>
    <row r="286" spans="1:30">
      <c r="A286">
        <v>285</v>
      </c>
      <c r="B286" s="2" t="s">
        <v>312</v>
      </c>
      <c r="C286">
        <v>2009</v>
      </c>
      <c r="D286" s="3">
        <v>968553.83</v>
      </c>
      <c r="E286" s="3">
        <v>5816.38</v>
      </c>
      <c r="F286" s="3">
        <f t="shared" si="102"/>
        <v>962737.45</v>
      </c>
      <c r="G286" s="4">
        <f t="shared" si="84"/>
        <v>962737</v>
      </c>
      <c r="H286" s="5">
        <v>1.4999999999999999E-2</v>
      </c>
      <c r="I286" s="30">
        <f t="shared" si="85"/>
        <v>21.02</v>
      </c>
      <c r="J286" s="30">
        <f t="shared" si="86"/>
        <v>21.02</v>
      </c>
      <c r="K286" s="8">
        <f t="shared" si="87"/>
        <v>202408.78930999999</v>
      </c>
      <c r="L286" s="8">
        <f t="shared" si="88"/>
        <v>202408.78930999999</v>
      </c>
      <c r="M286" s="8">
        <f t="shared" si="103"/>
        <v>-0.21069000000716187</v>
      </c>
      <c r="N286" s="6">
        <f t="shared" si="89"/>
        <v>202409</v>
      </c>
      <c r="O286" s="8">
        <f t="shared" si="90"/>
        <v>0.21069000000716187</v>
      </c>
      <c r="P286">
        <f t="shared" si="91"/>
        <v>21.02</v>
      </c>
      <c r="Q286" s="6">
        <f>ROUND(IF(H286=3%,$G$358*Ranking!K287,0),0)</f>
        <v>0</v>
      </c>
      <c r="R286" s="6">
        <f t="shared" si="92"/>
        <v>202409</v>
      </c>
      <c r="S286" s="6">
        <f t="shared" si="93"/>
        <v>0</v>
      </c>
      <c r="T286" s="6">
        <f t="shared" si="94"/>
        <v>202409</v>
      </c>
      <c r="U286" s="30">
        <f t="shared" si="95"/>
        <v>21.02</v>
      </c>
      <c r="V286" s="6">
        <f>IF(H286=3%,ROUND($G$360*Ranking!K287,0),0)</f>
        <v>0</v>
      </c>
      <c r="W286" s="9">
        <f t="shared" si="96"/>
        <v>202409</v>
      </c>
      <c r="X286" s="9">
        <f t="shared" si="97"/>
        <v>0</v>
      </c>
      <c r="Y286" s="6">
        <f t="shared" si="98"/>
        <v>202409</v>
      </c>
      <c r="Z286" s="9">
        <f t="shared" si="99"/>
        <v>0</v>
      </c>
      <c r="AA286" s="30">
        <f t="shared" si="100"/>
        <v>21.02</v>
      </c>
      <c r="AB286" t="str">
        <f t="shared" si="101"/>
        <v/>
      </c>
      <c r="AC286" s="9">
        <v>0</v>
      </c>
      <c r="AD286" s="6">
        <f t="shared" si="104"/>
        <v>202409</v>
      </c>
    </row>
    <row r="287" spans="1:30">
      <c r="A287">
        <v>286</v>
      </c>
      <c r="B287" s="2" t="s">
        <v>313</v>
      </c>
      <c r="C287">
        <v>2002</v>
      </c>
      <c r="D287" s="3">
        <v>780916.2</v>
      </c>
      <c r="E287" s="3">
        <v>12313.75</v>
      </c>
      <c r="F287" s="3">
        <f t="shared" si="102"/>
        <v>768602.45</v>
      </c>
      <c r="G287" s="4">
        <f t="shared" si="84"/>
        <v>768602</v>
      </c>
      <c r="H287" s="5">
        <v>0.03</v>
      </c>
      <c r="I287" s="30">
        <f t="shared" si="85"/>
        <v>21.02</v>
      </c>
      <c r="J287" s="30">
        <f t="shared" si="86"/>
        <v>32.28</v>
      </c>
      <c r="K287" s="8">
        <f t="shared" si="87"/>
        <v>161593.24953999999</v>
      </c>
      <c r="L287" s="8">
        <f t="shared" si="88"/>
        <v>161593.24953999999</v>
      </c>
      <c r="M287" s="8">
        <f t="shared" si="103"/>
        <v>0.2495399999897927</v>
      </c>
      <c r="N287" s="6">
        <f t="shared" si="89"/>
        <v>161593</v>
      </c>
      <c r="O287" s="8">
        <f t="shared" si="90"/>
        <v>-0.2495399999897927</v>
      </c>
      <c r="P287">
        <f t="shared" si="91"/>
        <v>21.02</v>
      </c>
      <c r="Q287" s="6">
        <f>ROUND(IF(H287=3%,$G$358*Ranking!K288,0),0)</f>
        <v>52201</v>
      </c>
      <c r="R287" s="6">
        <f t="shared" si="92"/>
        <v>213794</v>
      </c>
      <c r="S287" s="6">
        <f t="shared" si="93"/>
        <v>52201</v>
      </c>
      <c r="T287" s="6">
        <f t="shared" si="94"/>
        <v>213794</v>
      </c>
      <c r="U287" s="30">
        <f t="shared" si="95"/>
        <v>27.82</v>
      </c>
      <c r="V287" s="6">
        <f>IF(H287=3%,ROUND($G$360*Ranking!K288,0),0)</f>
        <v>34281</v>
      </c>
      <c r="W287" s="9">
        <f t="shared" si="96"/>
        <v>248075</v>
      </c>
      <c r="X287" s="9">
        <f t="shared" si="97"/>
        <v>34281</v>
      </c>
      <c r="Y287" s="6">
        <f t="shared" si="98"/>
        <v>248075</v>
      </c>
      <c r="Z287" s="9">
        <f t="shared" si="99"/>
        <v>0</v>
      </c>
      <c r="AA287" s="30">
        <f t="shared" si="100"/>
        <v>32.28</v>
      </c>
      <c r="AB287" t="str">
        <f t="shared" si="101"/>
        <v/>
      </c>
      <c r="AC287" s="9">
        <v>0</v>
      </c>
      <c r="AD287" s="6">
        <f t="shared" si="104"/>
        <v>248075</v>
      </c>
    </row>
    <row r="288" spans="1:30">
      <c r="A288">
        <v>287</v>
      </c>
      <c r="B288" s="2" t="s">
        <v>314</v>
      </c>
      <c r="C288">
        <v>2002</v>
      </c>
      <c r="D288" s="3">
        <v>633902.13</v>
      </c>
      <c r="E288" s="3">
        <v>1737.75</v>
      </c>
      <c r="F288" s="3">
        <f t="shared" si="102"/>
        <v>632164.38</v>
      </c>
      <c r="G288" s="4">
        <f t="shared" si="84"/>
        <v>632164</v>
      </c>
      <c r="H288" s="5">
        <v>0.03</v>
      </c>
      <c r="I288" s="30">
        <f t="shared" si="85"/>
        <v>21.02</v>
      </c>
      <c r="J288" s="30">
        <f t="shared" si="86"/>
        <v>37.74</v>
      </c>
      <c r="K288" s="8">
        <f t="shared" si="87"/>
        <v>132908.10459</v>
      </c>
      <c r="L288" s="8">
        <f t="shared" si="88"/>
        <v>132908.10459</v>
      </c>
      <c r="M288" s="8">
        <f t="shared" si="103"/>
        <v>0.10459000000264496</v>
      </c>
      <c r="N288" s="6">
        <f t="shared" si="89"/>
        <v>132908</v>
      </c>
      <c r="O288" s="8">
        <f t="shared" si="90"/>
        <v>-0.10459000000264496</v>
      </c>
      <c r="P288">
        <f t="shared" si="91"/>
        <v>21.02</v>
      </c>
      <c r="Q288" s="6">
        <f>ROUND(IF(H288=3%,$G$358*Ranking!K289,0),0)</f>
        <v>63801</v>
      </c>
      <c r="R288" s="6">
        <f t="shared" si="92"/>
        <v>196709</v>
      </c>
      <c r="S288" s="6">
        <f t="shared" si="93"/>
        <v>63801</v>
      </c>
      <c r="T288" s="6">
        <f t="shared" si="94"/>
        <v>196709</v>
      </c>
      <c r="U288" s="30">
        <f t="shared" si="95"/>
        <v>31.12</v>
      </c>
      <c r="V288" s="6">
        <f>IF(H288=3%,ROUND($G$360*Ranking!K289,0),0)</f>
        <v>41899</v>
      </c>
      <c r="W288" s="9">
        <f t="shared" si="96"/>
        <v>238608</v>
      </c>
      <c r="X288" s="9">
        <f t="shared" si="97"/>
        <v>41899</v>
      </c>
      <c r="Y288" s="6">
        <f t="shared" si="98"/>
        <v>238608</v>
      </c>
      <c r="Z288" s="9">
        <f t="shared" si="99"/>
        <v>0</v>
      </c>
      <c r="AA288" s="30">
        <f t="shared" si="100"/>
        <v>37.74</v>
      </c>
      <c r="AB288" t="str">
        <f t="shared" si="101"/>
        <v/>
      </c>
      <c r="AC288" s="9">
        <v>0</v>
      </c>
      <c r="AD288" s="6">
        <f t="shared" si="104"/>
        <v>238608</v>
      </c>
    </row>
    <row r="289" spans="1:30">
      <c r="A289">
        <v>288</v>
      </c>
      <c r="B289" s="2" t="s">
        <v>315</v>
      </c>
      <c r="C289">
        <v>2003</v>
      </c>
      <c r="D289" s="3">
        <v>2414321.16</v>
      </c>
      <c r="E289" s="3">
        <v>33015.46</v>
      </c>
      <c r="F289" s="3">
        <f t="shared" si="102"/>
        <v>2381305.7000000002</v>
      </c>
      <c r="G289" s="4">
        <f t="shared" si="84"/>
        <v>2381306</v>
      </c>
      <c r="H289" s="5">
        <v>0.03</v>
      </c>
      <c r="I289" s="30">
        <f t="shared" si="85"/>
        <v>21.02</v>
      </c>
      <c r="J289" s="30">
        <f t="shared" si="86"/>
        <v>23.45</v>
      </c>
      <c r="K289" s="8">
        <f t="shared" si="87"/>
        <v>500653.10093999997</v>
      </c>
      <c r="L289" s="8">
        <f t="shared" si="88"/>
        <v>500653.10093999997</v>
      </c>
      <c r="M289" s="8">
        <f t="shared" si="103"/>
        <v>0.10093999997479841</v>
      </c>
      <c r="N289" s="6">
        <f t="shared" si="89"/>
        <v>500653</v>
      </c>
      <c r="O289" s="8">
        <f t="shared" si="90"/>
        <v>-0.10093999997479841</v>
      </c>
      <c r="P289">
        <f t="shared" si="91"/>
        <v>21.02</v>
      </c>
      <c r="Q289" s="6">
        <f>ROUND(IF(H289=3%,$G$358*Ranking!K290,0),0)</f>
        <v>34801</v>
      </c>
      <c r="R289" s="6">
        <f t="shared" si="92"/>
        <v>535454</v>
      </c>
      <c r="S289" s="6">
        <f t="shared" si="93"/>
        <v>34801</v>
      </c>
      <c r="T289" s="6">
        <f t="shared" si="94"/>
        <v>535454</v>
      </c>
      <c r="U289" s="30">
        <f t="shared" si="95"/>
        <v>22.49</v>
      </c>
      <c r="V289" s="6">
        <f>IF(H289=3%,ROUND($G$360*Ranking!K290,0),0)</f>
        <v>22854</v>
      </c>
      <c r="W289" s="9">
        <f t="shared" si="96"/>
        <v>558308</v>
      </c>
      <c r="X289" s="9">
        <f t="shared" si="97"/>
        <v>22854</v>
      </c>
      <c r="Y289" s="6">
        <f t="shared" si="98"/>
        <v>558308</v>
      </c>
      <c r="Z289" s="9">
        <f t="shared" si="99"/>
        <v>0</v>
      </c>
      <c r="AA289" s="30">
        <f t="shared" si="100"/>
        <v>23.45</v>
      </c>
      <c r="AB289" t="str">
        <f t="shared" si="101"/>
        <v/>
      </c>
      <c r="AC289" s="9">
        <v>0</v>
      </c>
      <c r="AD289" s="6">
        <f t="shared" si="104"/>
        <v>558308</v>
      </c>
    </row>
    <row r="290" spans="1:30">
      <c r="A290">
        <v>289</v>
      </c>
      <c r="B290" s="2" t="s">
        <v>316</v>
      </c>
      <c r="C290">
        <v>2011</v>
      </c>
      <c r="D290" s="3">
        <v>153747.76999999999</v>
      </c>
      <c r="E290" s="3">
        <v>853.76</v>
      </c>
      <c r="F290" s="3">
        <f t="shared" si="102"/>
        <v>152894.00999999998</v>
      </c>
      <c r="G290" s="4">
        <f t="shared" si="84"/>
        <v>152894</v>
      </c>
      <c r="H290" s="5">
        <v>0.03</v>
      </c>
      <c r="I290" s="30">
        <f t="shared" si="85"/>
        <v>21.02</v>
      </c>
      <c r="J290" s="30">
        <f t="shared" si="86"/>
        <v>100</v>
      </c>
      <c r="K290" s="8">
        <f t="shared" si="87"/>
        <v>32144.905030000002</v>
      </c>
      <c r="L290" s="8">
        <f t="shared" si="88"/>
        <v>32144.905030000002</v>
      </c>
      <c r="M290" s="8">
        <f t="shared" si="103"/>
        <v>-9.4969999998284038E-2</v>
      </c>
      <c r="N290" s="6">
        <f t="shared" si="89"/>
        <v>32145</v>
      </c>
      <c r="O290" s="8">
        <f t="shared" si="90"/>
        <v>9.4969999998284038E-2</v>
      </c>
      <c r="P290">
        <f t="shared" si="91"/>
        <v>21.02</v>
      </c>
      <c r="Q290" s="6">
        <f>ROUND(IF(H290=3%,$G$358*Ranking!K291,0),0)</f>
        <v>81201</v>
      </c>
      <c r="R290" s="6">
        <f t="shared" si="92"/>
        <v>113346</v>
      </c>
      <c r="S290" s="6">
        <f t="shared" si="93"/>
        <v>81201</v>
      </c>
      <c r="T290" s="6">
        <f t="shared" si="94"/>
        <v>113346</v>
      </c>
      <c r="U290" s="30">
        <f t="shared" si="95"/>
        <v>74.13</v>
      </c>
      <c r="V290" s="6">
        <f>IF(H290=3%,ROUND($G$360*Ranking!K291,0),0)</f>
        <v>53326</v>
      </c>
      <c r="W290" s="9">
        <f t="shared" si="96"/>
        <v>166672</v>
      </c>
      <c r="X290" s="9">
        <f t="shared" si="97"/>
        <v>39548</v>
      </c>
      <c r="Y290" s="6">
        <f t="shared" si="98"/>
        <v>152894</v>
      </c>
      <c r="Z290" s="9">
        <f t="shared" si="99"/>
        <v>0</v>
      </c>
      <c r="AA290" s="30">
        <f t="shared" si="100"/>
        <v>100</v>
      </c>
      <c r="AB290">
        <f t="shared" si="101"/>
        <v>1</v>
      </c>
      <c r="AC290" s="9">
        <v>0</v>
      </c>
      <c r="AD290" s="6">
        <f t="shared" si="104"/>
        <v>152894</v>
      </c>
    </row>
    <row r="291" spans="1:30">
      <c r="A291">
        <v>290</v>
      </c>
      <c r="B291" s="2" t="s">
        <v>317</v>
      </c>
      <c r="C291">
        <v>0</v>
      </c>
      <c r="D291" s="3">
        <v>0</v>
      </c>
      <c r="E291" s="3">
        <v>0</v>
      </c>
      <c r="F291" s="3">
        <f t="shared" si="102"/>
        <v>0</v>
      </c>
      <c r="G291" s="4">
        <f t="shared" si="84"/>
        <v>0</v>
      </c>
      <c r="H291" s="5">
        <v>0</v>
      </c>
      <c r="I291" s="30">
        <f t="shared" si="85"/>
        <v>0</v>
      </c>
      <c r="J291" s="30">
        <f t="shared" si="86"/>
        <v>0</v>
      </c>
      <c r="K291" s="8">
        <f t="shared" si="87"/>
        <v>0</v>
      </c>
      <c r="L291" s="8">
        <f t="shared" si="88"/>
        <v>0</v>
      </c>
      <c r="M291" s="8">
        <f t="shared" si="103"/>
        <v>0</v>
      </c>
      <c r="N291" s="6">
        <f t="shared" si="89"/>
        <v>0</v>
      </c>
      <c r="O291" s="8">
        <f t="shared" si="90"/>
        <v>0</v>
      </c>
      <c r="P291">
        <f t="shared" si="91"/>
        <v>0</v>
      </c>
      <c r="Q291" s="6">
        <f>ROUND(IF(H291=3%,$G$358*Ranking!K292,0),0)</f>
        <v>0</v>
      </c>
      <c r="R291" s="6">
        <f t="shared" si="92"/>
        <v>0</v>
      </c>
      <c r="S291" s="6">
        <f t="shared" si="93"/>
        <v>0</v>
      </c>
      <c r="T291" s="6">
        <f t="shared" si="94"/>
        <v>0</v>
      </c>
      <c r="U291" s="30">
        <f t="shared" si="95"/>
        <v>0</v>
      </c>
      <c r="V291" s="6">
        <f>IF(H291=3%,ROUND($G$360*Ranking!K292,0),0)</f>
        <v>0</v>
      </c>
      <c r="W291" s="9">
        <f t="shared" si="96"/>
        <v>0</v>
      </c>
      <c r="X291" s="9">
        <f t="shared" si="97"/>
        <v>0</v>
      </c>
      <c r="Y291" s="6">
        <f t="shared" si="98"/>
        <v>0</v>
      </c>
      <c r="Z291" s="9">
        <f t="shared" si="99"/>
        <v>0</v>
      </c>
      <c r="AA291" s="30">
        <f t="shared" si="100"/>
        <v>0</v>
      </c>
      <c r="AB291" t="str">
        <f t="shared" si="101"/>
        <v/>
      </c>
      <c r="AC291" s="9">
        <v>0</v>
      </c>
      <c r="AD291" s="6">
        <f t="shared" si="104"/>
        <v>0</v>
      </c>
    </row>
    <row r="292" spans="1:30">
      <c r="A292">
        <v>291</v>
      </c>
      <c r="B292" s="2" t="s">
        <v>318</v>
      </c>
      <c r="C292">
        <v>0</v>
      </c>
      <c r="D292" s="3">
        <v>0</v>
      </c>
      <c r="E292" s="3">
        <v>0</v>
      </c>
      <c r="F292" s="3">
        <f t="shared" si="102"/>
        <v>0</v>
      </c>
      <c r="G292" s="4">
        <f t="shared" si="84"/>
        <v>0</v>
      </c>
      <c r="H292" s="5">
        <v>0</v>
      </c>
      <c r="I292" s="30">
        <f t="shared" si="85"/>
        <v>0</v>
      </c>
      <c r="J292" s="30">
        <f t="shared" si="86"/>
        <v>0</v>
      </c>
      <c r="K292" s="8">
        <f t="shared" si="87"/>
        <v>0</v>
      </c>
      <c r="L292" s="8">
        <f t="shared" si="88"/>
        <v>0</v>
      </c>
      <c r="M292" s="8">
        <f t="shared" si="103"/>
        <v>0</v>
      </c>
      <c r="N292" s="6">
        <f t="shared" si="89"/>
        <v>0</v>
      </c>
      <c r="O292" s="8">
        <f t="shared" si="90"/>
        <v>0</v>
      </c>
      <c r="P292">
        <f t="shared" si="91"/>
        <v>0</v>
      </c>
      <c r="Q292" s="6">
        <f>ROUND(IF(H292=3%,$G$358*Ranking!K293,0),0)</f>
        <v>0</v>
      </c>
      <c r="R292" s="6">
        <f t="shared" si="92"/>
        <v>0</v>
      </c>
      <c r="S292" s="6">
        <f t="shared" si="93"/>
        <v>0</v>
      </c>
      <c r="T292" s="6">
        <f t="shared" si="94"/>
        <v>0</v>
      </c>
      <c r="U292" s="30">
        <f t="shared" si="95"/>
        <v>0</v>
      </c>
      <c r="V292" s="6">
        <f>IF(H292=3%,ROUND($G$360*Ranking!K293,0),0)</f>
        <v>0</v>
      </c>
      <c r="W292" s="9">
        <f t="shared" si="96"/>
        <v>0</v>
      </c>
      <c r="X292" s="9">
        <f t="shared" si="97"/>
        <v>0</v>
      </c>
      <c r="Y292" s="6">
        <f t="shared" si="98"/>
        <v>0</v>
      </c>
      <c r="Z292" s="9">
        <f t="shared" si="99"/>
        <v>0</v>
      </c>
      <c r="AA292" s="30">
        <f t="shared" si="100"/>
        <v>0</v>
      </c>
      <c r="AB292" t="str">
        <f t="shared" si="101"/>
        <v/>
      </c>
      <c r="AC292" s="9">
        <v>0</v>
      </c>
      <c r="AD292" s="6">
        <f t="shared" si="104"/>
        <v>0</v>
      </c>
    </row>
    <row r="293" spans="1:30">
      <c r="A293">
        <v>292</v>
      </c>
      <c r="B293" s="2" t="s">
        <v>319</v>
      </c>
      <c r="C293">
        <v>2010</v>
      </c>
      <c r="D293" s="3">
        <v>438999.42</v>
      </c>
      <c r="E293" s="3">
        <v>4616.8100000000004</v>
      </c>
      <c r="F293" s="3">
        <f t="shared" si="102"/>
        <v>434382.61</v>
      </c>
      <c r="G293" s="4">
        <f t="shared" si="84"/>
        <v>434383</v>
      </c>
      <c r="H293" s="5">
        <v>1.4999999999999999E-2</v>
      </c>
      <c r="I293" s="30">
        <f t="shared" si="85"/>
        <v>21.02</v>
      </c>
      <c r="J293" s="30">
        <f t="shared" si="86"/>
        <v>21.02</v>
      </c>
      <c r="K293" s="8">
        <f t="shared" si="87"/>
        <v>91326.018559999997</v>
      </c>
      <c r="L293" s="8">
        <f t="shared" si="88"/>
        <v>91326.018559999997</v>
      </c>
      <c r="M293" s="8">
        <f t="shared" si="103"/>
        <v>1.855999999679625E-2</v>
      </c>
      <c r="N293" s="6">
        <f t="shared" si="89"/>
        <v>91326</v>
      </c>
      <c r="O293" s="8">
        <f t="shared" si="90"/>
        <v>-1.855999999679625E-2</v>
      </c>
      <c r="P293">
        <f t="shared" si="91"/>
        <v>21.02</v>
      </c>
      <c r="Q293" s="6">
        <f>ROUND(IF(H293=3%,$G$358*Ranking!K294,0),0)</f>
        <v>0</v>
      </c>
      <c r="R293" s="6">
        <f t="shared" si="92"/>
        <v>91326</v>
      </c>
      <c r="S293" s="6">
        <f t="shared" si="93"/>
        <v>0</v>
      </c>
      <c r="T293" s="6">
        <f t="shared" si="94"/>
        <v>91326</v>
      </c>
      <c r="U293" s="30">
        <f t="shared" si="95"/>
        <v>21.02</v>
      </c>
      <c r="V293" s="6">
        <f>IF(H293=3%,ROUND($G$360*Ranking!K294,0),0)</f>
        <v>0</v>
      </c>
      <c r="W293" s="9">
        <f t="shared" si="96"/>
        <v>91326</v>
      </c>
      <c r="X293" s="9">
        <f t="shared" si="97"/>
        <v>0</v>
      </c>
      <c r="Y293" s="6">
        <f t="shared" si="98"/>
        <v>91326</v>
      </c>
      <c r="Z293" s="9">
        <f t="shared" si="99"/>
        <v>0</v>
      </c>
      <c r="AA293" s="30">
        <f t="shared" si="100"/>
        <v>21.02</v>
      </c>
      <c r="AB293" t="str">
        <f t="shared" si="101"/>
        <v/>
      </c>
      <c r="AC293" s="9">
        <v>0</v>
      </c>
      <c r="AD293" s="6">
        <f t="shared" si="104"/>
        <v>91326</v>
      </c>
    </row>
    <row r="294" spans="1:30">
      <c r="A294">
        <v>293</v>
      </c>
      <c r="B294" s="2" t="s">
        <v>320</v>
      </c>
      <c r="C294">
        <v>0</v>
      </c>
      <c r="D294" s="3">
        <v>0</v>
      </c>
      <c r="E294" s="3">
        <v>0</v>
      </c>
      <c r="F294" s="3">
        <f t="shared" si="102"/>
        <v>0</v>
      </c>
      <c r="G294" s="4">
        <f t="shared" si="84"/>
        <v>0</v>
      </c>
      <c r="H294" s="5">
        <v>0</v>
      </c>
      <c r="I294" s="30">
        <f t="shared" si="85"/>
        <v>0</v>
      </c>
      <c r="J294" s="30">
        <f t="shared" si="86"/>
        <v>0</v>
      </c>
      <c r="K294" s="8">
        <f t="shared" si="87"/>
        <v>0</v>
      </c>
      <c r="L294" s="8">
        <f t="shared" si="88"/>
        <v>0</v>
      </c>
      <c r="M294" s="8">
        <f t="shared" si="103"/>
        <v>0</v>
      </c>
      <c r="N294" s="6">
        <f t="shared" si="89"/>
        <v>0</v>
      </c>
      <c r="O294" s="8">
        <f t="shared" si="90"/>
        <v>0</v>
      </c>
      <c r="P294">
        <f t="shared" si="91"/>
        <v>0</v>
      </c>
      <c r="Q294" s="6">
        <f>ROUND(IF(H294=3%,$G$358*Ranking!K295,0),0)</f>
        <v>0</v>
      </c>
      <c r="R294" s="6">
        <f t="shared" si="92"/>
        <v>0</v>
      </c>
      <c r="S294" s="6">
        <f t="shared" si="93"/>
        <v>0</v>
      </c>
      <c r="T294" s="6">
        <f t="shared" si="94"/>
        <v>0</v>
      </c>
      <c r="U294" s="30">
        <f t="shared" si="95"/>
        <v>0</v>
      </c>
      <c r="V294" s="6">
        <f>IF(H294=3%,ROUND($G$360*Ranking!K295,0),0)</f>
        <v>0</v>
      </c>
      <c r="W294" s="9">
        <f t="shared" si="96"/>
        <v>0</v>
      </c>
      <c r="X294" s="9">
        <f t="shared" si="97"/>
        <v>0</v>
      </c>
      <c r="Y294" s="6">
        <f t="shared" si="98"/>
        <v>0</v>
      </c>
      <c r="Z294" s="9">
        <f t="shared" si="99"/>
        <v>0</v>
      </c>
      <c r="AA294" s="30">
        <f t="shared" si="100"/>
        <v>0</v>
      </c>
      <c r="AB294" t="str">
        <f t="shared" si="101"/>
        <v/>
      </c>
      <c r="AC294" s="9">
        <v>0</v>
      </c>
      <c r="AD294" s="6">
        <f t="shared" si="104"/>
        <v>0</v>
      </c>
    </row>
    <row r="295" spans="1:30">
      <c r="A295">
        <v>294</v>
      </c>
      <c r="B295" s="2" t="s">
        <v>321</v>
      </c>
      <c r="C295">
        <v>2008</v>
      </c>
      <c r="D295" s="3">
        <v>265164.13</v>
      </c>
      <c r="E295" s="3">
        <v>14345.06</v>
      </c>
      <c r="F295" s="3">
        <f t="shared" si="102"/>
        <v>250819.07</v>
      </c>
      <c r="G295" s="4">
        <f t="shared" si="84"/>
        <v>250819</v>
      </c>
      <c r="H295" s="5">
        <v>0.03</v>
      </c>
      <c r="I295" s="30">
        <f t="shared" si="85"/>
        <v>21.02</v>
      </c>
      <c r="J295" s="30">
        <f t="shared" si="86"/>
        <v>70.83</v>
      </c>
      <c r="K295" s="8">
        <f t="shared" si="87"/>
        <v>52732.958350000001</v>
      </c>
      <c r="L295" s="8">
        <f t="shared" si="88"/>
        <v>52732.958350000001</v>
      </c>
      <c r="M295" s="8">
        <f t="shared" si="103"/>
        <v>-4.1649999999208376E-2</v>
      </c>
      <c r="N295" s="6">
        <f t="shared" si="89"/>
        <v>52733</v>
      </c>
      <c r="O295" s="8">
        <f t="shared" si="90"/>
        <v>4.1649999999208376E-2</v>
      </c>
      <c r="P295">
        <f t="shared" si="91"/>
        <v>21.02</v>
      </c>
      <c r="Q295" s="6">
        <f>ROUND(IF(H295=3%,$G$358*Ranking!K296,0),0)</f>
        <v>75401</v>
      </c>
      <c r="R295" s="6">
        <f t="shared" si="92"/>
        <v>128134</v>
      </c>
      <c r="S295" s="6">
        <f t="shared" si="93"/>
        <v>75401</v>
      </c>
      <c r="T295" s="6">
        <f t="shared" si="94"/>
        <v>128134</v>
      </c>
      <c r="U295" s="30">
        <f t="shared" si="95"/>
        <v>51.09</v>
      </c>
      <c r="V295" s="6">
        <f>IF(H295=3%,ROUND($G$360*Ranking!K296,0),0)</f>
        <v>49517</v>
      </c>
      <c r="W295" s="9">
        <f t="shared" si="96"/>
        <v>177651</v>
      </c>
      <c r="X295" s="9">
        <f t="shared" si="97"/>
        <v>49517</v>
      </c>
      <c r="Y295" s="6">
        <f t="shared" si="98"/>
        <v>177651</v>
      </c>
      <c r="Z295" s="9">
        <f t="shared" si="99"/>
        <v>0</v>
      </c>
      <c r="AA295" s="30">
        <f t="shared" si="100"/>
        <v>70.83</v>
      </c>
      <c r="AB295" t="str">
        <f t="shared" si="101"/>
        <v/>
      </c>
      <c r="AC295" s="9">
        <v>0</v>
      </c>
      <c r="AD295" s="6">
        <f t="shared" si="104"/>
        <v>177651</v>
      </c>
    </row>
    <row r="296" spans="1:30">
      <c r="A296">
        <v>295</v>
      </c>
      <c r="B296" s="2" t="s">
        <v>322</v>
      </c>
      <c r="C296">
        <v>2007</v>
      </c>
      <c r="D296" s="3">
        <v>1231686.1100000001</v>
      </c>
      <c r="E296" s="3">
        <v>5398.25</v>
      </c>
      <c r="F296" s="3">
        <f t="shared" si="102"/>
        <v>1226287.8600000001</v>
      </c>
      <c r="G296" s="4">
        <f t="shared" si="84"/>
        <v>1226288</v>
      </c>
      <c r="H296" s="5">
        <v>1.4999999999999999E-2</v>
      </c>
      <c r="I296" s="30">
        <f t="shared" si="85"/>
        <v>21.02</v>
      </c>
      <c r="J296" s="30">
        <f t="shared" si="86"/>
        <v>21.02</v>
      </c>
      <c r="K296" s="8">
        <f t="shared" si="87"/>
        <v>257818.56252000001</v>
      </c>
      <c r="L296" s="8">
        <f t="shared" si="88"/>
        <v>257818.56252000001</v>
      </c>
      <c r="M296" s="8">
        <f t="shared" si="103"/>
        <v>-0.43747999999322928</v>
      </c>
      <c r="N296" s="6">
        <f t="shared" si="89"/>
        <v>257819</v>
      </c>
      <c r="O296" s="8">
        <f t="shared" si="90"/>
        <v>0.43747999999322928</v>
      </c>
      <c r="P296">
        <f t="shared" si="91"/>
        <v>21.02</v>
      </c>
      <c r="Q296" s="6">
        <f>ROUND(IF(H296=3%,$G$358*Ranking!K297,0),0)</f>
        <v>0</v>
      </c>
      <c r="R296" s="6">
        <f t="shared" si="92"/>
        <v>257819</v>
      </c>
      <c r="S296" s="6">
        <f t="shared" si="93"/>
        <v>0</v>
      </c>
      <c r="T296" s="6">
        <f t="shared" si="94"/>
        <v>257819</v>
      </c>
      <c r="U296" s="30">
        <f t="shared" si="95"/>
        <v>21.02</v>
      </c>
      <c r="V296" s="6">
        <f>IF(H296=3%,ROUND($G$360*Ranking!K297,0),0)</f>
        <v>0</v>
      </c>
      <c r="W296" s="9">
        <f t="shared" si="96"/>
        <v>257819</v>
      </c>
      <c r="X296" s="9">
        <f t="shared" si="97"/>
        <v>0</v>
      </c>
      <c r="Y296" s="6">
        <f t="shared" si="98"/>
        <v>257819</v>
      </c>
      <c r="Z296" s="9">
        <f t="shared" si="99"/>
        <v>0</v>
      </c>
      <c r="AA296" s="30">
        <f t="shared" si="100"/>
        <v>21.02</v>
      </c>
      <c r="AB296" t="str">
        <f t="shared" si="101"/>
        <v/>
      </c>
      <c r="AC296" s="9">
        <v>0</v>
      </c>
      <c r="AD296" s="6">
        <f t="shared" si="104"/>
        <v>257819</v>
      </c>
    </row>
    <row r="297" spans="1:30">
      <c r="A297">
        <v>296</v>
      </c>
      <c r="B297" s="2" t="s">
        <v>323</v>
      </c>
      <c r="C297">
        <v>2006</v>
      </c>
      <c r="D297" s="3">
        <v>849658.74</v>
      </c>
      <c r="E297" s="3">
        <v>7329.75</v>
      </c>
      <c r="F297" s="3">
        <f t="shared" si="102"/>
        <v>842328.99</v>
      </c>
      <c r="G297" s="4">
        <f t="shared" si="84"/>
        <v>842329</v>
      </c>
      <c r="H297" s="5">
        <v>0.03</v>
      </c>
      <c r="I297" s="30">
        <f t="shared" si="85"/>
        <v>21.02</v>
      </c>
      <c r="J297" s="30">
        <f t="shared" si="86"/>
        <v>29.01</v>
      </c>
      <c r="K297" s="8">
        <f t="shared" si="87"/>
        <v>177093.84088</v>
      </c>
      <c r="L297" s="8">
        <f t="shared" si="88"/>
        <v>177093.84088</v>
      </c>
      <c r="M297" s="8">
        <f t="shared" si="103"/>
        <v>-0.1591199999966193</v>
      </c>
      <c r="N297" s="6">
        <f t="shared" si="89"/>
        <v>177094</v>
      </c>
      <c r="O297" s="8">
        <f t="shared" si="90"/>
        <v>0.1591199999966193</v>
      </c>
      <c r="P297">
        <f t="shared" si="91"/>
        <v>21.02</v>
      </c>
      <c r="Q297" s="6">
        <f>ROUND(IF(H297=3%,$G$358*Ranking!K298,0),0)</f>
        <v>40601</v>
      </c>
      <c r="R297" s="6">
        <f t="shared" si="92"/>
        <v>217695</v>
      </c>
      <c r="S297" s="6">
        <f t="shared" si="93"/>
        <v>40601</v>
      </c>
      <c r="T297" s="6">
        <f t="shared" si="94"/>
        <v>217695</v>
      </c>
      <c r="U297" s="30">
        <f t="shared" si="95"/>
        <v>25.84</v>
      </c>
      <c r="V297" s="6">
        <f>IF(H297=3%,ROUND($G$360*Ranking!K298,0),0)</f>
        <v>26663</v>
      </c>
      <c r="W297" s="9">
        <f t="shared" si="96"/>
        <v>244358</v>
      </c>
      <c r="X297" s="9">
        <f t="shared" si="97"/>
        <v>26663</v>
      </c>
      <c r="Y297" s="6">
        <f t="shared" si="98"/>
        <v>244358</v>
      </c>
      <c r="Z297" s="9">
        <f t="shared" si="99"/>
        <v>0</v>
      </c>
      <c r="AA297" s="30">
        <f t="shared" si="100"/>
        <v>29.01</v>
      </c>
      <c r="AB297" t="str">
        <f t="shared" si="101"/>
        <v/>
      </c>
      <c r="AC297" s="9">
        <v>0</v>
      </c>
      <c r="AD297" s="6">
        <f t="shared" si="104"/>
        <v>244358</v>
      </c>
    </row>
    <row r="298" spans="1:30">
      <c r="A298">
        <v>297</v>
      </c>
      <c r="B298" s="2" t="s">
        <v>324</v>
      </c>
      <c r="C298">
        <v>0</v>
      </c>
      <c r="D298" s="3">
        <v>0</v>
      </c>
      <c r="E298" s="3">
        <v>0</v>
      </c>
      <c r="F298" s="3">
        <f t="shared" si="102"/>
        <v>0</v>
      </c>
      <c r="G298" s="4">
        <f t="shared" si="84"/>
        <v>0</v>
      </c>
      <c r="H298" s="5">
        <v>0</v>
      </c>
      <c r="I298" s="30">
        <f t="shared" si="85"/>
        <v>0</v>
      </c>
      <c r="J298" s="30">
        <f t="shared" si="86"/>
        <v>0</v>
      </c>
      <c r="K298" s="8">
        <f t="shared" si="87"/>
        <v>0</v>
      </c>
      <c r="L298" s="8">
        <f t="shared" si="88"/>
        <v>0</v>
      </c>
      <c r="M298" s="8">
        <f t="shared" si="103"/>
        <v>0</v>
      </c>
      <c r="N298" s="6">
        <f t="shared" si="89"/>
        <v>0</v>
      </c>
      <c r="O298" s="8">
        <f t="shared" si="90"/>
        <v>0</v>
      </c>
      <c r="P298">
        <f t="shared" si="91"/>
        <v>0</v>
      </c>
      <c r="Q298" s="6">
        <f>ROUND(IF(H298=3%,$G$358*Ranking!K299,0),0)</f>
        <v>0</v>
      </c>
      <c r="R298" s="6">
        <f t="shared" si="92"/>
        <v>0</v>
      </c>
      <c r="S298" s="6">
        <f t="shared" si="93"/>
        <v>0</v>
      </c>
      <c r="T298" s="6">
        <f t="shared" si="94"/>
        <v>0</v>
      </c>
      <c r="U298" s="30">
        <f t="shared" si="95"/>
        <v>0</v>
      </c>
      <c r="V298" s="6">
        <f>IF(H298=3%,ROUND($G$360*Ranking!K299,0),0)</f>
        <v>0</v>
      </c>
      <c r="W298" s="9">
        <f t="shared" si="96"/>
        <v>0</v>
      </c>
      <c r="X298" s="9">
        <f t="shared" si="97"/>
        <v>0</v>
      </c>
      <c r="Y298" s="6">
        <f t="shared" si="98"/>
        <v>0</v>
      </c>
      <c r="Z298" s="9">
        <f t="shared" si="99"/>
        <v>0</v>
      </c>
      <c r="AA298" s="30">
        <f t="shared" si="100"/>
        <v>0</v>
      </c>
      <c r="AB298" t="str">
        <f t="shared" si="101"/>
        <v/>
      </c>
      <c r="AC298" s="9">
        <v>0</v>
      </c>
      <c r="AD298" s="6">
        <f t="shared" si="104"/>
        <v>0</v>
      </c>
    </row>
    <row r="299" spans="1:30">
      <c r="A299">
        <v>298</v>
      </c>
      <c r="B299" s="2" t="s">
        <v>325</v>
      </c>
      <c r="C299">
        <v>0</v>
      </c>
      <c r="D299" s="3">
        <v>0</v>
      </c>
      <c r="E299" s="3">
        <v>0</v>
      </c>
      <c r="F299" s="3">
        <f t="shared" si="102"/>
        <v>0</v>
      </c>
      <c r="G299" s="4">
        <f t="shared" si="84"/>
        <v>0</v>
      </c>
      <c r="H299" s="5">
        <v>0</v>
      </c>
      <c r="I299" s="30">
        <f t="shared" si="85"/>
        <v>0</v>
      </c>
      <c r="J299" s="30">
        <f t="shared" si="86"/>
        <v>0</v>
      </c>
      <c r="K299" s="8">
        <f t="shared" si="87"/>
        <v>0</v>
      </c>
      <c r="L299" s="8">
        <f t="shared" si="88"/>
        <v>0</v>
      </c>
      <c r="M299" s="8">
        <f t="shared" si="103"/>
        <v>0</v>
      </c>
      <c r="N299" s="6">
        <f t="shared" si="89"/>
        <v>0</v>
      </c>
      <c r="O299" s="8">
        <f t="shared" si="90"/>
        <v>0</v>
      </c>
      <c r="P299">
        <f t="shared" si="91"/>
        <v>0</v>
      </c>
      <c r="Q299" s="6">
        <f>ROUND(IF(H299=3%,$G$358*Ranking!K300,0),0)</f>
        <v>0</v>
      </c>
      <c r="R299" s="6">
        <f t="shared" si="92"/>
        <v>0</v>
      </c>
      <c r="S299" s="6">
        <f t="shared" si="93"/>
        <v>0</v>
      </c>
      <c r="T299" s="6">
        <f t="shared" si="94"/>
        <v>0</v>
      </c>
      <c r="U299" s="30">
        <f t="shared" si="95"/>
        <v>0</v>
      </c>
      <c r="V299" s="6">
        <f>IF(H299=3%,ROUND($G$360*Ranking!K300,0),0)</f>
        <v>0</v>
      </c>
      <c r="W299" s="9">
        <f t="shared" si="96"/>
        <v>0</v>
      </c>
      <c r="X299" s="9">
        <f t="shared" si="97"/>
        <v>0</v>
      </c>
      <c r="Y299" s="6">
        <f t="shared" si="98"/>
        <v>0</v>
      </c>
      <c r="Z299" s="9">
        <f t="shared" si="99"/>
        <v>0</v>
      </c>
      <c r="AA299" s="30">
        <f t="shared" si="100"/>
        <v>0</v>
      </c>
      <c r="AB299" t="str">
        <f t="shared" si="101"/>
        <v/>
      </c>
      <c r="AC299" s="9">
        <v>0</v>
      </c>
      <c r="AD299" s="6">
        <f t="shared" si="104"/>
        <v>0</v>
      </c>
    </row>
    <row r="300" spans="1:30">
      <c r="A300">
        <v>299</v>
      </c>
      <c r="B300" s="2" t="s">
        <v>326</v>
      </c>
      <c r="C300">
        <v>0</v>
      </c>
      <c r="D300" s="3">
        <v>0</v>
      </c>
      <c r="E300" s="3">
        <v>0</v>
      </c>
      <c r="F300" s="3">
        <f t="shared" si="102"/>
        <v>0</v>
      </c>
      <c r="G300" s="4">
        <f t="shared" si="84"/>
        <v>0</v>
      </c>
      <c r="H300" s="5">
        <v>0</v>
      </c>
      <c r="I300" s="30">
        <f t="shared" si="85"/>
        <v>0</v>
      </c>
      <c r="J300" s="30">
        <f t="shared" si="86"/>
        <v>0</v>
      </c>
      <c r="K300" s="8">
        <f t="shared" si="87"/>
        <v>0</v>
      </c>
      <c r="L300" s="8">
        <f t="shared" si="88"/>
        <v>0</v>
      </c>
      <c r="M300" s="8">
        <f t="shared" si="103"/>
        <v>0</v>
      </c>
      <c r="N300" s="6">
        <f t="shared" si="89"/>
        <v>0</v>
      </c>
      <c r="O300" s="8">
        <f t="shared" si="90"/>
        <v>0</v>
      </c>
      <c r="P300">
        <f t="shared" si="91"/>
        <v>0</v>
      </c>
      <c r="Q300" s="6">
        <f>ROUND(IF(H300=3%,$G$358*Ranking!K301,0),0)</f>
        <v>0</v>
      </c>
      <c r="R300" s="6">
        <f t="shared" si="92"/>
        <v>0</v>
      </c>
      <c r="S300" s="6">
        <f t="shared" si="93"/>
        <v>0</v>
      </c>
      <c r="T300" s="6">
        <f t="shared" si="94"/>
        <v>0</v>
      </c>
      <c r="U300" s="30">
        <f t="shared" si="95"/>
        <v>0</v>
      </c>
      <c r="V300" s="6">
        <f>IF(H300=3%,ROUND($G$360*Ranking!K301,0),0)</f>
        <v>0</v>
      </c>
      <c r="W300" s="9">
        <f t="shared" si="96"/>
        <v>0</v>
      </c>
      <c r="X300" s="9">
        <f t="shared" si="97"/>
        <v>0</v>
      </c>
      <c r="Y300" s="6">
        <f t="shared" si="98"/>
        <v>0</v>
      </c>
      <c r="Z300" s="9">
        <f t="shared" si="99"/>
        <v>0</v>
      </c>
      <c r="AA300" s="30">
        <f t="shared" si="100"/>
        <v>0</v>
      </c>
      <c r="AB300" t="str">
        <f t="shared" si="101"/>
        <v/>
      </c>
      <c r="AC300" s="9">
        <v>0</v>
      </c>
      <c r="AD300" s="6">
        <f t="shared" si="104"/>
        <v>0</v>
      </c>
    </row>
    <row r="301" spans="1:30">
      <c r="A301">
        <v>300</v>
      </c>
      <c r="B301" s="2" t="s">
        <v>327</v>
      </c>
      <c r="C301">
        <v>2006</v>
      </c>
      <c r="D301" s="3">
        <v>567334.78</v>
      </c>
      <c r="E301" s="3">
        <v>2480.83</v>
      </c>
      <c r="F301" s="3">
        <f t="shared" si="102"/>
        <v>564853.95000000007</v>
      </c>
      <c r="G301" s="4">
        <f t="shared" si="84"/>
        <v>564854</v>
      </c>
      <c r="H301" s="5">
        <v>0.03</v>
      </c>
      <c r="I301" s="30">
        <f t="shared" si="85"/>
        <v>21.02</v>
      </c>
      <c r="J301" s="30">
        <f t="shared" si="86"/>
        <v>34.630000000000003</v>
      </c>
      <c r="K301" s="8">
        <f t="shared" si="87"/>
        <v>118756.64307000001</v>
      </c>
      <c r="L301" s="8">
        <f t="shared" si="88"/>
        <v>118756.64307000001</v>
      </c>
      <c r="M301" s="8">
        <f t="shared" si="103"/>
        <v>-0.35692999999446329</v>
      </c>
      <c r="N301" s="6">
        <f t="shared" si="89"/>
        <v>118757</v>
      </c>
      <c r="O301" s="8">
        <f t="shared" si="90"/>
        <v>0.35692999999446329</v>
      </c>
      <c r="P301">
        <f t="shared" si="91"/>
        <v>21.02</v>
      </c>
      <c r="Q301" s="6">
        <f>ROUND(IF(H301=3%,$G$358*Ranking!K302,0),0)</f>
        <v>46401</v>
      </c>
      <c r="R301" s="6">
        <f t="shared" si="92"/>
        <v>165158</v>
      </c>
      <c r="S301" s="6">
        <f t="shared" si="93"/>
        <v>46401</v>
      </c>
      <c r="T301" s="6">
        <f t="shared" si="94"/>
        <v>165158</v>
      </c>
      <c r="U301" s="30">
        <f t="shared" si="95"/>
        <v>29.24</v>
      </c>
      <c r="V301" s="6">
        <f>IF(H301=3%,ROUND($G$360*Ranking!K302,0),0)</f>
        <v>30472</v>
      </c>
      <c r="W301" s="9">
        <f t="shared" si="96"/>
        <v>195630</v>
      </c>
      <c r="X301" s="9">
        <f t="shared" si="97"/>
        <v>30472</v>
      </c>
      <c r="Y301" s="6">
        <f t="shared" si="98"/>
        <v>195630</v>
      </c>
      <c r="Z301" s="9">
        <f t="shared" si="99"/>
        <v>0</v>
      </c>
      <c r="AA301" s="30">
        <f t="shared" si="100"/>
        <v>34.630000000000003</v>
      </c>
      <c r="AB301" t="str">
        <f t="shared" si="101"/>
        <v/>
      </c>
      <c r="AC301" s="9">
        <v>0</v>
      </c>
      <c r="AD301" s="6">
        <f t="shared" si="104"/>
        <v>195630</v>
      </c>
    </row>
    <row r="302" spans="1:30">
      <c r="A302">
        <v>301</v>
      </c>
      <c r="B302" s="2" t="s">
        <v>328</v>
      </c>
      <c r="C302">
        <v>2002</v>
      </c>
      <c r="D302" s="3">
        <v>753754.16</v>
      </c>
      <c r="E302" s="3">
        <v>8570.5</v>
      </c>
      <c r="F302" s="3">
        <f t="shared" si="102"/>
        <v>745183.66</v>
      </c>
      <c r="G302" s="4">
        <f t="shared" si="84"/>
        <v>745184</v>
      </c>
      <c r="H302" s="5">
        <v>0.03</v>
      </c>
      <c r="I302" s="30">
        <f t="shared" si="85"/>
        <v>21.02</v>
      </c>
      <c r="J302" s="30">
        <f t="shared" si="86"/>
        <v>33.92</v>
      </c>
      <c r="K302" s="8">
        <f t="shared" si="87"/>
        <v>156669.77716</v>
      </c>
      <c r="L302" s="8">
        <f t="shared" si="88"/>
        <v>156669.77716</v>
      </c>
      <c r="M302" s="8">
        <f t="shared" si="103"/>
        <v>-0.22284000000217929</v>
      </c>
      <c r="N302" s="6">
        <f t="shared" si="89"/>
        <v>156670</v>
      </c>
      <c r="O302" s="8">
        <f t="shared" si="90"/>
        <v>0.22284000000217929</v>
      </c>
      <c r="P302">
        <f t="shared" si="91"/>
        <v>21.02</v>
      </c>
      <c r="Q302" s="6">
        <f>ROUND(IF(H302=3%,$G$358*Ranking!K303,0),0)</f>
        <v>58001</v>
      </c>
      <c r="R302" s="6">
        <f t="shared" si="92"/>
        <v>214671</v>
      </c>
      <c r="S302" s="6">
        <f t="shared" si="93"/>
        <v>58001</v>
      </c>
      <c r="T302" s="6">
        <f t="shared" si="94"/>
        <v>214671</v>
      </c>
      <c r="U302" s="30">
        <f t="shared" si="95"/>
        <v>28.81</v>
      </c>
      <c r="V302" s="6">
        <f>IF(H302=3%,ROUND($G$360*Ranking!K303,0),0)</f>
        <v>38090</v>
      </c>
      <c r="W302" s="9">
        <f t="shared" si="96"/>
        <v>252761</v>
      </c>
      <c r="X302" s="9">
        <f t="shared" si="97"/>
        <v>38090</v>
      </c>
      <c r="Y302" s="6">
        <f t="shared" si="98"/>
        <v>252761</v>
      </c>
      <c r="Z302" s="9">
        <f t="shared" si="99"/>
        <v>0</v>
      </c>
      <c r="AA302" s="30">
        <f t="shared" si="100"/>
        <v>33.92</v>
      </c>
      <c r="AB302" t="str">
        <f t="shared" si="101"/>
        <v/>
      </c>
      <c r="AC302" s="9">
        <v>0</v>
      </c>
      <c r="AD302" s="6">
        <f t="shared" si="104"/>
        <v>252761</v>
      </c>
    </row>
    <row r="303" spans="1:30">
      <c r="A303">
        <v>302</v>
      </c>
      <c r="B303" s="2" t="s">
        <v>329</v>
      </c>
      <c r="C303">
        <v>0</v>
      </c>
      <c r="D303" s="3">
        <v>0</v>
      </c>
      <c r="E303" s="3">
        <v>0</v>
      </c>
      <c r="F303" s="3">
        <f t="shared" si="102"/>
        <v>0</v>
      </c>
      <c r="G303" s="4">
        <f t="shared" si="84"/>
        <v>0</v>
      </c>
      <c r="H303" s="5">
        <v>0</v>
      </c>
      <c r="I303" s="30">
        <f t="shared" si="85"/>
        <v>0</v>
      </c>
      <c r="J303" s="30">
        <f t="shared" si="86"/>
        <v>0</v>
      </c>
      <c r="K303" s="8">
        <f t="shared" si="87"/>
        <v>0</v>
      </c>
      <c r="L303" s="8">
        <f t="shared" si="88"/>
        <v>0</v>
      </c>
      <c r="M303" s="8">
        <f t="shared" si="103"/>
        <v>0</v>
      </c>
      <c r="N303" s="6">
        <f t="shared" si="89"/>
        <v>0</v>
      </c>
      <c r="O303" s="8">
        <f t="shared" si="90"/>
        <v>0</v>
      </c>
      <c r="P303">
        <f t="shared" si="91"/>
        <v>0</v>
      </c>
      <c r="Q303" s="6">
        <f>ROUND(IF(H303=3%,$G$358*Ranking!K304,0),0)</f>
        <v>0</v>
      </c>
      <c r="R303" s="6">
        <f t="shared" si="92"/>
        <v>0</v>
      </c>
      <c r="S303" s="6">
        <f t="shared" si="93"/>
        <v>0</v>
      </c>
      <c r="T303" s="6">
        <f t="shared" si="94"/>
        <v>0</v>
      </c>
      <c r="U303" s="30">
        <f t="shared" si="95"/>
        <v>0</v>
      </c>
      <c r="V303" s="6">
        <f>IF(H303=3%,ROUND($G$360*Ranking!K304,0),0)</f>
        <v>0</v>
      </c>
      <c r="W303" s="9">
        <f t="shared" si="96"/>
        <v>0</v>
      </c>
      <c r="X303" s="9">
        <f t="shared" si="97"/>
        <v>0</v>
      </c>
      <c r="Y303" s="6">
        <f t="shared" si="98"/>
        <v>0</v>
      </c>
      <c r="Z303" s="9">
        <f t="shared" si="99"/>
        <v>0</v>
      </c>
      <c r="AA303" s="30">
        <f t="shared" si="100"/>
        <v>0</v>
      </c>
      <c r="AB303" t="str">
        <f t="shared" si="101"/>
        <v/>
      </c>
      <c r="AC303" s="9">
        <v>0</v>
      </c>
      <c r="AD303" s="6">
        <f t="shared" si="104"/>
        <v>0</v>
      </c>
    </row>
    <row r="304" spans="1:30">
      <c r="A304">
        <v>303</v>
      </c>
      <c r="B304" s="2" t="s">
        <v>330</v>
      </c>
      <c r="C304">
        <v>2004</v>
      </c>
      <c r="D304" s="3">
        <v>584216.48</v>
      </c>
      <c r="E304" s="3">
        <v>4236.34</v>
      </c>
      <c r="F304" s="3">
        <f t="shared" si="102"/>
        <v>579980.14</v>
      </c>
      <c r="G304" s="4">
        <f t="shared" si="84"/>
        <v>579980</v>
      </c>
      <c r="H304" s="5">
        <v>0.03</v>
      </c>
      <c r="I304" s="30">
        <f t="shared" si="85"/>
        <v>21.02</v>
      </c>
      <c r="J304" s="30">
        <f t="shared" si="86"/>
        <v>39.25</v>
      </c>
      <c r="K304" s="8">
        <f t="shared" si="87"/>
        <v>121936.77985000001</v>
      </c>
      <c r="L304" s="8">
        <f t="shared" si="88"/>
        <v>121936.77985000001</v>
      </c>
      <c r="M304" s="8">
        <f t="shared" si="103"/>
        <v>-0.22014999999373686</v>
      </c>
      <c r="N304" s="6">
        <f t="shared" si="89"/>
        <v>121937</v>
      </c>
      <c r="O304" s="8">
        <f t="shared" si="90"/>
        <v>0.22014999999373686</v>
      </c>
      <c r="P304">
        <f t="shared" si="91"/>
        <v>21.02</v>
      </c>
      <c r="Q304" s="6">
        <f>ROUND(IF(H304=3%,$G$358*Ranking!K305,0),0)</f>
        <v>63801</v>
      </c>
      <c r="R304" s="6">
        <f t="shared" si="92"/>
        <v>185738</v>
      </c>
      <c r="S304" s="6">
        <f t="shared" si="93"/>
        <v>63801</v>
      </c>
      <c r="T304" s="6">
        <f t="shared" si="94"/>
        <v>185738</v>
      </c>
      <c r="U304" s="30">
        <f t="shared" si="95"/>
        <v>32.020000000000003</v>
      </c>
      <c r="V304" s="6">
        <f>IF(H304=3%,ROUND($G$360*Ranking!K305,0),0)</f>
        <v>41899</v>
      </c>
      <c r="W304" s="9">
        <f t="shared" si="96"/>
        <v>227637</v>
      </c>
      <c r="X304" s="9">
        <f t="shared" si="97"/>
        <v>41899</v>
      </c>
      <c r="Y304" s="6">
        <f t="shared" si="98"/>
        <v>227637</v>
      </c>
      <c r="Z304" s="9">
        <f t="shared" si="99"/>
        <v>0</v>
      </c>
      <c r="AA304" s="30">
        <f t="shared" si="100"/>
        <v>39.25</v>
      </c>
      <c r="AB304" t="str">
        <f t="shared" si="101"/>
        <v/>
      </c>
      <c r="AC304" s="9">
        <v>0</v>
      </c>
      <c r="AD304" s="6">
        <f t="shared" si="104"/>
        <v>227637</v>
      </c>
    </row>
    <row r="305" spans="1:30">
      <c r="A305">
        <v>304</v>
      </c>
      <c r="B305" s="2" t="s">
        <v>331</v>
      </c>
      <c r="C305">
        <v>0</v>
      </c>
      <c r="D305" s="3">
        <v>0</v>
      </c>
      <c r="E305" s="3">
        <v>0</v>
      </c>
      <c r="F305" s="3">
        <f t="shared" si="102"/>
        <v>0</v>
      </c>
      <c r="G305" s="4">
        <f t="shared" si="84"/>
        <v>0</v>
      </c>
      <c r="H305" s="5">
        <v>0</v>
      </c>
      <c r="I305" s="30">
        <f t="shared" si="85"/>
        <v>0</v>
      </c>
      <c r="J305" s="30">
        <f t="shared" si="86"/>
        <v>0</v>
      </c>
      <c r="K305" s="8">
        <f t="shared" si="87"/>
        <v>0</v>
      </c>
      <c r="L305" s="8">
        <f t="shared" si="88"/>
        <v>0</v>
      </c>
      <c r="M305" s="8">
        <f t="shared" si="103"/>
        <v>0</v>
      </c>
      <c r="N305" s="6">
        <f t="shared" si="89"/>
        <v>0</v>
      </c>
      <c r="O305" s="8">
        <f t="shared" si="90"/>
        <v>0</v>
      </c>
      <c r="P305">
        <f t="shared" si="91"/>
        <v>0</v>
      </c>
      <c r="Q305" s="6">
        <f>ROUND(IF(H305=3%,$G$358*Ranking!K306,0),0)</f>
        <v>0</v>
      </c>
      <c r="R305" s="6">
        <f t="shared" si="92"/>
        <v>0</v>
      </c>
      <c r="S305" s="6">
        <f t="shared" si="93"/>
        <v>0</v>
      </c>
      <c r="T305" s="6">
        <f t="shared" si="94"/>
        <v>0</v>
      </c>
      <c r="U305" s="30">
        <f t="shared" si="95"/>
        <v>0</v>
      </c>
      <c r="V305" s="6">
        <f>IF(H305=3%,ROUND($G$360*Ranking!K306,0),0)</f>
        <v>0</v>
      </c>
      <c r="W305" s="9">
        <f t="shared" si="96"/>
        <v>0</v>
      </c>
      <c r="X305" s="9">
        <f t="shared" si="97"/>
        <v>0</v>
      </c>
      <c r="Y305" s="6">
        <f t="shared" si="98"/>
        <v>0</v>
      </c>
      <c r="Z305" s="9">
        <f t="shared" si="99"/>
        <v>0</v>
      </c>
      <c r="AA305" s="30">
        <f t="shared" si="100"/>
        <v>0</v>
      </c>
      <c r="AB305" t="str">
        <f t="shared" si="101"/>
        <v/>
      </c>
      <c r="AC305" s="9">
        <v>0</v>
      </c>
      <c r="AD305" s="6">
        <f t="shared" si="104"/>
        <v>0</v>
      </c>
    </row>
    <row r="306" spans="1:30">
      <c r="A306">
        <v>305</v>
      </c>
      <c r="B306" s="2" t="s">
        <v>332</v>
      </c>
      <c r="C306">
        <v>0</v>
      </c>
      <c r="D306" s="3">
        <v>0</v>
      </c>
      <c r="E306" s="3">
        <v>0</v>
      </c>
      <c r="F306" s="3">
        <f t="shared" si="102"/>
        <v>0</v>
      </c>
      <c r="G306" s="4">
        <f t="shared" si="84"/>
        <v>0</v>
      </c>
      <c r="H306" s="5">
        <v>0</v>
      </c>
      <c r="I306" s="30">
        <f t="shared" si="85"/>
        <v>0</v>
      </c>
      <c r="J306" s="30">
        <f t="shared" si="86"/>
        <v>0</v>
      </c>
      <c r="K306" s="8">
        <f t="shared" si="87"/>
        <v>0</v>
      </c>
      <c r="L306" s="8">
        <f t="shared" si="88"/>
        <v>0</v>
      </c>
      <c r="M306" s="8">
        <f t="shared" si="103"/>
        <v>0</v>
      </c>
      <c r="N306" s="6">
        <f t="shared" si="89"/>
        <v>0</v>
      </c>
      <c r="O306" s="8">
        <f t="shared" si="90"/>
        <v>0</v>
      </c>
      <c r="P306">
        <f t="shared" si="91"/>
        <v>0</v>
      </c>
      <c r="Q306" s="6">
        <f>ROUND(IF(H306=3%,$G$358*Ranking!K307,0),0)</f>
        <v>0</v>
      </c>
      <c r="R306" s="6">
        <f t="shared" si="92"/>
        <v>0</v>
      </c>
      <c r="S306" s="6">
        <f t="shared" si="93"/>
        <v>0</v>
      </c>
      <c r="T306" s="6">
        <f t="shared" si="94"/>
        <v>0</v>
      </c>
      <c r="U306" s="30">
        <f t="shared" si="95"/>
        <v>0</v>
      </c>
      <c r="V306" s="6">
        <f>IF(H306=3%,ROUND($G$360*Ranking!K307,0),0)</f>
        <v>0</v>
      </c>
      <c r="W306" s="9">
        <f t="shared" si="96"/>
        <v>0</v>
      </c>
      <c r="X306" s="9">
        <f t="shared" si="97"/>
        <v>0</v>
      </c>
      <c r="Y306" s="6">
        <f t="shared" si="98"/>
        <v>0</v>
      </c>
      <c r="Z306" s="9">
        <f t="shared" si="99"/>
        <v>0</v>
      </c>
      <c r="AA306" s="30">
        <f t="shared" si="100"/>
        <v>0</v>
      </c>
      <c r="AB306" t="str">
        <f t="shared" si="101"/>
        <v/>
      </c>
      <c r="AC306" s="9">
        <v>0</v>
      </c>
      <c r="AD306" s="6">
        <f t="shared" si="104"/>
        <v>0</v>
      </c>
    </row>
    <row r="307" spans="1:30">
      <c r="A307">
        <v>306</v>
      </c>
      <c r="B307" s="2" t="s">
        <v>333</v>
      </c>
      <c r="C307">
        <v>0</v>
      </c>
      <c r="D307" s="3">
        <v>0</v>
      </c>
      <c r="E307" s="3">
        <v>0</v>
      </c>
      <c r="F307" s="3">
        <f t="shared" si="102"/>
        <v>0</v>
      </c>
      <c r="G307" s="4">
        <f t="shared" si="84"/>
        <v>0</v>
      </c>
      <c r="H307" s="5">
        <v>0</v>
      </c>
      <c r="I307" s="30">
        <f t="shared" si="85"/>
        <v>0</v>
      </c>
      <c r="J307" s="30">
        <f t="shared" si="86"/>
        <v>0</v>
      </c>
      <c r="K307" s="8">
        <f t="shared" si="87"/>
        <v>0</v>
      </c>
      <c r="L307" s="8">
        <f t="shared" si="88"/>
        <v>0</v>
      </c>
      <c r="M307" s="8">
        <f t="shared" si="103"/>
        <v>0</v>
      </c>
      <c r="N307" s="6">
        <f t="shared" si="89"/>
        <v>0</v>
      </c>
      <c r="O307" s="8">
        <f t="shared" si="90"/>
        <v>0</v>
      </c>
      <c r="P307">
        <f t="shared" si="91"/>
        <v>0</v>
      </c>
      <c r="Q307" s="6">
        <f>ROUND(IF(H307=3%,$G$358*Ranking!K308,0),0)</f>
        <v>0</v>
      </c>
      <c r="R307" s="6">
        <f t="shared" si="92"/>
        <v>0</v>
      </c>
      <c r="S307" s="6">
        <f t="shared" si="93"/>
        <v>0</v>
      </c>
      <c r="T307" s="6">
        <f t="shared" si="94"/>
        <v>0</v>
      </c>
      <c r="U307" s="30">
        <f t="shared" si="95"/>
        <v>0</v>
      </c>
      <c r="V307" s="6">
        <f>IF(H307=3%,ROUND($G$360*Ranking!K308,0),0)</f>
        <v>0</v>
      </c>
      <c r="W307" s="9">
        <f t="shared" si="96"/>
        <v>0</v>
      </c>
      <c r="X307" s="9">
        <f t="shared" si="97"/>
        <v>0</v>
      </c>
      <c r="Y307" s="6">
        <f t="shared" si="98"/>
        <v>0</v>
      </c>
      <c r="Z307" s="9">
        <f t="shared" si="99"/>
        <v>0</v>
      </c>
      <c r="AA307" s="30">
        <f t="shared" si="100"/>
        <v>0</v>
      </c>
      <c r="AB307" t="str">
        <f t="shared" si="101"/>
        <v/>
      </c>
      <c r="AC307" s="9">
        <v>0</v>
      </c>
      <c r="AD307" s="6">
        <f t="shared" si="104"/>
        <v>0</v>
      </c>
    </row>
    <row r="308" spans="1:30">
      <c r="A308">
        <v>307</v>
      </c>
      <c r="B308" s="2" t="s">
        <v>334</v>
      </c>
      <c r="C308">
        <v>0</v>
      </c>
      <c r="D308" s="3">
        <v>0</v>
      </c>
      <c r="E308" s="3">
        <v>0</v>
      </c>
      <c r="F308" s="3">
        <f t="shared" si="102"/>
        <v>0</v>
      </c>
      <c r="G308" s="4">
        <f t="shared" si="84"/>
        <v>0</v>
      </c>
      <c r="H308" s="5">
        <v>0</v>
      </c>
      <c r="I308" s="30">
        <f t="shared" si="85"/>
        <v>0</v>
      </c>
      <c r="J308" s="30">
        <f t="shared" si="86"/>
        <v>0</v>
      </c>
      <c r="K308" s="8">
        <f t="shared" si="87"/>
        <v>0</v>
      </c>
      <c r="L308" s="8">
        <f t="shared" si="88"/>
        <v>0</v>
      </c>
      <c r="M308" s="8">
        <f t="shared" si="103"/>
        <v>0</v>
      </c>
      <c r="N308" s="6">
        <f t="shared" si="89"/>
        <v>0</v>
      </c>
      <c r="O308" s="8">
        <f t="shared" si="90"/>
        <v>0</v>
      </c>
      <c r="P308">
        <f t="shared" si="91"/>
        <v>0</v>
      </c>
      <c r="Q308" s="6">
        <f>ROUND(IF(H308=3%,$G$358*Ranking!K309,0),0)</f>
        <v>0</v>
      </c>
      <c r="R308" s="6">
        <f t="shared" si="92"/>
        <v>0</v>
      </c>
      <c r="S308" s="6">
        <f t="shared" si="93"/>
        <v>0</v>
      </c>
      <c r="T308" s="6">
        <f t="shared" si="94"/>
        <v>0</v>
      </c>
      <c r="U308" s="30">
        <f t="shared" si="95"/>
        <v>0</v>
      </c>
      <c r="V308" s="6">
        <f>IF(H308=3%,ROUND($G$360*Ranking!K309,0),0)</f>
        <v>0</v>
      </c>
      <c r="W308" s="9">
        <f t="shared" si="96"/>
        <v>0</v>
      </c>
      <c r="X308" s="9">
        <f t="shared" si="97"/>
        <v>0</v>
      </c>
      <c r="Y308" s="6">
        <f t="shared" si="98"/>
        <v>0</v>
      </c>
      <c r="Z308" s="9">
        <f t="shared" si="99"/>
        <v>0</v>
      </c>
      <c r="AA308" s="30">
        <f t="shared" si="100"/>
        <v>0</v>
      </c>
      <c r="AB308" t="str">
        <f t="shared" si="101"/>
        <v/>
      </c>
      <c r="AC308" s="9">
        <v>0</v>
      </c>
      <c r="AD308" s="6">
        <f t="shared" si="104"/>
        <v>0</v>
      </c>
    </row>
    <row r="309" spans="1:30">
      <c r="A309">
        <v>308</v>
      </c>
      <c r="B309" s="2" t="s">
        <v>335</v>
      </c>
      <c r="C309">
        <v>2006</v>
      </c>
      <c r="D309" s="3">
        <v>3729755.37</v>
      </c>
      <c r="E309" s="3">
        <v>18090.830000000002</v>
      </c>
      <c r="F309" s="3">
        <f t="shared" si="102"/>
        <v>3711664.54</v>
      </c>
      <c r="G309" s="4">
        <f t="shared" si="84"/>
        <v>3711665</v>
      </c>
      <c r="H309" s="5">
        <v>0.02</v>
      </c>
      <c r="I309" s="30">
        <f t="shared" si="85"/>
        <v>21.02</v>
      </c>
      <c r="J309" s="30">
        <f t="shared" si="86"/>
        <v>21.02</v>
      </c>
      <c r="K309" s="8">
        <f t="shared" si="87"/>
        <v>780351.87072999997</v>
      </c>
      <c r="L309" s="8">
        <f t="shared" si="88"/>
        <v>780351.87072999997</v>
      </c>
      <c r="M309" s="8">
        <f t="shared" si="103"/>
        <v>-0.1292700000340119</v>
      </c>
      <c r="N309" s="6">
        <f t="shared" si="89"/>
        <v>780352</v>
      </c>
      <c r="O309" s="8">
        <f t="shared" si="90"/>
        <v>0.1292700000340119</v>
      </c>
      <c r="P309">
        <f t="shared" si="91"/>
        <v>21.02</v>
      </c>
      <c r="Q309" s="6">
        <f>ROUND(IF(H309=3%,$G$358*Ranking!K310,0),0)</f>
        <v>0</v>
      </c>
      <c r="R309" s="6">
        <f t="shared" si="92"/>
        <v>780352</v>
      </c>
      <c r="S309" s="6">
        <f t="shared" si="93"/>
        <v>0</v>
      </c>
      <c r="T309" s="6">
        <f t="shared" si="94"/>
        <v>780352</v>
      </c>
      <c r="U309" s="30">
        <f t="shared" si="95"/>
        <v>21.02</v>
      </c>
      <c r="V309" s="6">
        <f>IF(H309=3%,ROUND($G$360*Ranking!K310,0),0)</f>
        <v>0</v>
      </c>
      <c r="W309" s="9">
        <f t="shared" si="96"/>
        <v>780352</v>
      </c>
      <c r="X309" s="9">
        <f t="shared" si="97"/>
        <v>0</v>
      </c>
      <c r="Y309" s="6">
        <f t="shared" si="98"/>
        <v>780352</v>
      </c>
      <c r="Z309" s="9">
        <f t="shared" si="99"/>
        <v>0</v>
      </c>
      <c r="AA309" s="30">
        <f t="shared" si="100"/>
        <v>21.02</v>
      </c>
      <c r="AB309" t="str">
        <f t="shared" si="101"/>
        <v/>
      </c>
      <c r="AC309" s="9">
        <v>0</v>
      </c>
      <c r="AD309" s="6">
        <f t="shared" si="104"/>
        <v>780352</v>
      </c>
    </row>
    <row r="310" spans="1:30">
      <c r="A310">
        <v>309</v>
      </c>
      <c r="B310" s="2" t="s">
        <v>336</v>
      </c>
      <c r="C310">
        <v>0</v>
      </c>
      <c r="D310" s="3">
        <v>0</v>
      </c>
      <c r="E310" s="3">
        <v>0</v>
      </c>
      <c r="F310" s="3">
        <f t="shared" si="102"/>
        <v>0</v>
      </c>
      <c r="G310" s="4">
        <f t="shared" si="84"/>
        <v>0</v>
      </c>
      <c r="H310" s="5">
        <v>0</v>
      </c>
      <c r="I310" s="30">
        <f t="shared" si="85"/>
        <v>0</v>
      </c>
      <c r="J310" s="30">
        <f t="shared" si="86"/>
        <v>0</v>
      </c>
      <c r="K310" s="8">
        <f t="shared" si="87"/>
        <v>0</v>
      </c>
      <c r="L310" s="8">
        <f t="shared" si="88"/>
        <v>0</v>
      </c>
      <c r="M310" s="8">
        <f t="shared" si="103"/>
        <v>0</v>
      </c>
      <c r="N310" s="6">
        <f t="shared" si="89"/>
        <v>0</v>
      </c>
      <c r="O310" s="8">
        <f t="shared" si="90"/>
        <v>0</v>
      </c>
      <c r="P310">
        <f t="shared" si="91"/>
        <v>0</v>
      </c>
      <c r="Q310" s="6">
        <f>ROUND(IF(H310=3%,$G$358*Ranking!K311,0),0)</f>
        <v>0</v>
      </c>
      <c r="R310" s="6">
        <f t="shared" si="92"/>
        <v>0</v>
      </c>
      <c r="S310" s="6">
        <f t="shared" si="93"/>
        <v>0</v>
      </c>
      <c r="T310" s="6">
        <f t="shared" si="94"/>
        <v>0</v>
      </c>
      <c r="U310" s="30">
        <f t="shared" si="95"/>
        <v>0</v>
      </c>
      <c r="V310" s="6">
        <f>IF(H310=3%,ROUND($G$360*Ranking!K311,0),0)</f>
        <v>0</v>
      </c>
      <c r="W310" s="9">
        <f t="shared" si="96"/>
        <v>0</v>
      </c>
      <c r="X310" s="9">
        <f t="shared" si="97"/>
        <v>0</v>
      </c>
      <c r="Y310" s="6">
        <f t="shared" si="98"/>
        <v>0</v>
      </c>
      <c r="Z310" s="9">
        <f t="shared" si="99"/>
        <v>0</v>
      </c>
      <c r="AA310" s="30">
        <f t="shared" si="100"/>
        <v>0</v>
      </c>
      <c r="AB310" t="str">
        <f t="shared" si="101"/>
        <v/>
      </c>
      <c r="AC310" s="9">
        <v>0</v>
      </c>
      <c r="AD310" s="6">
        <f t="shared" si="104"/>
        <v>0</v>
      </c>
    </row>
    <row r="311" spans="1:30">
      <c r="A311">
        <v>310</v>
      </c>
      <c r="B311" s="2" t="s">
        <v>337</v>
      </c>
      <c r="C311">
        <v>2003</v>
      </c>
      <c r="D311" s="3">
        <v>1055383.92</v>
      </c>
      <c r="E311" s="3">
        <v>7031.46</v>
      </c>
      <c r="F311" s="3">
        <f t="shared" si="102"/>
        <v>1048352.46</v>
      </c>
      <c r="G311" s="4">
        <f t="shared" si="84"/>
        <v>1048352</v>
      </c>
      <c r="H311" s="5">
        <v>0.03</v>
      </c>
      <c r="I311" s="30">
        <f t="shared" si="85"/>
        <v>21.02</v>
      </c>
      <c r="J311" s="30">
        <f t="shared" si="86"/>
        <v>27.44</v>
      </c>
      <c r="K311" s="8">
        <f t="shared" si="87"/>
        <v>220408.75034999999</v>
      </c>
      <c r="L311" s="8">
        <f t="shared" si="88"/>
        <v>220408.75034999999</v>
      </c>
      <c r="M311" s="8">
        <f t="shared" si="103"/>
        <v>-0.24965000001247972</v>
      </c>
      <c r="N311" s="6">
        <f t="shared" si="89"/>
        <v>220409</v>
      </c>
      <c r="O311" s="8">
        <f t="shared" si="90"/>
        <v>0.24965000001247972</v>
      </c>
      <c r="P311">
        <f t="shared" si="91"/>
        <v>21.02</v>
      </c>
      <c r="Q311" s="6">
        <f>ROUND(IF(H311=3%,$G$358*Ranking!K312,0),0)</f>
        <v>40601</v>
      </c>
      <c r="R311" s="6">
        <f t="shared" si="92"/>
        <v>261010</v>
      </c>
      <c r="S311" s="6">
        <f t="shared" si="93"/>
        <v>40601</v>
      </c>
      <c r="T311" s="6">
        <f t="shared" si="94"/>
        <v>261010</v>
      </c>
      <c r="U311" s="30">
        <f t="shared" si="95"/>
        <v>24.9</v>
      </c>
      <c r="V311" s="6">
        <f>IF(H311=3%,ROUND($G$360*Ranking!K312,0),0)</f>
        <v>26663</v>
      </c>
      <c r="W311" s="9">
        <f t="shared" si="96"/>
        <v>287673</v>
      </c>
      <c r="X311" s="9">
        <f t="shared" si="97"/>
        <v>26663</v>
      </c>
      <c r="Y311" s="6">
        <f t="shared" si="98"/>
        <v>287673</v>
      </c>
      <c r="Z311" s="9">
        <f t="shared" si="99"/>
        <v>0</v>
      </c>
      <c r="AA311" s="30">
        <f t="shared" si="100"/>
        <v>27.44</v>
      </c>
      <c r="AB311" t="str">
        <f t="shared" si="101"/>
        <v/>
      </c>
      <c r="AC311" s="9">
        <v>0</v>
      </c>
      <c r="AD311" s="6">
        <f t="shared" si="104"/>
        <v>287673</v>
      </c>
    </row>
    <row r="312" spans="1:30">
      <c r="A312">
        <v>311</v>
      </c>
      <c r="B312" s="2" t="s">
        <v>338</v>
      </c>
      <c r="C312">
        <v>0</v>
      </c>
      <c r="D312" s="3">
        <v>0</v>
      </c>
      <c r="E312" s="3">
        <v>0</v>
      </c>
      <c r="F312" s="3">
        <f t="shared" si="102"/>
        <v>0</v>
      </c>
      <c r="G312" s="4">
        <f t="shared" si="84"/>
        <v>0</v>
      </c>
      <c r="H312" s="5">
        <v>0</v>
      </c>
      <c r="I312" s="30">
        <f t="shared" si="85"/>
        <v>0</v>
      </c>
      <c r="J312" s="30">
        <f t="shared" si="86"/>
        <v>0</v>
      </c>
      <c r="K312" s="8">
        <f t="shared" si="87"/>
        <v>0</v>
      </c>
      <c r="L312" s="8">
        <f t="shared" si="88"/>
        <v>0</v>
      </c>
      <c r="M312" s="8">
        <f t="shared" si="103"/>
        <v>0</v>
      </c>
      <c r="N312" s="6">
        <f t="shared" si="89"/>
        <v>0</v>
      </c>
      <c r="O312" s="8">
        <f t="shared" si="90"/>
        <v>0</v>
      </c>
      <c r="P312">
        <f t="shared" si="91"/>
        <v>0</v>
      </c>
      <c r="Q312" s="6">
        <f>ROUND(IF(H312=3%,$G$358*Ranking!K313,0),0)</f>
        <v>0</v>
      </c>
      <c r="R312" s="6">
        <f t="shared" si="92"/>
        <v>0</v>
      </c>
      <c r="S312" s="6">
        <f t="shared" si="93"/>
        <v>0</v>
      </c>
      <c r="T312" s="6">
        <f t="shared" si="94"/>
        <v>0</v>
      </c>
      <c r="U312" s="30">
        <f t="shared" si="95"/>
        <v>0</v>
      </c>
      <c r="V312" s="6">
        <f>IF(H312=3%,ROUND($G$360*Ranking!K313,0),0)</f>
        <v>0</v>
      </c>
      <c r="W312" s="9">
        <f t="shared" si="96"/>
        <v>0</v>
      </c>
      <c r="X312" s="9">
        <f t="shared" si="97"/>
        <v>0</v>
      </c>
      <c r="Y312" s="6">
        <f t="shared" si="98"/>
        <v>0</v>
      </c>
      <c r="Z312" s="9">
        <f t="shared" si="99"/>
        <v>0</v>
      </c>
      <c r="AA312" s="30">
        <f t="shared" si="100"/>
        <v>0</v>
      </c>
      <c r="AB312" t="str">
        <f t="shared" si="101"/>
        <v/>
      </c>
      <c r="AC312" s="9">
        <v>0</v>
      </c>
      <c r="AD312" s="6">
        <f t="shared" si="104"/>
        <v>0</v>
      </c>
    </row>
    <row r="313" spans="1:30">
      <c r="A313">
        <v>312</v>
      </c>
      <c r="B313" s="2" t="s">
        <v>339</v>
      </c>
      <c r="C313">
        <v>0</v>
      </c>
      <c r="D313" s="3">
        <v>0</v>
      </c>
      <c r="E313" s="3">
        <v>0</v>
      </c>
      <c r="F313" s="3">
        <f t="shared" si="102"/>
        <v>0</v>
      </c>
      <c r="G313" s="4">
        <f t="shared" si="84"/>
        <v>0</v>
      </c>
      <c r="H313" s="5">
        <v>0</v>
      </c>
      <c r="I313" s="30">
        <f t="shared" si="85"/>
        <v>0</v>
      </c>
      <c r="J313" s="30">
        <f t="shared" si="86"/>
        <v>0</v>
      </c>
      <c r="K313" s="8">
        <f t="shared" si="87"/>
        <v>0</v>
      </c>
      <c r="L313" s="8">
        <f t="shared" si="88"/>
        <v>0</v>
      </c>
      <c r="M313" s="8">
        <f t="shared" si="103"/>
        <v>0</v>
      </c>
      <c r="N313" s="6">
        <f t="shared" si="89"/>
        <v>0</v>
      </c>
      <c r="O313" s="8">
        <f t="shared" si="90"/>
        <v>0</v>
      </c>
      <c r="P313">
        <f t="shared" si="91"/>
        <v>0</v>
      </c>
      <c r="Q313" s="6">
        <f>ROUND(IF(H313=3%,$G$358*Ranking!K314,0),0)</f>
        <v>0</v>
      </c>
      <c r="R313" s="6">
        <f t="shared" si="92"/>
        <v>0</v>
      </c>
      <c r="S313" s="6">
        <f t="shared" si="93"/>
        <v>0</v>
      </c>
      <c r="T313" s="6">
        <f t="shared" si="94"/>
        <v>0</v>
      </c>
      <c r="U313" s="30">
        <f t="shared" si="95"/>
        <v>0</v>
      </c>
      <c r="V313" s="6">
        <f>IF(H313=3%,ROUND($G$360*Ranking!K314,0),0)</f>
        <v>0</v>
      </c>
      <c r="W313" s="9">
        <f t="shared" si="96"/>
        <v>0</v>
      </c>
      <c r="X313" s="9">
        <f t="shared" si="97"/>
        <v>0</v>
      </c>
      <c r="Y313" s="6">
        <f t="shared" si="98"/>
        <v>0</v>
      </c>
      <c r="Z313" s="9">
        <f t="shared" si="99"/>
        <v>0</v>
      </c>
      <c r="AA313" s="30">
        <f t="shared" si="100"/>
        <v>0</v>
      </c>
      <c r="AB313" t="str">
        <f t="shared" si="101"/>
        <v/>
      </c>
      <c r="AC313" s="9">
        <v>0</v>
      </c>
      <c r="AD313" s="6">
        <f t="shared" si="104"/>
        <v>0</v>
      </c>
    </row>
    <row r="314" spans="1:30">
      <c r="A314">
        <v>313</v>
      </c>
      <c r="B314" s="2" t="s">
        <v>340</v>
      </c>
      <c r="C314">
        <v>0</v>
      </c>
      <c r="D314" s="3">
        <v>0</v>
      </c>
      <c r="E314" s="3">
        <v>0</v>
      </c>
      <c r="F314" s="3">
        <f t="shared" si="102"/>
        <v>0</v>
      </c>
      <c r="G314" s="4">
        <f t="shared" si="84"/>
        <v>0</v>
      </c>
      <c r="H314" s="5">
        <v>0</v>
      </c>
      <c r="I314" s="30">
        <f t="shared" si="85"/>
        <v>0</v>
      </c>
      <c r="J314" s="30">
        <f t="shared" si="86"/>
        <v>0</v>
      </c>
      <c r="K314" s="8">
        <f t="shared" si="87"/>
        <v>0</v>
      </c>
      <c r="L314" s="8">
        <f t="shared" si="88"/>
        <v>0</v>
      </c>
      <c r="M314" s="8">
        <f t="shared" si="103"/>
        <v>0</v>
      </c>
      <c r="N314" s="6">
        <f t="shared" si="89"/>
        <v>0</v>
      </c>
      <c r="O314" s="8">
        <f t="shared" si="90"/>
        <v>0</v>
      </c>
      <c r="P314">
        <f t="shared" si="91"/>
        <v>0</v>
      </c>
      <c r="Q314" s="6">
        <f>ROUND(IF(H314=3%,$G$358*Ranking!K315,0),0)</f>
        <v>0</v>
      </c>
      <c r="R314" s="6">
        <f t="shared" si="92"/>
        <v>0</v>
      </c>
      <c r="S314" s="6">
        <f t="shared" si="93"/>
        <v>0</v>
      </c>
      <c r="T314" s="6">
        <f t="shared" si="94"/>
        <v>0</v>
      </c>
      <c r="U314" s="30">
        <f t="shared" si="95"/>
        <v>0</v>
      </c>
      <c r="V314" s="6">
        <f>IF(H314=3%,ROUND($G$360*Ranking!K315,0),0)</f>
        <v>0</v>
      </c>
      <c r="W314" s="9">
        <f t="shared" si="96"/>
        <v>0</v>
      </c>
      <c r="X314" s="9">
        <f t="shared" si="97"/>
        <v>0</v>
      </c>
      <c r="Y314" s="6">
        <f t="shared" si="98"/>
        <v>0</v>
      </c>
      <c r="Z314" s="9">
        <f t="shared" si="99"/>
        <v>0</v>
      </c>
      <c r="AA314" s="30">
        <f t="shared" si="100"/>
        <v>0</v>
      </c>
      <c r="AB314" t="str">
        <f t="shared" si="101"/>
        <v/>
      </c>
      <c r="AC314" s="9">
        <v>0</v>
      </c>
      <c r="AD314" s="6">
        <f t="shared" si="104"/>
        <v>0</v>
      </c>
    </row>
    <row r="315" spans="1:30">
      <c r="A315">
        <v>314</v>
      </c>
      <c r="B315" s="2" t="s">
        <v>341</v>
      </c>
      <c r="C315">
        <v>2018</v>
      </c>
      <c r="D315" s="3">
        <v>2768270.54</v>
      </c>
      <c r="E315" s="3">
        <v>18147.689999999999</v>
      </c>
      <c r="F315" s="3">
        <f t="shared" si="102"/>
        <v>2750122.85</v>
      </c>
      <c r="G315" s="4">
        <f t="shared" si="84"/>
        <v>2750123</v>
      </c>
      <c r="H315" s="5">
        <v>0.02</v>
      </c>
      <c r="I315" s="30">
        <f t="shared" si="85"/>
        <v>21.02</v>
      </c>
      <c r="J315" s="30">
        <f t="shared" si="86"/>
        <v>21.02</v>
      </c>
      <c r="K315" s="8">
        <f t="shared" si="87"/>
        <v>578194.32189999998</v>
      </c>
      <c r="L315" s="8">
        <f t="shared" si="88"/>
        <v>578194.32189999998</v>
      </c>
      <c r="M315" s="8">
        <f t="shared" si="103"/>
        <v>0.32189999998081475</v>
      </c>
      <c r="N315" s="6">
        <f t="shared" si="89"/>
        <v>578194</v>
      </c>
      <c r="O315" s="8">
        <f t="shared" si="90"/>
        <v>-0.32189999998081475</v>
      </c>
      <c r="P315">
        <f t="shared" si="91"/>
        <v>21.02</v>
      </c>
      <c r="Q315" s="6">
        <f>ROUND(IF(H315=3%,$G$358*Ranking!K316,0),0)</f>
        <v>0</v>
      </c>
      <c r="R315" s="6">
        <f t="shared" si="92"/>
        <v>578194</v>
      </c>
      <c r="S315" s="6">
        <f t="shared" si="93"/>
        <v>0</v>
      </c>
      <c r="T315" s="6">
        <f t="shared" si="94"/>
        <v>578194</v>
      </c>
      <c r="U315" s="30">
        <f t="shared" si="95"/>
        <v>21.02</v>
      </c>
      <c r="V315" s="6">
        <f>IF(H315=3%,ROUND($G$360*Ranking!K316,0),0)</f>
        <v>0</v>
      </c>
      <c r="W315" s="9">
        <f t="shared" si="96"/>
        <v>578194</v>
      </c>
      <c r="X315" s="9">
        <f t="shared" si="97"/>
        <v>0</v>
      </c>
      <c r="Y315" s="6">
        <f t="shared" si="98"/>
        <v>578194</v>
      </c>
      <c r="Z315" s="9">
        <f t="shared" si="99"/>
        <v>0</v>
      </c>
      <c r="AA315" s="30">
        <f t="shared" si="100"/>
        <v>21.02</v>
      </c>
      <c r="AB315" t="str">
        <f t="shared" si="101"/>
        <v/>
      </c>
      <c r="AC315" s="9">
        <v>0</v>
      </c>
      <c r="AD315" s="6">
        <f t="shared" si="104"/>
        <v>578194</v>
      </c>
    </row>
    <row r="316" spans="1:30">
      <c r="A316">
        <v>315</v>
      </c>
      <c r="B316" s="2" t="s">
        <v>342</v>
      </c>
      <c r="C316">
        <v>2002</v>
      </c>
      <c r="D316" s="3">
        <v>1073681.46</v>
      </c>
      <c r="E316" s="3">
        <v>507.77</v>
      </c>
      <c r="F316" s="3">
        <f t="shared" si="102"/>
        <v>1073173.69</v>
      </c>
      <c r="G316" s="4">
        <f t="shared" si="84"/>
        <v>1073174</v>
      </c>
      <c r="H316" s="5">
        <v>1.4999999999999999E-2</v>
      </c>
      <c r="I316" s="30">
        <f t="shared" si="85"/>
        <v>21.02</v>
      </c>
      <c r="J316" s="30">
        <f t="shared" si="86"/>
        <v>21.02</v>
      </c>
      <c r="K316" s="8">
        <f t="shared" si="87"/>
        <v>225627.40401</v>
      </c>
      <c r="L316" s="8">
        <f t="shared" si="88"/>
        <v>225627.40401</v>
      </c>
      <c r="M316" s="8">
        <f t="shared" si="103"/>
        <v>0.4040099999983795</v>
      </c>
      <c r="N316" s="6">
        <f t="shared" si="89"/>
        <v>225627</v>
      </c>
      <c r="O316" s="8">
        <f t="shared" si="90"/>
        <v>-0.4040099999983795</v>
      </c>
      <c r="P316">
        <f t="shared" si="91"/>
        <v>21.02</v>
      </c>
      <c r="Q316" s="6">
        <f>ROUND(IF(H316=3%,$G$358*Ranking!K317,0),0)</f>
        <v>0</v>
      </c>
      <c r="R316" s="6">
        <f t="shared" si="92"/>
        <v>225627</v>
      </c>
      <c r="S316" s="6">
        <f t="shared" si="93"/>
        <v>0</v>
      </c>
      <c r="T316" s="6">
        <f t="shared" si="94"/>
        <v>225627</v>
      </c>
      <c r="U316" s="30">
        <f t="shared" si="95"/>
        <v>21.02</v>
      </c>
      <c r="V316" s="6">
        <f>IF(H316=3%,ROUND($G$360*Ranking!K317,0),0)</f>
        <v>0</v>
      </c>
      <c r="W316" s="9">
        <f t="shared" si="96"/>
        <v>225627</v>
      </c>
      <c r="X316" s="9">
        <f t="shared" si="97"/>
        <v>0</v>
      </c>
      <c r="Y316" s="6">
        <f t="shared" si="98"/>
        <v>225627</v>
      </c>
      <c r="Z316" s="9">
        <f t="shared" si="99"/>
        <v>0</v>
      </c>
      <c r="AA316" s="30">
        <f t="shared" si="100"/>
        <v>21.02</v>
      </c>
      <c r="AB316" t="str">
        <f t="shared" si="101"/>
        <v/>
      </c>
      <c r="AC316" s="9">
        <v>0</v>
      </c>
      <c r="AD316" s="6">
        <f t="shared" si="104"/>
        <v>225627</v>
      </c>
    </row>
    <row r="317" spans="1:30">
      <c r="A317">
        <v>316</v>
      </c>
      <c r="B317" s="2" t="s">
        <v>343</v>
      </c>
      <c r="C317">
        <v>0</v>
      </c>
      <c r="D317" s="3">
        <v>0</v>
      </c>
      <c r="E317" s="3">
        <v>0</v>
      </c>
      <c r="F317" s="3">
        <f t="shared" si="102"/>
        <v>0</v>
      </c>
      <c r="G317" s="4">
        <f t="shared" si="84"/>
        <v>0</v>
      </c>
      <c r="H317" s="5">
        <v>0</v>
      </c>
      <c r="I317" s="30">
        <f t="shared" si="85"/>
        <v>0</v>
      </c>
      <c r="J317" s="30">
        <f t="shared" si="86"/>
        <v>0</v>
      </c>
      <c r="K317" s="8">
        <f t="shared" si="87"/>
        <v>0</v>
      </c>
      <c r="L317" s="8">
        <f t="shared" si="88"/>
        <v>0</v>
      </c>
      <c r="M317" s="8">
        <f t="shared" si="103"/>
        <v>0</v>
      </c>
      <c r="N317" s="6">
        <f t="shared" si="89"/>
        <v>0</v>
      </c>
      <c r="O317" s="8">
        <f t="shared" si="90"/>
        <v>0</v>
      </c>
      <c r="P317">
        <f t="shared" si="91"/>
        <v>0</v>
      </c>
      <c r="Q317" s="6">
        <f>ROUND(IF(H317=3%,$G$358*Ranking!K318,0),0)</f>
        <v>0</v>
      </c>
      <c r="R317" s="6">
        <f t="shared" si="92"/>
        <v>0</v>
      </c>
      <c r="S317" s="6">
        <f t="shared" si="93"/>
        <v>0</v>
      </c>
      <c r="T317" s="6">
        <f t="shared" si="94"/>
        <v>0</v>
      </c>
      <c r="U317" s="30">
        <f t="shared" si="95"/>
        <v>0</v>
      </c>
      <c r="V317" s="6">
        <f>IF(H317=3%,ROUND($G$360*Ranking!K318,0),0)</f>
        <v>0</v>
      </c>
      <c r="W317" s="9">
        <f t="shared" si="96"/>
        <v>0</v>
      </c>
      <c r="X317" s="9">
        <f t="shared" si="97"/>
        <v>0</v>
      </c>
      <c r="Y317" s="6">
        <f t="shared" si="98"/>
        <v>0</v>
      </c>
      <c r="Z317" s="9">
        <f t="shared" si="99"/>
        <v>0</v>
      </c>
      <c r="AA317" s="30">
        <f t="shared" si="100"/>
        <v>0</v>
      </c>
      <c r="AB317" t="str">
        <f t="shared" si="101"/>
        <v/>
      </c>
      <c r="AC317" s="9">
        <v>0</v>
      </c>
      <c r="AD317" s="6">
        <f t="shared" si="104"/>
        <v>0</v>
      </c>
    </row>
    <row r="318" spans="1:30">
      <c r="A318">
        <v>317</v>
      </c>
      <c r="B318" s="2" t="s">
        <v>344</v>
      </c>
      <c r="C318">
        <v>2003</v>
      </c>
      <c r="D318" s="3">
        <v>1569700.36</v>
      </c>
      <c r="E318" s="3">
        <v>3352.77</v>
      </c>
      <c r="F318" s="3">
        <f t="shared" si="102"/>
        <v>1566347.59</v>
      </c>
      <c r="G318" s="4">
        <f t="shared" si="84"/>
        <v>1566348</v>
      </c>
      <c r="H318" s="5">
        <v>0.01</v>
      </c>
      <c r="I318" s="30">
        <f t="shared" si="85"/>
        <v>21.02</v>
      </c>
      <c r="J318" s="30">
        <f t="shared" si="86"/>
        <v>21.02</v>
      </c>
      <c r="K318" s="8">
        <f t="shared" si="87"/>
        <v>329313.82332000002</v>
      </c>
      <c r="L318" s="8">
        <f t="shared" si="88"/>
        <v>329313.82332000002</v>
      </c>
      <c r="M318" s="8">
        <f t="shared" si="103"/>
        <v>-0.17667999997502193</v>
      </c>
      <c r="N318" s="6">
        <f t="shared" si="89"/>
        <v>329314</v>
      </c>
      <c r="O318" s="8">
        <f t="shared" si="90"/>
        <v>0.17667999997502193</v>
      </c>
      <c r="P318">
        <f t="shared" si="91"/>
        <v>21.02</v>
      </c>
      <c r="Q318" s="6">
        <f>ROUND(IF(H318=3%,$G$358*Ranking!K319,0),0)</f>
        <v>0</v>
      </c>
      <c r="R318" s="6">
        <f t="shared" si="92"/>
        <v>329314</v>
      </c>
      <c r="S318" s="6">
        <f t="shared" si="93"/>
        <v>0</v>
      </c>
      <c r="T318" s="6">
        <f t="shared" si="94"/>
        <v>329314</v>
      </c>
      <c r="U318" s="30">
        <f t="shared" si="95"/>
        <v>21.02</v>
      </c>
      <c r="V318" s="6">
        <f>IF(H318=3%,ROUND($G$360*Ranking!K319,0),0)</f>
        <v>0</v>
      </c>
      <c r="W318" s="9">
        <f t="shared" si="96"/>
        <v>329314</v>
      </c>
      <c r="X318" s="9">
        <f t="shared" si="97"/>
        <v>0</v>
      </c>
      <c r="Y318" s="6">
        <f t="shared" si="98"/>
        <v>329314</v>
      </c>
      <c r="Z318" s="9">
        <f t="shared" si="99"/>
        <v>0</v>
      </c>
      <c r="AA318" s="30">
        <f t="shared" si="100"/>
        <v>21.02</v>
      </c>
      <c r="AB318" t="str">
        <f t="shared" si="101"/>
        <v/>
      </c>
      <c r="AC318" s="9">
        <v>0</v>
      </c>
      <c r="AD318" s="6">
        <f t="shared" si="104"/>
        <v>329314</v>
      </c>
    </row>
    <row r="319" spans="1:30">
      <c r="A319">
        <v>318</v>
      </c>
      <c r="B319" s="2" t="s">
        <v>345</v>
      </c>
      <c r="C319">
        <v>2006</v>
      </c>
      <c r="D319" s="3">
        <v>691816.08</v>
      </c>
      <c r="E319" s="3">
        <v>1853.38</v>
      </c>
      <c r="F319" s="3">
        <f t="shared" si="102"/>
        <v>689962.7</v>
      </c>
      <c r="G319" s="4">
        <f t="shared" si="84"/>
        <v>689963</v>
      </c>
      <c r="H319" s="5">
        <v>0.03</v>
      </c>
      <c r="I319" s="30">
        <f t="shared" si="85"/>
        <v>21.02</v>
      </c>
      <c r="J319" s="30">
        <f t="shared" si="86"/>
        <v>32.17</v>
      </c>
      <c r="K319" s="8">
        <f t="shared" si="87"/>
        <v>145059.9442</v>
      </c>
      <c r="L319" s="8">
        <f t="shared" si="88"/>
        <v>145059.9442</v>
      </c>
      <c r="M319" s="8">
        <f t="shared" si="103"/>
        <v>-5.5800000001909211E-2</v>
      </c>
      <c r="N319" s="6">
        <f t="shared" si="89"/>
        <v>145060</v>
      </c>
      <c r="O319" s="8">
        <f t="shared" si="90"/>
        <v>5.5800000001909211E-2</v>
      </c>
      <c r="P319">
        <f t="shared" si="91"/>
        <v>21.02</v>
      </c>
      <c r="Q319" s="6">
        <f>ROUND(IF(H319=3%,$G$358*Ranking!K320,0),0)</f>
        <v>46401</v>
      </c>
      <c r="R319" s="6">
        <f t="shared" si="92"/>
        <v>191461</v>
      </c>
      <c r="S319" s="6">
        <f t="shared" si="93"/>
        <v>46401</v>
      </c>
      <c r="T319" s="6">
        <f t="shared" si="94"/>
        <v>191461</v>
      </c>
      <c r="U319" s="30">
        <f t="shared" si="95"/>
        <v>27.75</v>
      </c>
      <c r="V319" s="6">
        <f>IF(H319=3%,ROUND($G$360*Ranking!K320,0),0)</f>
        <v>30472</v>
      </c>
      <c r="W319" s="9">
        <f t="shared" si="96"/>
        <v>221933</v>
      </c>
      <c r="X319" s="9">
        <f t="shared" si="97"/>
        <v>30472</v>
      </c>
      <c r="Y319" s="6">
        <f t="shared" si="98"/>
        <v>221933</v>
      </c>
      <c r="Z319" s="9">
        <f t="shared" si="99"/>
        <v>0</v>
      </c>
      <c r="AA319" s="30">
        <f t="shared" si="100"/>
        <v>32.17</v>
      </c>
      <c r="AB319" t="str">
        <f t="shared" si="101"/>
        <v/>
      </c>
      <c r="AC319" s="9">
        <v>0</v>
      </c>
      <c r="AD319" s="6">
        <f t="shared" si="104"/>
        <v>221933</v>
      </c>
    </row>
    <row r="320" spans="1:30">
      <c r="A320">
        <v>319</v>
      </c>
      <c r="B320" s="2" t="s">
        <v>346</v>
      </c>
      <c r="C320">
        <v>0</v>
      </c>
      <c r="D320" s="3">
        <v>0</v>
      </c>
      <c r="E320" s="3">
        <v>0</v>
      </c>
      <c r="F320" s="3">
        <f t="shared" si="102"/>
        <v>0</v>
      </c>
      <c r="G320" s="4">
        <f t="shared" si="84"/>
        <v>0</v>
      </c>
      <c r="H320" s="5">
        <v>0</v>
      </c>
      <c r="I320" s="30">
        <f t="shared" si="85"/>
        <v>0</v>
      </c>
      <c r="J320" s="30">
        <f t="shared" si="86"/>
        <v>0</v>
      </c>
      <c r="K320" s="8">
        <f t="shared" si="87"/>
        <v>0</v>
      </c>
      <c r="L320" s="8">
        <f t="shared" si="88"/>
        <v>0</v>
      </c>
      <c r="M320" s="8">
        <f t="shared" si="103"/>
        <v>0</v>
      </c>
      <c r="N320" s="6">
        <f t="shared" si="89"/>
        <v>0</v>
      </c>
      <c r="O320" s="8">
        <f t="shared" si="90"/>
        <v>0</v>
      </c>
      <c r="P320">
        <f t="shared" si="91"/>
        <v>0</v>
      </c>
      <c r="Q320" s="6">
        <f>ROUND(IF(H320=3%,$G$358*Ranking!K321,0),0)</f>
        <v>0</v>
      </c>
      <c r="R320" s="6">
        <f t="shared" si="92"/>
        <v>0</v>
      </c>
      <c r="S320" s="6">
        <f t="shared" si="93"/>
        <v>0</v>
      </c>
      <c r="T320" s="6">
        <f t="shared" si="94"/>
        <v>0</v>
      </c>
      <c r="U320" s="30">
        <f t="shared" si="95"/>
        <v>0</v>
      </c>
      <c r="V320" s="6">
        <f>IF(H320=3%,ROUND($G$360*Ranking!K321,0),0)</f>
        <v>0</v>
      </c>
      <c r="W320" s="9">
        <f t="shared" si="96"/>
        <v>0</v>
      </c>
      <c r="X320" s="9">
        <f t="shared" si="97"/>
        <v>0</v>
      </c>
      <c r="Y320" s="6">
        <f t="shared" si="98"/>
        <v>0</v>
      </c>
      <c r="Z320" s="9">
        <f t="shared" si="99"/>
        <v>0</v>
      </c>
      <c r="AA320" s="30">
        <f t="shared" si="100"/>
        <v>0</v>
      </c>
      <c r="AB320" t="str">
        <f t="shared" si="101"/>
        <v/>
      </c>
      <c r="AC320" s="9">
        <v>0</v>
      </c>
      <c r="AD320" s="6">
        <f t="shared" si="104"/>
        <v>0</v>
      </c>
    </row>
    <row r="321" spans="1:30">
      <c r="A321">
        <v>320</v>
      </c>
      <c r="B321" s="2" t="s">
        <v>347</v>
      </c>
      <c r="C321">
        <v>2006</v>
      </c>
      <c r="D321" s="3">
        <v>518485.9</v>
      </c>
      <c r="E321" s="3">
        <v>10492.58</v>
      </c>
      <c r="F321" s="3">
        <f t="shared" si="102"/>
        <v>507993.32</v>
      </c>
      <c r="G321" s="4">
        <f t="shared" si="84"/>
        <v>507993</v>
      </c>
      <c r="H321" s="5">
        <v>0.03</v>
      </c>
      <c r="I321" s="30">
        <f t="shared" si="85"/>
        <v>21.02</v>
      </c>
      <c r="J321" s="30">
        <f t="shared" si="86"/>
        <v>41.83</v>
      </c>
      <c r="K321" s="8">
        <f t="shared" si="87"/>
        <v>106802.01145999999</v>
      </c>
      <c r="L321" s="8">
        <f t="shared" si="88"/>
        <v>106802.01145999999</v>
      </c>
      <c r="M321" s="8">
        <f t="shared" si="103"/>
        <v>1.1459999994258396E-2</v>
      </c>
      <c r="N321" s="6">
        <f t="shared" si="89"/>
        <v>106802</v>
      </c>
      <c r="O321" s="8">
        <f t="shared" si="90"/>
        <v>-1.1459999994258396E-2</v>
      </c>
      <c r="P321">
        <f t="shared" si="91"/>
        <v>21.02</v>
      </c>
      <c r="Q321" s="6">
        <f>ROUND(IF(H321=3%,$G$358*Ranking!K322,0),0)</f>
        <v>63801</v>
      </c>
      <c r="R321" s="6">
        <f t="shared" si="92"/>
        <v>170603</v>
      </c>
      <c r="S321" s="6">
        <f t="shared" si="93"/>
        <v>63801</v>
      </c>
      <c r="T321" s="6">
        <f t="shared" si="94"/>
        <v>170603</v>
      </c>
      <c r="U321" s="30">
        <f t="shared" si="95"/>
        <v>33.58</v>
      </c>
      <c r="V321" s="6">
        <f>IF(H321=3%,ROUND($G$360*Ranking!K322,0),0)</f>
        <v>41899</v>
      </c>
      <c r="W321" s="9">
        <f t="shared" si="96"/>
        <v>212502</v>
      </c>
      <c r="X321" s="9">
        <f t="shared" si="97"/>
        <v>41899</v>
      </c>
      <c r="Y321" s="6">
        <f t="shared" si="98"/>
        <v>212502</v>
      </c>
      <c r="Z321" s="9">
        <f t="shared" si="99"/>
        <v>0</v>
      </c>
      <c r="AA321" s="30">
        <f t="shared" si="100"/>
        <v>41.83</v>
      </c>
      <c r="AB321" t="str">
        <f t="shared" si="101"/>
        <v/>
      </c>
      <c r="AC321" s="9">
        <v>0</v>
      </c>
      <c r="AD321" s="6">
        <f t="shared" si="104"/>
        <v>212502</v>
      </c>
    </row>
    <row r="322" spans="1:30">
      <c r="A322">
        <v>321</v>
      </c>
      <c r="B322" s="2" t="s">
        <v>348</v>
      </c>
      <c r="C322">
        <v>2008</v>
      </c>
      <c r="D322" s="3">
        <v>306405.61</v>
      </c>
      <c r="E322" s="3">
        <v>2470.8000000000002</v>
      </c>
      <c r="F322" s="3">
        <f t="shared" si="102"/>
        <v>303934.81</v>
      </c>
      <c r="G322" s="4">
        <f t="shared" ref="G322:G352" si="105">ROUND(F322,0)</f>
        <v>303935</v>
      </c>
      <c r="H322" s="5">
        <v>0.02</v>
      </c>
      <c r="I322" s="30">
        <f t="shared" ref="I322:I352" si="106">P322</f>
        <v>21.02</v>
      </c>
      <c r="J322" s="30">
        <f t="shared" ref="J322:J352" si="107">AA322</f>
        <v>21.02</v>
      </c>
      <c r="K322" s="8">
        <f t="shared" ref="K322:K352" si="108">ROUND(($G$356/$G$354)*G322,5)</f>
        <v>63900.229639999998</v>
      </c>
      <c r="L322" s="8">
        <f t="shared" ref="L322:L352" si="109">ROUND(($G$356/$G$354)*G322,5)</f>
        <v>63900.229639999998</v>
      </c>
      <c r="M322" s="8">
        <f t="shared" si="103"/>
        <v>0.22963999999774387</v>
      </c>
      <c r="N322" s="6">
        <f t="shared" ref="N322:N352" si="110">ROUND(K322,0)</f>
        <v>63900</v>
      </c>
      <c r="O322" s="8">
        <f t="shared" ref="O322:O352" si="111">N322-K322</f>
        <v>-0.22963999999774387</v>
      </c>
      <c r="P322">
        <f t="shared" ref="P322:P352" si="112">IF(N322&gt;0,ROUND((N322/G322)*100,2),0)</f>
        <v>21.02</v>
      </c>
      <c r="Q322" s="6">
        <f>ROUND(IF(H322=3%,$G$358*Ranking!K323,0),0)</f>
        <v>0</v>
      </c>
      <c r="R322" s="6">
        <f t="shared" ref="R322:R352" si="113">Q322+N322</f>
        <v>63900</v>
      </c>
      <c r="S322" s="6">
        <f t="shared" ref="S322:S352" si="114">IF(R322&gt;G322,G322-N322,Q322)</f>
        <v>0</v>
      </c>
      <c r="T322" s="6">
        <f t="shared" ref="T322:T352" si="115">N322+S322</f>
        <v>63900</v>
      </c>
      <c r="U322" s="30">
        <f t="shared" ref="U322:U352" si="116">IF(G322&gt;0,ROUND(T322/G322*100,2),0)</f>
        <v>21.02</v>
      </c>
      <c r="V322" s="6">
        <f>IF(H322=3%,ROUND($G$360*Ranking!K323,0),0)</f>
        <v>0</v>
      </c>
      <c r="W322" s="9">
        <f t="shared" ref="W322:W352" si="117">T322+V322</f>
        <v>63900</v>
      </c>
      <c r="X322" s="9">
        <f t="shared" ref="X322:X352" si="118">IF(W322&gt;G322,G322-T322,V322)</f>
        <v>0</v>
      </c>
      <c r="Y322" s="6">
        <f t="shared" ref="Y322:Y352" si="119">T322+X322</f>
        <v>63900</v>
      </c>
      <c r="Z322" s="9">
        <f t="shared" ref="Z322:Z352" si="120">IF(Y322&gt;G322,1,0)</f>
        <v>0</v>
      </c>
      <c r="AA322" s="30">
        <f t="shared" ref="AA322:AA352" si="121">IF(Y322&gt;0,ROUND(Y322/G322*100,2),0)</f>
        <v>21.02</v>
      </c>
      <c r="AB322" t="str">
        <f t="shared" ref="AB322:AB352" si="122">IF(AA322=100,1,"")</f>
        <v/>
      </c>
      <c r="AC322" s="9">
        <v>0</v>
      </c>
      <c r="AD322" s="6">
        <f t="shared" si="104"/>
        <v>63900</v>
      </c>
    </row>
    <row r="323" spans="1:30">
      <c r="A323">
        <v>322</v>
      </c>
      <c r="B323" s="2" t="s">
        <v>349</v>
      </c>
      <c r="C323">
        <v>2009</v>
      </c>
      <c r="D323" s="3">
        <v>230142.24</v>
      </c>
      <c r="E323" s="3">
        <v>1451.11</v>
      </c>
      <c r="F323" s="3">
        <f t="shared" ref="F323:F352" si="123">D323-E323</f>
        <v>228691.13</v>
      </c>
      <c r="G323" s="4">
        <f t="shared" si="105"/>
        <v>228691</v>
      </c>
      <c r="H323" s="5">
        <v>0.01</v>
      </c>
      <c r="I323" s="30">
        <f t="shared" si="106"/>
        <v>21.02</v>
      </c>
      <c r="J323" s="30">
        <f t="shared" si="107"/>
        <v>21.02</v>
      </c>
      <c r="K323" s="8">
        <f t="shared" si="108"/>
        <v>48080.699540000001</v>
      </c>
      <c r="L323" s="8">
        <f t="shared" si="109"/>
        <v>48080.699540000001</v>
      </c>
      <c r="M323" s="8">
        <f t="shared" ref="M323:M352" si="124">L323-N323</f>
        <v>-0.30045999999856576</v>
      </c>
      <c r="N323" s="6">
        <f t="shared" si="110"/>
        <v>48081</v>
      </c>
      <c r="O323" s="8">
        <f t="shared" si="111"/>
        <v>0.30045999999856576</v>
      </c>
      <c r="P323">
        <f t="shared" si="112"/>
        <v>21.02</v>
      </c>
      <c r="Q323" s="6">
        <f>ROUND(IF(H323=3%,$G$358*Ranking!K324,0),0)</f>
        <v>0</v>
      </c>
      <c r="R323" s="6">
        <f t="shared" si="113"/>
        <v>48081</v>
      </c>
      <c r="S323" s="6">
        <f t="shared" si="114"/>
        <v>0</v>
      </c>
      <c r="T323" s="6">
        <f t="shared" si="115"/>
        <v>48081</v>
      </c>
      <c r="U323" s="30">
        <f t="shared" si="116"/>
        <v>21.02</v>
      </c>
      <c r="V323" s="6">
        <f>IF(H323=3%,ROUND($G$360*Ranking!K324,0),0)</f>
        <v>0</v>
      </c>
      <c r="W323" s="9">
        <f t="shared" si="117"/>
        <v>48081</v>
      </c>
      <c r="X323" s="9">
        <f t="shared" si="118"/>
        <v>0</v>
      </c>
      <c r="Y323" s="6">
        <f t="shared" si="119"/>
        <v>48081</v>
      </c>
      <c r="Z323" s="9">
        <f t="shared" si="120"/>
        <v>0</v>
      </c>
      <c r="AA323" s="30">
        <f t="shared" si="121"/>
        <v>21.02</v>
      </c>
      <c r="AB323" t="str">
        <f t="shared" si="122"/>
        <v/>
      </c>
      <c r="AC323" s="9">
        <v>0</v>
      </c>
      <c r="AD323" s="6">
        <f t="shared" ref="AD323:AD352" si="125" xml:space="preserve"> (Y323+AC323)</f>
        <v>48081</v>
      </c>
    </row>
    <row r="324" spans="1:30">
      <c r="A324">
        <v>323</v>
      </c>
      <c r="B324" s="2" t="s">
        <v>350</v>
      </c>
      <c r="C324">
        <v>0</v>
      </c>
      <c r="D324" s="3">
        <v>0</v>
      </c>
      <c r="E324" s="3">
        <v>0</v>
      </c>
      <c r="F324" s="3">
        <f t="shared" si="123"/>
        <v>0</v>
      </c>
      <c r="G324" s="4">
        <f t="shared" si="105"/>
        <v>0</v>
      </c>
      <c r="H324" s="5">
        <v>0</v>
      </c>
      <c r="I324" s="30">
        <f t="shared" si="106"/>
        <v>0</v>
      </c>
      <c r="J324" s="30">
        <f t="shared" si="107"/>
        <v>0</v>
      </c>
      <c r="K324" s="8">
        <f t="shared" si="108"/>
        <v>0</v>
      </c>
      <c r="L324" s="8">
        <f t="shared" si="109"/>
        <v>0</v>
      </c>
      <c r="M324" s="8">
        <f t="shared" si="124"/>
        <v>0</v>
      </c>
      <c r="N324" s="6">
        <f t="shared" si="110"/>
        <v>0</v>
      </c>
      <c r="O324" s="8">
        <f t="shared" si="111"/>
        <v>0</v>
      </c>
      <c r="P324">
        <f t="shared" si="112"/>
        <v>0</v>
      </c>
      <c r="Q324" s="6">
        <f>ROUND(IF(H324=3%,$G$358*Ranking!K325,0),0)</f>
        <v>0</v>
      </c>
      <c r="R324" s="6">
        <f t="shared" si="113"/>
        <v>0</v>
      </c>
      <c r="S324" s="6">
        <f t="shared" si="114"/>
        <v>0</v>
      </c>
      <c r="T324" s="6">
        <f t="shared" si="115"/>
        <v>0</v>
      </c>
      <c r="U324" s="30">
        <f t="shared" si="116"/>
        <v>0</v>
      </c>
      <c r="V324" s="6">
        <f>IF(H324=3%,ROUND($G$360*Ranking!K325,0),0)</f>
        <v>0</v>
      </c>
      <c r="W324" s="9">
        <f t="shared" si="117"/>
        <v>0</v>
      </c>
      <c r="X324" s="9">
        <f t="shared" si="118"/>
        <v>0</v>
      </c>
      <c r="Y324" s="6">
        <f t="shared" si="119"/>
        <v>0</v>
      </c>
      <c r="Z324" s="9">
        <f t="shared" si="120"/>
        <v>0</v>
      </c>
      <c r="AA324" s="30">
        <f t="shared" si="121"/>
        <v>0</v>
      </c>
      <c r="AB324" t="str">
        <f t="shared" si="122"/>
        <v/>
      </c>
      <c r="AC324" s="9">
        <v>0</v>
      </c>
      <c r="AD324" s="6">
        <f t="shared" si="125"/>
        <v>0</v>
      </c>
    </row>
    <row r="325" spans="1:30">
      <c r="A325">
        <v>324</v>
      </c>
      <c r="B325" s="2" t="s">
        <v>351</v>
      </c>
      <c r="C325">
        <v>2007</v>
      </c>
      <c r="D325" s="3">
        <v>394925.59</v>
      </c>
      <c r="E325" s="3">
        <v>4640.29</v>
      </c>
      <c r="F325" s="3">
        <f t="shared" si="123"/>
        <v>390285.30000000005</v>
      </c>
      <c r="G325" s="4">
        <f t="shared" si="105"/>
        <v>390285</v>
      </c>
      <c r="H325" s="5">
        <v>0.03</v>
      </c>
      <c r="I325" s="30">
        <f t="shared" si="106"/>
        <v>21.02</v>
      </c>
      <c r="J325" s="30">
        <f t="shared" si="107"/>
        <v>45.65</v>
      </c>
      <c r="K325" s="8">
        <f t="shared" si="108"/>
        <v>82054.719339999996</v>
      </c>
      <c r="L325" s="8">
        <f t="shared" si="109"/>
        <v>82054.719339999996</v>
      </c>
      <c r="M325" s="8">
        <f t="shared" si="124"/>
        <v>-0.28066000000399072</v>
      </c>
      <c r="N325" s="6">
        <f t="shared" si="110"/>
        <v>82055</v>
      </c>
      <c r="O325" s="8">
        <f t="shared" si="111"/>
        <v>0.28066000000399072</v>
      </c>
      <c r="P325">
        <f t="shared" si="112"/>
        <v>21.02</v>
      </c>
      <c r="Q325" s="6">
        <f>ROUND(IF(H325=3%,$G$358*Ranking!K326,0),0)</f>
        <v>58001</v>
      </c>
      <c r="R325" s="6">
        <f t="shared" si="113"/>
        <v>140056</v>
      </c>
      <c r="S325" s="6">
        <f t="shared" si="114"/>
        <v>58001</v>
      </c>
      <c r="T325" s="6">
        <f t="shared" si="115"/>
        <v>140056</v>
      </c>
      <c r="U325" s="30">
        <f t="shared" si="116"/>
        <v>35.89</v>
      </c>
      <c r="V325" s="6">
        <f>IF(H325=3%,ROUND($G$360*Ranking!K326,0),0)</f>
        <v>38090</v>
      </c>
      <c r="W325" s="9">
        <f t="shared" si="117"/>
        <v>178146</v>
      </c>
      <c r="X325" s="9">
        <f t="shared" si="118"/>
        <v>38090</v>
      </c>
      <c r="Y325" s="6">
        <f t="shared" si="119"/>
        <v>178146</v>
      </c>
      <c r="Z325" s="9">
        <f t="shared" si="120"/>
        <v>0</v>
      </c>
      <c r="AA325" s="30">
        <f t="shared" si="121"/>
        <v>45.65</v>
      </c>
      <c r="AB325" t="str">
        <f t="shared" si="122"/>
        <v/>
      </c>
      <c r="AC325" s="9">
        <v>0</v>
      </c>
      <c r="AD325" s="6">
        <f t="shared" si="125"/>
        <v>178146</v>
      </c>
    </row>
    <row r="326" spans="1:30">
      <c r="A326">
        <v>325</v>
      </c>
      <c r="B326" s="2" t="s">
        <v>352</v>
      </c>
      <c r="C326">
        <v>2010</v>
      </c>
      <c r="D326" s="3">
        <v>453937.59</v>
      </c>
      <c r="E326" s="3">
        <v>1009.35</v>
      </c>
      <c r="F326" s="3">
        <f t="shared" si="123"/>
        <v>452928.24000000005</v>
      </c>
      <c r="G326" s="4">
        <f t="shared" si="105"/>
        <v>452928</v>
      </c>
      <c r="H326" s="5">
        <v>0.01</v>
      </c>
      <c r="I326" s="30">
        <f t="shared" si="106"/>
        <v>21.02</v>
      </c>
      <c r="J326" s="30">
        <f t="shared" si="107"/>
        <v>21.02</v>
      </c>
      <c r="K326" s="8">
        <f t="shared" si="108"/>
        <v>95224.976420000006</v>
      </c>
      <c r="L326" s="8">
        <f t="shared" si="109"/>
        <v>95224.976420000006</v>
      </c>
      <c r="M326" s="8">
        <f t="shared" si="124"/>
        <v>-2.3579999993671663E-2</v>
      </c>
      <c r="N326" s="6">
        <f t="shared" si="110"/>
        <v>95225</v>
      </c>
      <c r="O326" s="8">
        <f t="shared" si="111"/>
        <v>2.3579999993671663E-2</v>
      </c>
      <c r="P326">
        <f t="shared" si="112"/>
        <v>21.02</v>
      </c>
      <c r="Q326" s="6">
        <f>ROUND(IF(H326=3%,$G$358*Ranking!K327,0),0)</f>
        <v>0</v>
      </c>
      <c r="R326" s="6">
        <f t="shared" si="113"/>
        <v>95225</v>
      </c>
      <c r="S326" s="6">
        <f t="shared" si="114"/>
        <v>0</v>
      </c>
      <c r="T326" s="6">
        <f t="shared" si="115"/>
        <v>95225</v>
      </c>
      <c r="U326" s="30">
        <f t="shared" si="116"/>
        <v>21.02</v>
      </c>
      <c r="V326" s="6">
        <f>IF(H326=3%,ROUND($G$360*Ranking!K327,0),0)</f>
        <v>0</v>
      </c>
      <c r="W326" s="9">
        <f t="shared" si="117"/>
        <v>95225</v>
      </c>
      <c r="X326" s="9">
        <f t="shared" si="118"/>
        <v>0</v>
      </c>
      <c r="Y326" s="6">
        <f t="shared" si="119"/>
        <v>95225</v>
      </c>
      <c r="Z326" s="9">
        <f t="shared" si="120"/>
        <v>0</v>
      </c>
      <c r="AA326" s="30">
        <f t="shared" si="121"/>
        <v>21.02</v>
      </c>
      <c r="AB326" t="str">
        <f t="shared" si="122"/>
        <v/>
      </c>
      <c r="AC326" s="9">
        <v>0</v>
      </c>
      <c r="AD326" s="6">
        <f t="shared" si="125"/>
        <v>95225</v>
      </c>
    </row>
    <row r="327" spans="1:30">
      <c r="A327">
        <v>326</v>
      </c>
      <c r="B327" s="2" t="s">
        <v>353</v>
      </c>
      <c r="C327">
        <v>2021</v>
      </c>
      <c r="D327" s="3">
        <v>87381</v>
      </c>
      <c r="E327" s="3">
        <v>0</v>
      </c>
      <c r="F327" s="3">
        <f t="shared" si="123"/>
        <v>87381</v>
      </c>
      <c r="G327" s="4">
        <f t="shared" si="105"/>
        <v>87381</v>
      </c>
      <c r="H327" s="5">
        <v>0.02</v>
      </c>
      <c r="I327" s="30">
        <f t="shared" si="106"/>
        <v>21.02</v>
      </c>
      <c r="J327" s="30">
        <f t="shared" si="107"/>
        <v>21.02</v>
      </c>
      <c r="K327" s="8">
        <f t="shared" si="108"/>
        <v>18371.250319999999</v>
      </c>
      <c r="L327" s="8">
        <f t="shared" si="109"/>
        <v>18371.250319999999</v>
      </c>
      <c r="M327" s="8">
        <f t="shared" si="124"/>
        <v>0.25031999999919208</v>
      </c>
      <c r="N327" s="6">
        <f t="shared" si="110"/>
        <v>18371</v>
      </c>
      <c r="O327" s="8">
        <f t="shared" si="111"/>
        <v>-0.25031999999919208</v>
      </c>
      <c r="P327">
        <f t="shared" si="112"/>
        <v>21.02</v>
      </c>
      <c r="Q327" s="6">
        <f>ROUND(IF(H327=3%,$G$358*Ranking!K328,0),0)</f>
        <v>0</v>
      </c>
      <c r="R327" s="6">
        <f t="shared" si="113"/>
        <v>18371</v>
      </c>
      <c r="S327" s="6">
        <f t="shared" si="114"/>
        <v>0</v>
      </c>
      <c r="T327" s="6">
        <f t="shared" si="115"/>
        <v>18371</v>
      </c>
      <c r="U327" s="30">
        <f t="shared" si="116"/>
        <v>21.02</v>
      </c>
      <c r="V327" s="6">
        <f>IF(H327=3%,ROUND($G$360*Ranking!K328,0),0)</f>
        <v>0</v>
      </c>
      <c r="W327" s="9">
        <f t="shared" si="117"/>
        <v>18371</v>
      </c>
      <c r="X327" s="9">
        <f t="shared" si="118"/>
        <v>0</v>
      </c>
      <c r="Y327" s="6">
        <f t="shared" si="119"/>
        <v>18371</v>
      </c>
      <c r="Z327" s="9">
        <f t="shared" si="120"/>
        <v>0</v>
      </c>
      <c r="AA327" s="30">
        <f t="shared" si="121"/>
        <v>21.02</v>
      </c>
      <c r="AB327" t="str">
        <f t="shared" si="122"/>
        <v/>
      </c>
      <c r="AC327" s="9">
        <v>0</v>
      </c>
      <c r="AD327" s="6">
        <f t="shared" si="125"/>
        <v>18371</v>
      </c>
    </row>
    <row r="328" spans="1:30">
      <c r="A328">
        <v>327</v>
      </c>
      <c r="B328" s="2" t="s">
        <v>354</v>
      </c>
      <c r="C328">
        <v>2006</v>
      </c>
      <c r="D328" s="3">
        <v>533366.06999999995</v>
      </c>
      <c r="E328" s="3">
        <v>2950.95</v>
      </c>
      <c r="F328" s="3">
        <f t="shared" si="123"/>
        <v>530415.12</v>
      </c>
      <c r="G328" s="4">
        <f t="shared" si="105"/>
        <v>530415</v>
      </c>
      <c r="H328" s="5">
        <v>0.03</v>
      </c>
      <c r="I328" s="30">
        <f t="shared" si="106"/>
        <v>21.02</v>
      </c>
      <c r="J328" s="30">
        <f t="shared" si="107"/>
        <v>35.520000000000003</v>
      </c>
      <c r="K328" s="8">
        <f t="shared" si="108"/>
        <v>111516.08173999999</v>
      </c>
      <c r="L328" s="8">
        <f t="shared" si="109"/>
        <v>111516.08173999999</v>
      </c>
      <c r="M328" s="8">
        <f t="shared" si="124"/>
        <v>8.1739999994169921E-2</v>
      </c>
      <c r="N328" s="6">
        <f t="shared" si="110"/>
        <v>111516</v>
      </c>
      <c r="O328" s="8">
        <f t="shared" si="111"/>
        <v>-8.1739999994169921E-2</v>
      </c>
      <c r="P328">
        <f t="shared" si="112"/>
        <v>21.02</v>
      </c>
      <c r="Q328" s="6">
        <f>ROUND(IF(H328=3%,$G$358*Ranking!K329,0),0)</f>
        <v>46401</v>
      </c>
      <c r="R328" s="6">
        <f t="shared" si="113"/>
        <v>157917</v>
      </c>
      <c r="S328" s="6">
        <f t="shared" si="114"/>
        <v>46401</v>
      </c>
      <c r="T328" s="6">
        <f t="shared" si="115"/>
        <v>157917</v>
      </c>
      <c r="U328" s="30">
        <f t="shared" si="116"/>
        <v>29.77</v>
      </c>
      <c r="V328" s="6">
        <f>IF(H328=3%,ROUND($G$360*Ranking!K329,0),0)</f>
        <v>30472</v>
      </c>
      <c r="W328" s="9">
        <f t="shared" si="117"/>
        <v>188389</v>
      </c>
      <c r="X328" s="9">
        <f t="shared" si="118"/>
        <v>30472</v>
      </c>
      <c r="Y328" s="6">
        <f t="shared" si="119"/>
        <v>188389</v>
      </c>
      <c r="Z328" s="9">
        <f t="shared" si="120"/>
        <v>0</v>
      </c>
      <c r="AA328" s="30">
        <f t="shared" si="121"/>
        <v>35.520000000000003</v>
      </c>
      <c r="AB328" t="str">
        <f t="shared" si="122"/>
        <v/>
      </c>
      <c r="AC328" s="9">
        <v>0</v>
      </c>
      <c r="AD328" s="6">
        <f t="shared" si="125"/>
        <v>188389</v>
      </c>
    </row>
    <row r="329" spans="1:30">
      <c r="A329">
        <v>328</v>
      </c>
      <c r="B329" s="2" t="s">
        <v>355</v>
      </c>
      <c r="C329">
        <v>0</v>
      </c>
      <c r="D329" s="3">
        <v>0</v>
      </c>
      <c r="E329" s="3">
        <v>0</v>
      </c>
      <c r="F329" s="3">
        <f t="shared" si="123"/>
        <v>0</v>
      </c>
      <c r="G329" s="4">
        <f t="shared" si="105"/>
        <v>0</v>
      </c>
      <c r="H329" s="5">
        <v>0</v>
      </c>
      <c r="I329" s="30">
        <f t="shared" si="106"/>
        <v>0</v>
      </c>
      <c r="J329" s="30">
        <f t="shared" si="107"/>
        <v>0</v>
      </c>
      <c r="K329" s="8">
        <f t="shared" si="108"/>
        <v>0</v>
      </c>
      <c r="L329" s="8">
        <f t="shared" si="109"/>
        <v>0</v>
      </c>
      <c r="M329" s="8">
        <f t="shared" si="124"/>
        <v>0</v>
      </c>
      <c r="N329" s="6">
        <f t="shared" si="110"/>
        <v>0</v>
      </c>
      <c r="O329" s="8">
        <f t="shared" si="111"/>
        <v>0</v>
      </c>
      <c r="P329">
        <f t="shared" si="112"/>
        <v>0</v>
      </c>
      <c r="Q329" s="6">
        <f>ROUND(IF(H329=3%,$G$358*Ranking!K330,0),0)</f>
        <v>0</v>
      </c>
      <c r="R329" s="6">
        <f t="shared" si="113"/>
        <v>0</v>
      </c>
      <c r="S329" s="6">
        <f t="shared" si="114"/>
        <v>0</v>
      </c>
      <c r="T329" s="6">
        <f t="shared" si="115"/>
        <v>0</v>
      </c>
      <c r="U329" s="30">
        <f t="shared" si="116"/>
        <v>0</v>
      </c>
      <c r="V329" s="6">
        <f>IF(H329=3%,ROUND($G$360*Ranking!K330,0),0)</f>
        <v>0</v>
      </c>
      <c r="W329" s="9">
        <f t="shared" si="117"/>
        <v>0</v>
      </c>
      <c r="X329" s="9">
        <f t="shared" si="118"/>
        <v>0</v>
      </c>
      <c r="Y329" s="6">
        <f t="shared" si="119"/>
        <v>0</v>
      </c>
      <c r="Z329" s="9">
        <f t="shared" si="120"/>
        <v>0</v>
      </c>
      <c r="AA329" s="30">
        <f t="shared" si="121"/>
        <v>0</v>
      </c>
      <c r="AB329" t="str">
        <f t="shared" si="122"/>
        <v/>
      </c>
      <c r="AC329" s="9">
        <v>0</v>
      </c>
      <c r="AD329" s="6">
        <f t="shared" si="125"/>
        <v>0</v>
      </c>
    </row>
    <row r="330" spans="1:30">
      <c r="A330">
        <v>329</v>
      </c>
      <c r="B330" s="2" t="s">
        <v>356</v>
      </c>
      <c r="C330">
        <v>2004</v>
      </c>
      <c r="D330" s="3">
        <v>583763.55000000005</v>
      </c>
      <c r="E330" s="3">
        <v>3491.16</v>
      </c>
      <c r="F330" s="3">
        <f t="shared" si="123"/>
        <v>580272.39</v>
      </c>
      <c r="G330" s="4">
        <f t="shared" si="105"/>
        <v>580272</v>
      </c>
      <c r="H330" s="5">
        <v>0.01</v>
      </c>
      <c r="I330" s="30">
        <f t="shared" si="106"/>
        <v>21.02</v>
      </c>
      <c r="J330" s="30">
        <f t="shared" si="107"/>
        <v>21.02</v>
      </c>
      <c r="K330" s="8">
        <f t="shared" si="108"/>
        <v>121998.17083</v>
      </c>
      <c r="L330" s="8">
        <f t="shared" si="109"/>
        <v>121998.17083</v>
      </c>
      <c r="M330" s="8">
        <f t="shared" si="124"/>
        <v>0.17083000000275206</v>
      </c>
      <c r="N330" s="6">
        <f t="shared" si="110"/>
        <v>121998</v>
      </c>
      <c r="O330" s="8">
        <f t="shared" si="111"/>
        <v>-0.17083000000275206</v>
      </c>
      <c r="P330">
        <f t="shared" si="112"/>
        <v>21.02</v>
      </c>
      <c r="Q330" s="6">
        <f>ROUND(IF(H330=3%,$G$358*Ranking!K331,0),0)</f>
        <v>0</v>
      </c>
      <c r="R330" s="6">
        <f t="shared" si="113"/>
        <v>121998</v>
      </c>
      <c r="S330" s="6">
        <f t="shared" si="114"/>
        <v>0</v>
      </c>
      <c r="T330" s="6">
        <f t="shared" si="115"/>
        <v>121998</v>
      </c>
      <c r="U330" s="30">
        <f t="shared" si="116"/>
        <v>21.02</v>
      </c>
      <c r="V330" s="6">
        <f>IF(H330=3%,ROUND($G$360*Ranking!K331,0),0)</f>
        <v>0</v>
      </c>
      <c r="W330" s="9">
        <f t="shared" si="117"/>
        <v>121998</v>
      </c>
      <c r="X330" s="9">
        <f t="shared" si="118"/>
        <v>0</v>
      </c>
      <c r="Y330" s="6">
        <f t="shared" si="119"/>
        <v>121998</v>
      </c>
      <c r="Z330" s="9">
        <f t="shared" si="120"/>
        <v>0</v>
      </c>
      <c r="AA330" s="30">
        <f t="shared" si="121"/>
        <v>21.02</v>
      </c>
      <c r="AB330" t="str">
        <f t="shared" si="122"/>
        <v/>
      </c>
      <c r="AC330" s="9">
        <v>0</v>
      </c>
      <c r="AD330" s="6">
        <f t="shared" si="125"/>
        <v>121998</v>
      </c>
    </row>
    <row r="331" spans="1:30">
      <c r="A331">
        <v>330</v>
      </c>
      <c r="B331" s="2" t="s">
        <v>357</v>
      </c>
      <c r="C331">
        <v>2002</v>
      </c>
      <c r="D331" s="3">
        <v>2217171.7000000002</v>
      </c>
      <c r="E331" s="3">
        <v>30424.36</v>
      </c>
      <c r="F331" s="3">
        <f t="shared" si="123"/>
        <v>2186747.3400000003</v>
      </c>
      <c r="G331" s="4">
        <f t="shared" si="105"/>
        <v>2186747</v>
      </c>
      <c r="H331" s="5">
        <v>0.03</v>
      </c>
      <c r="I331" s="30">
        <f t="shared" si="106"/>
        <v>21.02</v>
      </c>
      <c r="J331" s="30">
        <f t="shared" si="107"/>
        <v>23.66</v>
      </c>
      <c r="K331" s="8">
        <f t="shared" si="108"/>
        <v>459748.41810000001</v>
      </c>
      <c r="L331" s="8">
        <f t="shared" si="109"/>
        <v>459748.41810000001</v>
      </c>
      <c r="M331" s="8">
        <f t="shared" si="124"/>
        <v>0.41810000000987202</v>
      </c>
      <c r="N331" s="6">
        <f t="shared" si="110"/>
        <v>459748</v>
      </c>
      <c r="O331" s="8">
        <f t="shared" si="111"/>
        <v>-0.41810000000987202</v>
      </c>
      <c r="P331">
        <f t="shared" si="112"/>
        <v>21.02</v>
      </c>
      <c r="Q331" s="6">
        <f>ROUND(IF(H331=3%,$G$358*Ranking!K332,0),0)</f>
        <v>34801</v>
      </c>
      <c r="R331" s="6">
        <f t="shared" si="113"/>
        <v>494549</v>
      </c>
      <c r="S331" s="6">
        <f t="shared" si="114"/>
        <v>34801</v>
      </c>
      <c r="T331" s="6">
        <f t="shared" si="115"/>
        <v>494549</v>
      </c>
      <c r="U331" s="30">
        <f t="shared" si="116"/>
        <v>22.62</v>
      </c>
      <c r="V331" s="6">
        <f>IF(H331=3%,ROUND($G$360*Ranking!K332,0),0)</f>
        <v>22854</v>
      </c>
      <c r="W331" s="9">
        <f t="shared" si="117"/>
        <v>517403</v>
      </c>
      <c r="X331" s="9">
        <f t="shared" si="118"/>
        <v>22854</v>
      </c>
      <c r="Y331" s="6">
        <f t="shared" si="119"/>
        <v>517403</v>
      </c>
      <c r="Z331" s="9">
        <f t="shared" si="120"/>
        <v>0</v>
      </c>
      <c r="AA331" s="30">
        <f t="shared" si="121"/>
        <v>23.66</v>
      </c>
      <c r="AB331" t="str">
        <f t="shared" si="122"/>
        <v/>
      </c>
      <c r="AC331" s="9">
        <v>0</v>
      </c>
      <c r="AD331" s="6">
        <f t="shared" si="125"/>
        <v>517403</v>
      </c>
    </row>
    <row r="332" spans="1:30">
      <c r="A332">
        <v>331</v>
      </c>
      <c r="B332" s="2" t="s">
        <v>358</v>
      </c>
      <c r="C332">
        <v>0</v>
      </c>
      <c r="D332" s="3">
        <v>0</v>
      </c>
      <c r="E332" s="3">
        <v>0</v>
      </c>
      <c r="F332" s="3">
        <f t="shared" si="123"/>
        <v>0</v>
      </c>
      <c r="G332" s="4">
        <f t="shared" si="105"/>
        <v>0</v>
      </c>
      <c r="H332" s="5">
        <v>0</v>
      </c>
      <c r="I332" s="30">
        <f t="shared" si="106"/>
        <v>0</v>
      </c>
      <c r="J332" s="30">
        <f t="shared" si="107"/>
        <v>0</v>
      </c>
      <c r="K332" s="8">
        <f t="shared" si="108"/>
        <v>0</v>
      </c>
      <c r="L332" s="8">
        <f t="shared" si="109"/>
        <v>0</v>
      </c>
      <c r="M332" s="8">
        <f t="shared" si="124"/>
        <v>0</v>
      </c>
      <c r="N332" s="6">
        <f t="shared" si="110"/>
        <v>0</v>
      </c>
      <c r="O332" s="8">
        <f t="shared" si="111"/>
        <v>0</v>
      </c>
      <c r="P332">
        <f t="shared" si="112"/>
        <v>0</v>
      </c>
      <c r="Q332" s="6">
        <f>ROUND(IF(H332=3%,$G$358*Ranking!K333,0),0)</f>
        <v>0</v>
      </c>
      <c r="R332" s="6">
        <f t="shared" si="113"/>
        <v>0</v>
      </c>
      <c r="S332" s="6">
        <f t="shared" si="114"/>
        <v>0</v>
      </c>
      <c r="T332" s="6">
        <f t="shared" si="115"/>
        <v>0</v>
      </c>
      <c r="U332" s="30">
        <f t="shared" si="116"/>
        <v>0</v>
      </c>
      <c r="V332" s="6">
        <f>IF(H332=3%,ROUND($G$360*Ranking!K333,0),0)</f>
        <v>0</v>
      </c>
      <c r="W332" s="9">
        <f t="shared" si="117"/>
        <v>0</v>
      </c>
      <c r="X332" s="9">
        <f t="shared" si="118"/>
        <v>0</v>
      </c>
      <c r="Y332" s="6">
        <f t="shared" si="119"/>
        <v>0</v>
      </c>
      <c r="Z332" s="9">
        <f t="shared" si="120"/>
        <v>0</v>
      </c>
      <c r="AA332" s="30">
        <f t="shared" si="121"/>
        <v>0</v>
      </c>
      <c r="AB332" t="str">
        <f t="shared" si="122"/>
        <v/>
      </c>
      <c r="AC332" s="9">
        <v>0</v>
      </c>
      <c r="AD332" s="6">
        <f t="shared" si="125"/>
        <v>0</v>
      </c>
    </row>
    <row r="333" spans="1:30">
      <c r="A333">
        <v>332</v>
      </c>
      <c r="B333" s="2" t="s">
        <v>359</v>
      </c>
      <c r="C333">
        <v>0</v>
      </c>
      <c r="D333" s="3">
        <v>0</v>
      </c>
      <c r="E333" s="3">
        <v>0</v>
      </c>
      <c r="F333" s="3">
        <f t="shared" si="123"/>
        <v>0</v>
      </c>
      <c r="G333" s="4">
        <f t="shared" si="105"/>
        <v>0</v>
      </c>
      <c r="H333" s="5">
        <v>0</v>
      </c>
      <c r="I333" s="30">
        <f t="shared" si="106"/>
        <v>0</v>
      </c>
      <c r="J333" s="30">
        <f t="shared" si="107"/>
        <v>0</v>
      </c>
      <c r="K333" s="8">
        <f t="shared" si="108"/>
        <v>0</v>
      </c>
      <c r="L333" s="8">
        <f t="shared" si="109"/>
        <v>0</v>
      </c>
      <c r="M333" s="8">
        <f t="shared" si="124"/>
        <v>0</v>
      </c>
      <c r="N333" s="6">
        <f t="shared" si="110"/>
        <v>0</v>
      </c>
      <c r="O333" s="8">
        <f t="shared" si="111"/>
        <v>0</v>
      </c>
      <c r="P333">
        <f t="shared" si="112"/>
        <v>0</v>
      </c>
      <c r="Q333" s="6">
        <f>ROUND(IF(H333=3%,$G$358*Ranking!K334,0),0)</f>
        <v>0</v>
      </c>
      <c r="R333" s="6">
        <f t="shared" si="113"/>
        <v>0</v>
      </c>
      <c r="S333" s="6">
        <f t="shared" si="114"/>
        <v>0</v>
      </c>
      <c r="T333" s="6">
        <f t="shared" si="115"/>
        <v>0</v>
      </c>
      <c r="U333" s="30">
        <f t="shared" si="116"/>
        <v>0</v>
      </c>
      <c r="V333" s="6">
        <f>IF(H333=3%,ROUND($G$360*Ranking!K334,0),0)</f>
        <v>0</v>
      </c>
      <c r="W333" s="9">
        <f t="shared" si="117"/>
        <v>0</v>
      </c>
      <c r="X333" s="9">
        <f t="shared" si="118"/>
        <v>0</v>
      </c>
      <c r="Y333" s="6">
        <f t="shared" si="119"/>
        <v>0</v>
      </c>
      <c r="Z333" s="9">
        <f t="shared" si="120"/>
        <v>0</v>
      </c>
      <c r="AA333" s="30">
        <f t="shared" si="121"/>
        <v>0</v>
      </c>
      <c r="AB333" t="str">
        <f t="shared" si="122"/>
        <v/>
      </c>
      <c r="AC333" s="9">
        <v>0</v>
      </c>
      <c r="AD333" s="6">
        <f t="shared" si="125"/>
        <v>0</v>
      </c>
    </row>
    <row r="334" spans="1:30">
      <c r="A334">
        <v>333</v>
      </c>
      <c r="B334" s="2" t="s">
        <v>360</v>
      </c>
      <c r="C334">
        <v>2002</v>
      </c>
      <c r="D334" s="3">
        <v>2549847.73</v>
      </c>
      <c r="E334" s="3">
        <v>9662.09</v>
      </c>
      <c r="F334" s="3">
        <f t="shared" si="123"/>
        <v>2540185.64</v>
      </c>
      <c r="G334" s="4">
        <f t="shared" si="105"/>
        <v>2540186</v>
      </c>
      <c r="H334" s="5">
        <v>0.03</v>
      </c>
      <c r="I334" s="30">
        <f t="shared" si="106"/>
        <v>21.02</v>
      </c>
      <c r="J334" s="30">
        <f t="shared" si="107"/>
        <v>23.29</v>
      </c>
      <c r="K334" s="8">
        <f t="shared" si="108"/>
        <v>534056.52101999999</v>
      </c>
      <c r="L334" s="8">
        <f t="shared" si="109"/>
        <v>534056.52101999999</v>
      </c>
      <c r="M334" s="8">
        <f t="shared" si="124"/>
        <v>-0.47898000001441687</v>
      </c>
      <c r="N334" s="6">
        <f t="shared" si="110"/>
        <v>534057</v>
      </c>
      <c r="O334" s="8">
        <f t="shared" si="111"/>
        <v>0.47898000001441687</v>
      </c>
      <c r="P334">
        <f t="shared" si="112"/>
        <v>21.02</v>
      </c>
      <c r="Q334" s="6">
        <f>ROUND(IF(H334=3%,$G$358*Ranking!K335,0),0)</f>
        <v>34801</v>
      </c>
      <c r="R334" s="6">
        <f t="shared" si="113"/>
        <v>568858</v>
      </c>
      <c r="S334" s="6">
        <f t="shared" si="114"/>
        <v>34801</v>
      </c>
      <c r="T334" s="6">
        <f t="shared" si="115"/>
        <v>568858</v>
      </c>
      <c r="U334" s="30">
        <f t="shared" si="116"/>
        <v>22.39</v>
      </c>
      <c r="V334" s="6">
        <f>IF(H334=3%,ROUND($G$360*Ranking!K335,0),0)</f>
        <v>22854</v>
      </c>
      <c r="W334" s="9">
        <f t="shared" si="117"/>
        <v>591712</v>
      </c>
      <c r="X334" s="9">
        <f t="shared" si="118"/>
        <v>22854</v>
      </c>
      <c r="Y334" s="6">
        <f t="shared" si="119"/>
        <v>591712</v>
      </c>
      <c r="Z334" s="9">
        <f t="shared" si="120"/>
        <v>0</v>
      </c>
      <c r="AA334" s="30">
        <f t="shared" si="121"/>
        <v>23.29</v>
      </c>
      <c r="AB334" t="str">
        <f t="shared" si="122"/>
        <v/>
      </c>
      <c r="AC334" s="9">
        <v>0</v>
      </c>
      <c r="AD334" s="6">
        <f t="shared" si="125"/>
        <v>591712</v>
      </c>
    </row>
    <row r="335" spans="1:30">
      <c r="A335">
        <v>334</v>
      </c>
      <c r="B335" s="2" t="s">
        <v>361</v>
      </c>
      <c r="C335">
        <v>2003</v>
      </c>
      <c r="D335" s="3">
        <v>710626.34</v>
      </c>
      <c r="E335" s="3">
        <v>3628.53</v>
      </c>
      <c r="F335" s="3">
        <f t="shared" si="123"/>
        <v>706997.80999999994</v>
      </c>
      <c r="G335" s="4">
        <f t="shared" si="105"/>
        <v>706998</v>
      </c>
      <c r="H335" s="5">
        <v>0.02</v>
      </c>
      <c r="I335" s="30">
        <f t="shared" si="106"/>
        <v>21.02</v>
      </c>
      <c r="J335" s="30">
        <f t="shared" si="107"/>
        <v>21.02</v>
      </c>
      <c r="K335" s="8">
        <f t="shared" si="108"/>
        <v>148641.43502</v>
      </c>
      <c r="L335" s="8">
        <f t="shared" si="109"/>
        <v>148641.43502</v>
      </c>
      <c r="M335" s="8">
        <f t="shared" si="124"/>
        <v>0.43502000000444241</v>
      </c>
      <c r="N335" s="6">
        <f t="shared" si="110"/>
        <v>148641</v>
      </c>
      <c r="O335" s="8">
        <f t="shared" si="111"/>
        <v>-0.43502000000444241</v>
      </c>
      <c r="P335">
        <f t="shared" si="112"/>
        <v>21.02</v>
      </c>
      <c r="Q335" s="6">
        <f>ROUND(IF(H335=3%,$G$358*Ranking!K336,0),0)</f>
        <v>0</v>
      </c>
      <c r="R335" s="6">
        <f t="shared" si="113"/>
        <v>148641</v>
      </c>
      <c r="S335" s="6">
        <f t="shared" si="114"/>
        <v>0</v>
      </c>
      <c r="T335" s="6">
        <f t="shared" si="115"/>
        <v>148641</v>
      </c>
      <c r="U335" s="30">
        <f t="shared" si="116"/>
        <v>21.02</v>
      </c>
      <c r="V335" s="6">
        <f>IF(H335=3%,ROUND($G$360*Ranking!K336,0),0)</f>
        <v>0</v>
      </c>
      <c r="W335" s="9">
        <f t="shared" si="117"/>
        <v>148641</v>
      </c>
      <c r="X335" s="9">
        <f t="shared" si="118"/>
        <v>0</v>
      </c>
      <c r="Y335" s="6">
        <f t="shared" si="119"/>
        <v>148641</v>
      </c>
      <c r="Z335" s="9">
        <f t="shared" si="120"/>
        <v>0</v>
      </c>
      <c r="AA335" s="30">
        <f t="shared" si="121"/>
        <v>21.02</v>
      </c>
      <c r="AB335" t="str">
        <f t="shared" si="122"/>
        <v/>
      </c>
      <c r="AC335" s="9">
        <v>0</v>
      </c>
      <c r="AD335" s="6">
        <f t="shared" si="125"/>
        <v>148641</v>
      </c>
    </row>
    <row r="336" spans="1:30">
      <c r="A336">
        <v>335</v>
      </c>
      <c r="B336" s="2" t="s">
        <v>362</v>
      </c>
      <c r="C336">
        <v>0</v>
      </c>
      <c r="D336" s="3">
        <v>0</v>
      </c>
      <c r="E336" s="3">
        <v>0</v>
      </c>
      <c r="F336" s="3">
        <f t="shared" si="123"/>
        <v>0</v>
      </c>
      <c r="G336" s="4">
        <f t="shared" si="105"/>
        <v>0</v>
      </c>
      <c r="H336" s="5">
        <v>0</v>
      </c>
      <c r="I336" s="30">
        <f t="shared" si="106"/>
        <v>0</v>
      </c>
      <c r="J336" s="30">
        <f t="shared" si="107"/>
        <v>0</v>
      </c>
      <c r="K336" s="8">
        <f t="shared" si="108"/>
        <v>0</v>
      </c>
      <c r="L336" s="8">
        <f t="shared" si="109"/>
        <v>0</v>
      </c>
      <c r="M336" s="8">
        <f t="shared" si="124"/>
        <v>0</v>
      </c>
      <c r="N336" s="6">
        <f t="shared" si="110"/>
        <v>0</v>
      </c>
      <c r="O336" s="8">
        <f t="shared" si="111"/>
        <v>0</v>
      </c>
      <c r="P336">
        <f t="shared" si="112"/>
        <v>0</v>
      </c>
      <c r="Q336" s="6">
        <f>ROUND(IF(H336=3%,$G$358*Ranking!K337,0),0)</f>
        <v>0</v>
      </c>
      <c r="R336" s="6">
        <f t="shared" si="113"/>
        <v>0</v>
      </c>
      <c r="S336" s="6">
        <f t="shared" si="114"/>
        <v>0</v>
      </c>
      <c r="T336" s="6">
        <f t="shared" si="115"/>
        <v>0</v>
      </c>
      <c r="U336" s="30">
        <f t="shared" si="116"/>
        <v>0</v>
      </c>
      <c r="V336" s="6">
        <f>IF(H336=3%,ROUND($G$360*Ranking!K337,0),0)</f>
        <v>0</v>
      </c>
      <c r="W336" s="9">
        <f t="shared" si="117"/>
        <v>0</v>
      </c>
      <c r="X336" s="9">
        <f t="shared" si="118"/>
        <v>0</v>
      </c>
      <c r="Y336" s="6">
        <f t="shared" si="119"/>
        <v>0</v>
      </c>
      <c r="Z336" s="9">
        <f t="shared" si="120"/>
        <v>0</v>
      </c>
      <c r="AA336" s="30">
        <f t="shared" si="121"/>
        <v>0</v>
      </c>
      <c r="AB336" t="str">
        <f t="shared" si="122"/>
        <v/>
      </c>
      <c r="AC336" s="9">
        <v>0</v>
      </c>
      <c r="AD336" s="6">
        <f t="shared" si="125"/>
        <v>0</v>
      </c>
    </row>
    <row r="337" spans="1:30">
      <c r="A337">
        <v>336</v>
      </c>
      <c r="B337" s="2" t="s">
        <v>363</v>
      </c>
      <c r="C337">
        <v>2006</v>
      </c>
      <c r="D337" s="3">
        <v>1065991.51</v>
      </c>
      <c r="E337" s="3">
        <v>10308.48</v>
      </c>
      <c r="F337" s="3">
        <f t="shared" si="123"/>
        <v>1055683.03</v>
      </c>
      <c r="G337" s="4">
        <f t="shared" si="105"/>
        <v>1055683</v>
      </c>
      <c r="H337" s="5">
        <v>0.01</v>
      </c>
      <c r="I337" s="30">
        <f t="shared" si="106"/>
        <v>21.02</v>
      </c>
      <c r="J337" s="30">
        <f t="shared" si="107"/>
        <v>21.02</v>
      </c>
      <c r="K337" s="8">
        <f t="shared" si="108"/>
        <v>221950.04235</v>
      </c>
      <c r="L337" s="8">
        <f t="shared" si="109"/>
        <v>221950.04235</v>
      </c>
      <c r="M337" s="8">
        <f t="shared" si="124"/>
        <v>4.2350000003352761E-2</v>
      </c>
      <c r="N337" s="6">
        <f t="shared" si="110"/>
        <v>221950</v>
      </c>
      <c r="O337" s="8">
        <f t="shared" si="111"/>
        <v>-4.2350000003352761E-2</v>
      </c>
      <c r="P337">
        <f t="shared" si="112"/>
        <v>21.02</v>
      </c>
      <c r="Q337" s="6">
        <f>ROUND(IF(H337=3%,$G$358*Ranking!K338,0),0)</f>
        <v>0</v>
      </c>
      <c r="R337" s="6">
        <f t="shared" si="113"/>
        <v>221950</v>
      </c>
      <c r="S337" s="6">
        <f t="shared" si="114"/>
        <v>0</v>
      </c>
      <c r="T337" s="6">
        <f t="shared" si="115"/>
        <v>221950</v>
      </c>
      <c r="U337" s="30">
        <f t="shared" si="116"/>
        <v>21.02</v>
      </c>
      <c r="V337" s="6">
        <f>IF(H337=3%,ROUND($G$360*Ranking!K338,0),0)</f>
        <v>0</v>
      </c>
      <c r="W337" s="9">
        <f t="shared" si="117"/>
        <v>221950</v>
      </c>
      <c r="X337" s="9">
        <f t="shared" si="118"/>
        <v>0</v>
      </c>
      <c r="Y337" s="6">
        <f t="shared" si="119"/>
        <v>221950</v>
      </c>
      <c r="Z337" s="9">
        <f t="shared" si="120"/>
        <v>0</v>
      </c>
      <c r="AA337" s="30">
        <f t="shared" si="121"/>
        <v>21.02</v>
      </c>
      <c r="AB337" t="str">
        <f t="shared" si="122"/>
        <v/>
      </c>
      <c r="AC337" s="9">
        <v>0</v>
      </c>
      <c r="AD337" s="6">
        <f t="shared" si="125"/>
        <v>221950</v>
      </c>
    </row>
    <row r="338" spans="1:30">
      <c r="A338">
        <v>337</v>
      </c>
      <c r="B338" s="2" t="s">
        <v>364</v>
      </c>
      <c r="C338">
        <v>2010</v>
      </c>
      <c r="D338" s="3">
        <v>101127.63</v>
      </c>
      <c r="E338" s="3">
        <v>328.36</v>
      </c>
      <c r="F338" s="3">
        <f t="shared" si="123"/>
        <v>100799.27</v>
      </c>
      <c r="G338" s="4">
        <f t="shared" si="105"/>
        <v>100799</v>
      </c>
      <c r="H338" s="5">
        <v>0.03</v>
      </c>
      <c r="I338" s="30">
        <f t="shared" si="106"/>
        <v>21.02</v>
      </c>
      <c r="J338" s="30">
        <f t="shared" si="107"/>
        <v>100</v>
      </c>
      <c r="K338" s="8">
        <f t="shared" si="108"/>
        <v>21192.291929999999</v>
      </c>
      <c r="L338" s="8">
        <f t="shared" si="109"/>
        <v>21192.291929999999</v>
      </c>
      <c r="M338" s="8">
        <f t="shared" si="124"/>
        <v>0.29192999999941094</v>
      </c>
      <c r="N338" s="6">
        <f t="shared" si="110"/>
        <v>21192</v>
      </c>
      <c r="O338" s="8">
        <f t="shared" si="111"/>
        <v>-0.29192999999941094</v>
      </c>
      <c r="P338">
        <f t="shared" si="112"/>
        <v>21.02</v>
      </c>
      <c r="Q338" s="6">
        <f>ROUND(IF(H338=3%,$G$358*Ranking!K339,0),0)</f>
        <v>69601</v>
      </c>
      <c r="R338" s="6">
        <f t="shared" si="113"/>
        <v>90793</v>
      </c>
      <c r="S338" s="6">
        <f t="shared" si="114"/>
        <v>69601</v>
      </c>
      <c r="T338" s="6">
        <f t="shared" si="115"/>
        <v>90793</v>
      </c>
      <c r="U338" s="30">
        <f t="shared" si="116"/>
        <v>90.07</v>
      </c>
      <c r="V338" s="6">
        <f>IF(H338=3%,ROUND($G$360*Ranking!K339,0),0)</f>
        <v>45708</v>
      </c>
      <c r="W338" s="9">
        <f t="shared" si="117"/>
        <v>136501</v>
      </c>
      <c r="X338" s="9">
        <f t="shared" si="118"/>
        <v>10006</v>
      </c>
      <c r="Y338" s="6">
        <f t="shared" si="119"/>
        <v>100799</v>
      </c>
      <c r="Z338" s="9">
        <f t="shared" si="120"/>
        <v>0</v>
      </c>
      <c r="AA338" s="30">
        <f t="shared" si="121"/>
        <v>100</v>
      </c>
      <c r="AB338">
        <f t="shared" si="122"/>
        <v>1</v>
      </c>
      <c r="AC338" s="9">
        <v>0</v>
      </c>
      <c r="AD338" s="6">
        <f t="shared" si="125"/>
        <v>100799</v>
      </c>
    </row>
    <row r="339" spans="1:30">
      <c r="A339">
        <v>338</v>
      </c>
      <c r="B339" s="2" t="s">
        <v>365</v>
      </c>
      <c r="C339">
        <v>2022</v>
      </c>
      <c r="D339" s="3">
        <v>208193.7</v>
      </c>
      <c r="E339" s="3">
        <v>2736.63</v>
      </c>
      <c r="F339" s="3">
        <f t="shared" si="123"/>
        <v>205457.07</v>
      </c>
      <c r="G339" s="4">
        <f t="shared" si="105"/>
        <v>205457</v>
      </c>
      <c r="H339" s="5">
        <v>0.01</v>
      </c>
      <c r="I339" s="30">
        <f t="shared" si="106"/>
        <v>21.02</v>
      </c>
      <c r="J339" s="30">
        <f t="shared" si="107"/>
        <v>21.02</v>
      </c>
      <c r="K339" s="8">
        <f t="shared" si="108"/>
        <v>43195.911890000003</v>
      </c>
      <c r="L339" s="8">
        <f t="shared" si="109"/>
        <v>43195.911890000003</v>
      </c>
      <c r="M339" s="8">
        <f t="shared" si="124"/>
        <v>-8.8109999996959232E-2</v>
      </c>
      <c r="N339" s="6">
        <f t="shared" si="110"/>
        <v>43196</v>
      </c>
      <c r="O339" s="8">
        <f t="shared" si="111"/>
        <v>8.8109999996959232E-2</v>
      </c>
      <c r="P339">
        <f t="shared" si="112"/>
        <v>21.02</v>
      </c>
      <c r="Q339" s="6">
        <f>ROUND(IF(H339=3%,$G$358*Ranking!K340,0),0)</f>
        <v>0</v>
      </c>
      <c r="R339" s="6">
        <f t="shared" si="113"/>
        <v>43196</v>
      </c>
      <c r="S339" s="6">
        <f t="shared" si="114"/>
        <v>0</v>
      </c>
      <c r="T339" s="6">
        <f t="shared" si="115"/>
        <v>43196</v>
      </c>
      <c r="U339" s="30">
        <f t="shared" si="116"/>
        <v>21.02</v>
      </c>
      <c r="V339" s="6">
        <f>IF(H339=3%,ROUND($G$360*Ranking!K340,0),0)</f>
        <v>0</v>
      </c>
      <c r="W339" s="9">
        <f t="shared" si="117"/>
        <v>43196</v>
      </c>
      <c r="X339" s="9">
        <f t="shared" si="118"/>
        <v>0</v>
      </c>
      <c r="Y339" s="6">
        <f t="shared" si="119"/>
        <v>43196</v>
      </c>
      <c r="Z339" s="9">
        <f t="shared" si="120"/>
        <v>0</v>
      </c>
      <c r="AA339" s="30">
        <f t="shared" si="121"/>
        <v>21.02</v>
      </c>
      <c r="AB339" t="str">
        <f t="shared" si="122"/>
        <v/>
      </c>
      <c r="AC339" s="9">
        <v>0</v>
      </c>
      <c r="AD339" s="6">
        <f t="shared" si="125"/>
        <v>43196</v>
      </c>
    </row>
    <row r="340" spans="1:30">
      <c r="A340">
        <v>339</v>
      </c>
      <c r="B340" s="2" t="s">
        <v>366</v>
      </c>
      <c r="C340">
        <v>2005</v>
      </c>
      <c r="D340" s="3">
        <v>469820.66</v>
      </c>
      <c r="E340" s="3">
        <v>3049.66</v>
      </c>
      <c r="F340" s="3">
        <f t="shared" si="123"/>
        <v>466771</v>
      </c>
      <c r="G340" s="4">
        <f t="shared" si="105"/>
        <v>466771</v>
      </c>
      <c r="H340" s="5">
        <v>1.4999999999999999E-2</v>
      </c>
      <c r="I340" s="30">
        <f t="shared" si="106"/>
        <v>21.02</v>
      </c>
      <c r="J340" s="30">
        <f t="shared" si="107"/>
        <v>21.02</v>
      </c>
      <c r="K340" s="8">
        <f t="shared" si="108"/>
        <v>98135.371339999998</v>
      </c>
      <c r="L340" s="8">
        <f t="shared" si="109"/>
        <v>98135.371339999998</v>
      </c>
      <c r="M340" s="8">
        <f t="shared" si="124"/>
        <v>0.37133999999787193</v>
      </c>
      <c r="N340" s="6">
        <f t="shared" si="110"/>
        <v>98135</v>
      </c>
      <c r="O340" s="8">
        <f t="shared" si="111"/>
        <v>-0.37133999999787193</v>
      </c>
      <c r="P340">
        <f t="shared" si="112"/>
        <v>21.02</v>
      </c>
      <c r="Q340" s="6">
        <f>ROUND(IF(H340=3%,$G$358*Ranking!K341,0),0)</f>
        <v>0</v>
      </c>
      <c r="R340" s="6">
        <f t="shared" si="113"/>
        <v>98135</v>
      </c>
      <c r="S340" s="6">
        <f t="shared" si="114"/>
        <v>0</v>
      </c>
      <c r="T340" s="6">
        <f t="shared" si="115"/>
        <v>98135</v>
      </c>
      <c r="U340" s="30">
        <f t="shared" si="116"/>
        <v>21.02</v>
      </c>
      <c r="V340" s="6">
        <f>IF(H340=3%,ROUND($G$360*Ranking!K341,0),0)</f>
        <v>0</v>
      </c>
      <c r="W340" s="9">
        <f t="shared" si="117"/>
        <v>98135</v>
      </c>
      <c r="X340" s="9">
        <f t="shared" si="118"/>
        <v>0</v>
      </c>
      <c r="Y340" s="6">
        <f t="shared" si="119"/>
        <v>98135</v>
      </c>
      <c r="Z340" s="9">
        <f t="shared" si="120"/>
        <v>0</v>
      </c>
      <c r="AA340" s="30">
        <f t="shared" si="121"/>
        <v>21.02</v>
      </c>
      <c r="AB340" t="str">
        <f t="shared" si="122"/>
        <v/>
      </c>
      <c r="AC340" s="9">
        <v>0</v>
      </c>
      <c r="AD340" s="6">
        <f t="shared" si="125"/>
        <v>98135</v>
      </c>
    </row>
    <row r="341" spans="1:30">
      <c r="A341">
        <v>340</v>
      </c>
      <c r="B341" s="2" t="s">
        <v>367</v>
      </c>
      <c r="C341">
        <v>0</v>
      </c>
      <c r="D341" s="3">
        <v>0</v>
      </c>
      <c r="E341" s="3">
        <v>0</v>
      </c>
      <c r="F341" s="3">
        <f t="shared" si="123"/>
        <v>0</v>
      </c>
      <c r="G341" s="4">
        <f t="shared" si="105"/>
        <v>0</v>
      </c>
      <c r="H341" s="5">
        <v>0</v>
      </c>
      <c r="I341" s="30">
        <f t="shared" si="106"/>
        <v>0</v>
      </c>
      <c r="J341" s="30">
        <f t="shared" si="107"/>
        <v>0</v>
      </c>
      <c r="K341" s="8">
        <f t="shared" si="108"/>
        <v>0</v>
      </c>
      <c r="L341" s="8">
        <f t="shared" si="109"/>
        <v>0</v>
      </c>
      <c r="M341" s="8">
        <f t="shared" si="124"/>
        <v>0</v>
      </c>
      <c r="N341" s="6">
        <f t="shared" si="110"/>
        <v>0</v>
      </c>
      <c r="O341" s="8">
        <f t="shared" si="111"/>
        <v>0</v>
      </c>
      <c r="P341">
        <f t="shared" si="112"/>
        <v>0</v>
      </c>
      <c r="Q341" s="6">
        <f>ROUND(IF(H341=3%,$G$358*Ranking!K342,0),0)</f>
        <v>0</v>
      </c>
      <c r="R341" s="6">
        <f t="shared" si="113"/>
        <v>0</v>
      </c>
      <c r="S341" s="6">
        <f t="shared" si="114"/>
        <v>0</v>
      </c>
      <c r="T341" s="6">
        <f t="shared" si="115"/>
        <v>0</v>
      </c>
      <c r="U341" s="30">
        <f t="shared" si="116"/>
        <v>0</v>
      </c>
      <c r="V341" s="6">
        <f>IF(H341=3%,ROUND($G$360*Ranking!K342,0),0)</f>
        <v>0</v>
      </c>
      <c r="W341" s="9">
        <f t="shared" si="117"/>
        <v>0</v>
      </c>
      <c r="X341" s="9">
        <f t="shared" si="118"/>
        <v>0</v>
      </c>
      <c r="Y341" s="6">
        <f t="shared" si="119"/>
        <v>0</v>
      </c>
      <c r="Z341" s="9">
        <f t="shared" si="120"/>
        <v>0</v>
      </c>
      <c r="AA341" s="30">
        <f t="shared" si="121"/>
        <v>0</v>
      </c>
      <c r="AB341" t="str">
        <f t="shared" si="122"/>
        <v/>
      </c>
      <c r="AC341" s="9">
        <v>0</v>
      </c>
      <c r="AD341" s="6">
        <f t="shared" si="125"/>
        <v>0</v>
      </c>
    </row>
    <row r="342" spans="1:30">
      <c r="A342">
        <v>341</v>
      </c>
      <c r="B342" s="2" t="s">
        <v>368</v>
      </c>
      <c r="C342">
        <v>2003</v>
      </c>
      <c r="D342" s="3">
        <v>300178.15999999997</v>
      </c>
      <c r="E342" s="3">
        <v>946.21</v>
      </c>
      <c r="F342" s="3">
        <f t="shared" si="123"/>
        <v>299231.94999999995</v>
      </c>
      <c r="G342" s="4">
        <f t="shared" si="105"/>
        <v>299232</v>
      </c>
      <c r="H342" s="5">
        <v>0.02</v>
      </c>
      <c r="I342" s="30">
        <f t="shared" si="106"/>
        <v>21.02</v>
      </c>
      <c r="J342" s="30">
        <f t="shared" si="107"/>
        <v>21.02</v>
      </c>
      <c r="K342" s="8">
        <f t="shared" si="108"/>
        <v>62911.456440000002</v>
      </c>
      <c r="L342" s="8">
        <f t="shared" si="109"/>
        <v>62911.456440000002</v>
      </c>
      <c r="M342" s="8">
        <f t="shared" si="124"/>
        <v>0.45644000000174856</v>
      </c>
      <c r="N342" s="6">
        <f t="shared" si="110"/>
        <v>62911</v>
      </c>
      <c r="O342" s="8">
        <f t="shared" si="111"/>
        <v>-0.45644000000174856</v>
      </c>
      <c r="P342">
        <f t="shared" si="112"/>
        <v>21.02</v>
      </c>
      <c r="Q342" s="6">
        <f>ROUND(IF(H342=3%,$G$358*Ranking!K343,0),0)</f>
        <v>0</v>
      </c>
      <c r="R342" s="6">
        <f t="shared" si="113"/>
        <v>62911</v>
      </c>
      <c r="S342" s="6">
        <f t="shared" si="114"/>
        <v>0</v>
      </c>
      <c r="T342" s="6">
        <f t="shared" si="115"/>
        <v>62911</v>
      </c>
      <c r="U342" s="30">
        <f t="shared" si="116"/>
        <v>21.02</v>
      </c>
      <c r="V342" s="6">
        <f>IF(H342=3%,ROUND($G$360*Ranking!K343,0),0)</f>
        <v>0</v>
      </c>
      <c r="W342" s="9">
        <f t="shared" si="117"/>
        <v>62911</v>
      </c>
      <c r="X342" s="9">
        <f t="shared" si="118"/>
        <v>0</v>
      </c>
      <c r="Y342" s="6">
        <f t="shared" si="119"/>
        <v>62911</v>
      </c>
      <c r="Z342" s="9">
        <f t="shared" si="120"/>
        <v>0</v>
      </c>
      <c r="AA342" s="30">
        <f t="shared" si="121"/>
        <v>21.02</v>
      </c>
      <c r="AB342" t="str">
        <f t="shared" si="122"/>
        <v/>
      </c>
      <c r="AC342" s="9">
        <v>0</v>
      </c>
      <c r="AD342" s="6">
        <f t="shared" si="125"/>
        <v>62911</v>
      </c>
    </row>
    <row r="343" spans="1:30">
      <c r="A343">
        <v>342</v>
      </c>
      <c r="B343" s="2" t="s">
        <v>369</v>
      </c>
      <c r="C343">
        <v>0</v>
      </c>
      <c r="D343" s="3">
        <v>0</v>
      </c>
      <c r="E343" s="3">
        <v>0</v>
      </c>
      <c r="F343" s="3">
        <f t="shared" si="123"/>
        <v>0</v>
      </c>
      <c r="G343" s="4">
        <f t="shared" si="105"/>
        <v>0</v>
      </c>
      <c r="H343" s="5">
        <v>0</v>
      </c>
      <c r="I343" s="30">
        <f t="shared" si="106"/>
        <v>0</v>
      </c>
      <c r="J343" s="30">
        <f t="shared" si="107"/>
        <v>0</v>
      </c>
      <c r="K343" s="8">
        <f t="shared" si="108"/>
        <v>0</v>
      </c>
      <c r="L343" s="8">
        <f t="shared" si="109"/>
        <v>0</v>
      </c>
      <c r="M343" s="8">
        <f t="shared" si="124"/>
        <v>0</v>
      </c>
      <c r="N343" s="6">
        <f t="shared" si="110"/>
        <v>0</v>
      </c>
      <c r="O343" s="8">
        <f t="shared" si="111"/>
        <v>0</v>
      </c>
      <c r="P343">
        <f t="shared" si="112"/>
        <v>0</v>
      </c>
      <c r="Q343" s="6">
        <f>ROUND(IF(H343=3%,$G$358*Ranking!K344,0),0)</f>
        <v>0</v>
      </c>
      <c r="R343" s="6">
        <f t="shared" si="113"/>
        <v>0</v>
      </c>
      <c r="S343" s="6">
        <f t="shared" si="114"/>
        <v>0</v>
      </c>
      <c r="T343" s="6">
        <f t="shared" si="115"/>
        <v>0</v>
      </c>
      <c r="U343" s="30">
        <f t="shared" si="116"/>
        <v>0</v>
      </c>
      <c r="V343" s="6">
        <f>IF(H343=3%,ROUND($G$360*Ranking!K344,0),0)</f>
        <v>0</v>
      </c>
      <c r="W343" s="9">
        <f t="shared" si="117"/>
        <v>0</v>
      </c>
      <c r="X343" s="9">
        <f t="shared" si="118"/>
        <v>0</v>
      </c>
      <c r="Y343" s="6">
        <f t="shared" si="119"/>
        <v>0</v>
      </c>
      <c r="Z343" s="9">
        <f t="shared" si="120"/>
        <v>0</v>
      </c>
      <c r="AA343" s="30">
        <f t="shared" si="121"/>
        <v>0</v>
      </c>
      <c r="AB343" t="str">
        <f t="shared" si="122"/>
        <v/>
      </c>
      <c r="AC343" s="9">
        <v>0</v>
      </c>
      <c r="AD343" s="6">
        <f t="shared" si="125"/>
        <v>0</v>
      </c>
    </row>
    <row r="344" spans="1:30">
      <c r="A344">
        <v>343</v>
      </c>
      <c r="B344" s="2" t="s">
        <v>370</v>
      </c>
      <c r="C344">
        <v>0</v>
      </c>
      <c r="D344" s="3">
        <v>0</v>
      </c>
      <c r="E344" s="3">
        <v>0</v>
      </c>
      <c r="F344" s="3">
        <f t="shared" si="123"/>
        <v>0</v>
      </c>
      <c r="G344" s="4">
        <f t="shared" si="105"/>
        <v>0</v>
      </c>
      <c r="H344" s="5">
        <v>0</v>
      </c>
      <c r="I344" s="30">
        <f t="shared" si="106"/>
        <v>0</v>
      </c>
      <c r="J344" s="30">
        <f t="shared" si="107"/>
        <v>0</v>
      </c>
      <c r="K344" s="8">
        <f t="shared" si="108"/>
        <v>0</v>
      </c>
      <c r="L344" s="8">
        <f t="shared" si="109"/>
        <v>0</v>
      </c>
      <c r="M344" s="8">
        <f t="shared" si="124"/>
        <v>0</v>
      </c>
      <c r="N344" s="6">
        <f t="shared" si="110"/>
        <v>0</v>
      </c>
      <c r="O344" s="8">
        <f t="shared" si="111"/>
        <v>0</v>
      </c>
      <c r="P344">
        <f t="shared" si="112"/>
        <v>0</v>
      </c>
      <c r="Q344" s="6">
        <f>ROUND(IF(H344=3%,$G$358*Ranking!K345,0),0)</f>
        <v>0</v>
      </c>
      <c r="R344" s="6">
        <f t="shared" si="113"/>
        <v>0</v>
      </c>
      <c r="S344" s="6">
        <f t="shared" si="114"/>
        <v>0</v>
      </c>
      <c r="T344" s="6">
        <f t="shared" si="115"/>
        <v>0</v>
      </c>
      <c r="U344" s="30">
        <f t="shared" si="116"/>
        <v>0</v>
      </c>
      <c r="V344" s="6">
        <f>IF(H344=3%,ROUND($G$360*Ranking!K345,0),0)</f>
        <v>0</v>
      </c>
      <c r="W344" s="9">
        <f t="shared" si="117"/>
        <v>0</v>
      </c>
      <c r="X344" s="9">
        <f t="shared" si="118"/>
        <v>0</v>
      </c>
      <c r="Y344" s="6">
        <f t="shared" si="119"/>
        <v>0</v>
      </c>
      <c r="Z344" s="9">
        <f t="shared" si="120"/>
        <v>0</v>
      </c>
      <c r="AA344" s="30">
        <f t="shared" si="121"/>
        <v>0</v>
      </c>
      <c r="AB344" t="str">
        <f t="shared" si="122"/>
        <v/>
      </c>
      <c r="AC344" s="9">
        <v>0</v>
      </c>
      <c r="AD344" s="6">
        <f t="shared" si="125"/>
        <v>0</v>
      </c>
    </row>
    <row r="345" spans="1:30">
      <c r="A345">
        <v>344</v>
      </c>
      <c r="B345" s="2" t="s">
        <v>371</v>
      </c>
      <c r="C345">
        <v>0</v>
      </c>
      <c r="D345" s="3">
        <v>0</v>
      </c>
      <c r="E345" s="3">
        <v>0</v>
      </c>
      <c r="F345" s="3">
        <f t="shared" si="123"/>
        <v>0</v>
      </c>
      <c r="G345" s="4">
        <f t="shared" si="105"/>
        <v>0</v>
      </c>
      <c r="H345" s="5">
        <v>0</v>
      </c>
      <c r="I345" s="30">
        <f t="shared" si="106"/>
        <v>0</v>
      </c>
      <c r="J345" s="30">
        <f t="shared" si="107"/>
        <v>0</v>
      </c>
      <c r="K345" s="8">
        <f t="shared" si="108"/>
        <v>0</v>
      </c>
      <c r="L345" s="8">
        <f t="shared" si="109"/>
        <v>0</v>
      </c>
      <c r="M345" s="8">
        <f t="shared" si="124"/>
        <v>0</v>
      </c>
      <c r="N345" s="6">
        <f t="shared" si="110"/>
        <v>0</v>
      </c>
      <c r="O345" s="8">
        <f t="shared" si="111"/>
        <v>0</v>
      </c>
      <c r="P345">
        <f t="shared" si="112"/>
        <v>0</v>
      </c>
      <c r="Q345" s="6">
        <f>ROUND(IF(H345=3%,$G$358*Ranking!K346,0),0)</f>
        <v>0</v>
      </c>
      <c r="R345" s="6">
        <f t="shared" si="113"/>
        <v>0</v>
      </c>
      <c r="S345" s="6">
        <f t="shared" si="114"/>
        <v>0</v>
      </c>
      <c r="T345" s="6">
        <f t="shared" si="115"/>
        <v>0</v>
      </c>
      <c r="U345" s="30">
        <f t="shared" si="116"/>
        <v>0</v>
      </c>
      <c r="V345" s="6">
        <f>IF(H345=3%,ROUND($G$360*Ranking!K346,0),0)</f>
        <v>0</v>
      </c>
      <c r="W345" s="9">
        <f t="shared" si="117"/>
        <v>0</v>
      </c>
      <c r="X345" s="9">
        <f t="shared" si="118"/>
        <v>0</v>
      </c>
      <c r="Y345" s="6">
        <f t="shared" si="119"/>
        <v>0</v>
      </c>
      <c r="Z345" s="9">
        <f t="shared" si="120"/>
        <v>0</v>
      </c>
      <c r="AA345" s="30">
        <f t="shared" si="121"/>
        <v>0</v>
      </c>
      <c r="AB345" t="str">
        <f t="shared" si="122"/>
        <v/>
      </c>
      <c r="AC345" s="9">
        <v>0</v>
      </c>
      <c r="AD345" s="6">
        <f t="shared" si="125"/>
        <v>0</v>
      </c>
    </row>
    <row r="346" spans="1:30">
      <c r="A346">
        <v>345</v>
      </c>
      <c r="B346" s="2" t="s">
        <v>372</v>
      </c>
      <c r="C346">
        <v>0</v>
      </c>
      <c r="D346" s="3">
        <v>0</v>
      </c>
      <c r="E346" s="3">
        <v>0</v>
      </c>
      <c r="F346" s="3">
        <f t="shared" si="123"/>
        <v>0</v>
      </c>
      <c r="G346" s="4">
        <f t="shared" si="105"/>
        <v>0</v>
      </c>
      <c r="H346" s="5">
        <v>0</v>
      </c>
      <c r="I346" s="30">
        <f t="shared" si="106"/>
        <v>0</v>
      </c>
      <c r="J346" s="30">
        <f t="shared" si="107"/>
        <v>0</v>
      </c>
      <c r="K346" s="8">
        <f t="shared" si="108"/>
        <v>0</v>
      </c>
      <c r="L346" s="8">
        <f t="shared" si="109"/>
        <v>0</v>
      </c>
      <c r="M346" s="8">
        <f t="shared" si="124"/>
        <v>0</v>
      </c>
      <c r="N346" s="6">
        <f t="shared" si="110"/>
        <v>0</v>
      </c>
      <c r="O346" s="8">
        <f t="shared" si="111"/>
        <v>0</v>
      </c>
      <c r="P346">
        <f t="shared" si="112"/>
        <v>0</v>
      </c>
      <c r="Q346" s="6">
        <f>ROUND(IF(H346=3%,$G$358*Ranking!K347,0),0)</f>
        <v>0</v>
      </c>
      <c r="R346" s="6">
        <f t="shared" si="113"/>
        <v>0</v>
      </c>
      <c r="S346" s="6">
        <f t="shared" si="114"/>
        <v>0</v>
      </c>
      <c r="T346" s="6">
        <f t="shared" si="115"/>
        <v>0</v>
      </c>
      <c r="U346" s="30">
        <f t="shared" si="116"/>
        <v>0</v>
      </c>
      <c r="V346" s="6">
        <f>IF(H346=3%,ROUND($G$360*Ranking!K347,0),0)</f>
        <v>0</v>
      </c>
      <c r="W346" s="9">
        <f t="shared" si="117"/>
        <v>0</v>
      </c>
      <c r="X346" s="9">
        <f t="shared" si="118"/>
        <v>0</v>
      </c>
      <c r="Y346" s="6">
        <f t="shared" si="119"/>
        <v>0</v>
      </c>
      <c r="Z346" s="9">
        <f t="shared" si="120"/>
        <v>0</v>
      </c>
      <c r="AA346" s="30">
        <f t="shared" si="121"/>
        <v>0</v>
      </c>
      <c r="AB346" t="str">
        <f t="shared" si="122"/>
        <v/>
      </c>
      <c r="AC346" s="9">
        <v>0</v>
      </c>
      <c r="AD346" s="6">
        <f t="shared" si="125"/>
        <v>0</v>
      </c>
    </row>
    <row r="347" spans="1:30">
      <c r="A347">
        <v>346</v>
      </c>
      <c r="B347" s="2" t="s">
        <v>373</v>
      </c>
      <c r="C347">
        <v>0</v>
      </c>
      <c r="D347" s="3">
        <v>0</v>
      </c>
      <c r="E347" s="3">
        <v>0</v>
      </c>
      <c r="F347" s="3">
        <f t="shared" si="123"/>
        <v>0</v>
      </c>
      <c r="G347" s="4">
        <f t="shared" si="105"/>
        <v>0</v>
      </c>
      <c r="H347" s="5">
        <v>0</v>
      </c>
      <c r="I347" s="30">
        <f t="shared" si="106"/>
        <v>0</v>
      </c>
      <c r="J347" s="30">
        <f t="shared" si="107"/>
        <v>0</v>
      </c>
      <c r="K347" s="8">
        <f t="shared" si="108"/>
        <v>0</v>
      </c>
      <c r="L347" s="8">
        <f t="shared" si="109"/>
        <v>0</v>
      </c>
      <c r="M347" s="8">
        <f t="shared" si="124"/>
        <v>0</v>
      </c>
      <c r="N347" s="6">
        <f t="shared" si="110"/>
        <v>0</v>
      </c>
      <c r="O347" s="8">
        <f t="shared" si="111"/>
        <v>0</v>
      </c>
      <c r="P347">
        <f t="shared" si="112"/>
        <v>0</v>
      </c>
      <c r="Q347" s="6">
        <f>ROUND(IF(H347=3%,$G$358*Ranking!K348,0),0)</f>
        <v>0</v>
      </c>
      <c r="R347" s="6">
        <f t="shared" si="113"/>
        <v>0</v>
      </c>
      <c r="S347" s="6">
        <f t="shared" si="114"/>
        <v>0</v>
      </c>
      <c r="T347" s="6">
        <f t="shared" si="115"/>
        <v>0</v>
      </c>
      <c r="U347" s="30">
        <f t="shared" si="116"/>
        <v>0</v>
      </c>
      <c r="V347" s="6">
        <f>IF(H347=3%,ROUND($G$360*Ranking!K348,0),0)</f>
        <v>0</v>
      </c>
      <c r="W347" s="9">
        <f t="shared" si="117"/>
        <v>0</v>
      </c>
      <c r="X347" s="9">
        <f t="shared" si="118"/>
        <v>0</v>
      </c>
      <c r="Y347" s="6">
        <f t="shared" si="119"/>
        <v>0</v>
      </c>
      <c r="Z347" s="9">
        <f t="shared" si="120"/>
        <v>0</v>
      </c>
      <c r="AA347" s="30">
        <f t="shared" si="121"/>
        <v>0</v>
      </c>
      <c r="AB347" t="str">
        <f t="shared" si="122"/>
        <v/>
      </c>
      <c r="AC347" s="9">
        <v>0</v>
      </c>
      <c r="AD347" s="6">
        <f t="shared" si="125"/>
        <v>0</v>
      </c>
    </row>
    <row r="348" spans="1:30">
      <c r="A348">
        <v>347</v>
      </c>
      <c r="B348" s="2" t="s">
        <v>374</v>
      </c>
      <c r="C348">
        <v>0</v>
      </c>
      <c r="D348" s="3">
        <v>0</v>
      </c>
      <c r="E348" s="3">
        <v>0</v>
      </c>
      <c r="F348" s="3">
        <f t="shared" si="123"/>
        <v>0</v>
      </c>
      <c r="G348" s="4">
        <f t="shared" si="105"/>
        <v>0</v>
      </c>
      <c r="H348" s="5">
        <v>0</v>
      </c>
      <c r="I348" s="30">
        <f t="shared" si="106"/>
        <v>0</v>
      </c>
      <c r="J348" s="30">
        <f t="shared" si="107"/>
        <v>0</v>
      </c>
      <c r="K348" s="8">
        <f t="shared" si="108"/>
        <v>0</v>
      </c>
      <c r="L348" s="8">
        <f t="shared" si="109"/>
        <v>0</v>
      </c>
      <c r="M348" s="8">
        <f t="shared" si="124"/>
        <v>0</v>
      </c>
      <c r="N348" s="6">
        <f t="shared" si="110"/>
        <v>0</v>
      </c>
      <c r="O348" s="8">
        <f t="shared" si="111"/>
        <v>0</v>
      </c>
      <c r="P348">
        <f t="shared" si="112"/>
        <v>0</v>
      </c>
      <c r="Q348" s="6">
        <f>ROUND(IF(H348=3%,$G$358*Ranking!K349,0),0)</f>
        <v>0</v>
      </c>
      <c r="R348" s="6">
        <f t="shared" si="113"/>
        <v>0</v>
      </c>
      <c r="S348" s="6">
        <f t="shared" si="114"/>
        <v>0</v>
      </c>
      <c r="T348" s="6">
        <f t="shared" si="115"/>
        <v>0</v>
      </c>
      <c r="U348" s="30">
        <f t="shared" si="116"/>
        <v>0</v>
      </c>
      <c r="V348" s="6">
        <f>IF(H348=3%,ROUND($G$360*Ranking!K349,0),0)</f>
        <v>0</v>
      </c>
      <c r="W348" s="9">
        <f t="shared" si="117"/>
        <v>0</v>
      </c>
      <c r="X348" s="9">
        <f t="shared" si="118"/>
        <v>0</v>
      </c>
      <c r="Y348" s="6">
        <f t="shared" si="119"/>
        <v>0</v>
      </c>
      <c r="Z348" s="9">
        <f t="shared" si="120"/>
        <v>0</v>
      </c>
      <c r="AA348" s="30">
        <f t="shared" si="121"/>
        <v>0</v>
      </c>
      <c r="AB348" t="str">
        <f t="shared" si="122"/>
        <v/>
      </c>
      <c r="AC348" s="9">
        <v>0</v>
      </c>
      <c r="AD348" s="6">
        <f t="shared" si="125"/>
        <v>0</v>
      </c>
    </row>
    <row r="349" spans="1:30">
      <c r="A349">
        <v>348</v>
      </c>
      <c r="B349" s="2" t="s">
        <v>375</v>
      </c>
      <c r="C349">
        <v>0</v>
      </c>
      <c r="D349" s="3">
        <v>0</v>
      </c>
      <c r="E349" s="3">
        <v>0</v>
      </c>
      <c r="F349" s="3">
        <f t="shared" si="123"/>
        <v>0</v>
      </c>
      <c r="G349" s="4">
        <f t="shared" si="105"/>
        <v>0</v>
      </c>
      <c r="H349" s="5">
        <v>0</v>
      </c>
      <c r="I349" s="30">
        <f t="shared" si="106"/>
        <v>0</v>
      </c>
      <c r="J349" s="30">
        <f t="shared" si="107"/>
        <v>0</v>
      </c>
      <c r="K349" s="8">
        <f t="shared" si="108"/>
        <v>0</v>
      </c>
      <c r="L349" s="8">
        <f t="shared" si="109"/>
        <v>0</v>
      </c>
      <c r="M349" s="8">
        <f t="shared" si="124"/>
        <v>0</v>
      </c>
      <c r="N349" s="6">
        <f t="shared" si="110"/>
        <v>0</v>
      </c>
      <c r="O349" s="8">
        <f t="shared" si="111"/>
        <v>0</v>
      </c>
      <c r="P349">
        <f t="shared" si="112"/>
        <v>0</v>
      </c>
      <c r="Q349" s="6">
        <f>ROUND(IF(H349=3%,$G$358*Ranking!K350,0),0)</f>
        <v>0</v>
      </c>
      <c r="R349" s="6">
        <f t="shared" si="113"/>
        <v>0</v>
      </c>
      <c r="S349" s="6">
        <f t="shared" si="114"/>
        <v>0</v>
      </c>
      <c r="T349" s="6">
        <f t="shared" si="115"/>
        <v>0</v>
      </c>
      <c r="U349" s="30">
        <f t="shared" si="116"/>
        <v>0</v>
      </c>
      <c r="V349" s="6">
        <f>IF(H349=3%,ROUND($G$360*Ranking!K350,0),0)</f>
        <v>0</v>
      </c>
      <c r="W349" s="9">
        <f t="shared" si="117"/>
        <v>0</v>
      </c>
      <c r="X349" s="9">
        <f t="shared" si="118"/>
        <v>0</v>
      </c>
      <c r="Y349" s="6">
        <f t="shared" si="119"/>
        <v>0</v>
      </c>
      <c r="Z349" s="9">
        <f t="shared" si="120"/>
        <v>0</v>
      </c>
      <c r="AA349" s="30">
        <f t="shared" si="121"/>
        <v>0</v>
      </c>
      <c r="AB349" t="str">
        <f t="shared" si="122"/>
        <v/>
      </c>
      <c r="AC349" s="9">
        <v>0</v>
      </c>
      <c r="AD349" s="6">
        <f t="shared" si="125"/>
        <v>0</v>
      </c>
    </row>
    <row r="350" spans="1:30">
      <c r="A350">
        <v>349</v>
      </c>
      <c r="B350" s="2" t="s">
        <v>376</v>
      </c>
      <c r="C350">
        <v>0</v>
      </c>
      <c r="D350" s="3">
        <v>0</v>
      </c>
      <c r="E350" s="3">
        <v>0</v>
      </c>
      <c r="F350" s="3">
        <f t="shared" si="123"/>
        <v>0</v>
      </c>
      <c r="G350" s="4">
        <f t="shared" si="105"/>
        <v>0</v>
      </c>
      <c r="H350" s="5">
        <v>0</v>
      </c>
      <c r="I350" s="30">
        <f t="shared" si="106"/>
        <v>0</v>
      </c>
      <c r="J350" s="30">
        <f t="shared" si="107"/>
        <v>0</v>
      </c>
      <c r="K350" s="8">
        <f t="shared" si="108"/>
        <v>0</v>
      </c>
      <c r="L350" s="8">
        <f t="shared" si="109"/>
        <v>0</v>
      </c>
      <c r="M350" s="8">
        <f t="shared" si="124"/>
        <v>0</v>
      </c>
      <c r="N350" s="6">
        <f t="shared" si="110"/>
        <v>0</v>
      </c>
      <c r="O350" s="8">
        <f t="shared" si="111"/>
        <v>0</v>
      </c>
      <c r="P350">
        <f t="shared" si="112"/>
        <v>0</v>
      </c>
      <c r="Q350" s="6">
        <f>ROUND(IF(H350=3%,$G$358*Ranking!K351,0),0)</f>
        <v>0</v>
      </c>
      <c r="R350" s="6">
        <f t="shared" si="113"/>
        <v>0</v>
      </c>
      <c r="S350" s="6">
        <f t="shared" si="114"/>
        <v>0</v>
      </c>
      <c r="T350" s="6">
        <f t="shared" si="115"/>
        <v>0</v>
      </c>
      <c r="U350" s="30">
        <f t="shared" si="116"/>
        <v>0</v>
      </c>
      <c r="V350" s="6">
        <f>IF(H350=3%,ROUND($G$360*Ranking!K351,0),0)</f>
        <v>0</v>
      </c>
      <c r="W350" s="9">
        <f t="shared" si="117"/>
        <v>0</v>
      </c>
      <c r="X350" s="9">
        <f t="shared" si="118"/>
        <v>0</v>
      </c>
      <c r="Y350" s="6">
        <f t="shared" si="119"/>
        <v>0</v>
      </c>
      <c r="Z350" s="9">
        <f t="shared" si="120"/>
        <v>0</v>
      </c>
      <c r="AA350" s="30">
        <f t="shared" si="121"/>
        <v>0</v>
      </c>
      <c r="AB350" t="str">
        <f t="shared" si="122"/>
        <v/>
      </c>
      <c r="AC350" s="9">
        <v>0</v>
      </c>
      <c r="AD350" s="6">
        <f t="shared" si="125"/>
        <v>0</v>
      </c>
    </row>
    <row r="351" spans="1:30">
      <c r="A351">
        <v>350</v>
      </c>
      <c r="B351" s="2" t="s">
        <v>377</v>
      </c>
      <c r="C351">
        <v>2018</v>
      </c>
      <c r="D351" s="3">
        <v>332311.95</v>
      </c>
      <c r="E351" s="3">
        <v>400.78</v>
      </c>
      <c r="F351" s="3">
        <f t="shared" si="123"/>
        <v>331911.17</v>
      </c>
      <c r="G351" s="4">
        <f t="shared" si="105"/>
        <v>331911</v>
      </c>
      <c r="H351" s="5">
        <v>0.01</v>
      </c>
      <c r="I351" s="30">
        <f t="shared" si="106"/>
        <v>21.02</v>
      </c>
      <c r="J351" s="30">
        <f t="shared" si="107"/>
        <v>21.02</v>
      </c>
      <c r="K351" s="8">
        <f t="shared" si="108"/>
        <v>69781.989960000006</v>
      </c>
      <c r="L351" s="8">
        <f t="shared" si="109"/>
        <v>69781.989960000006</v>
      </c>
      <c r="M351" s="8">
        <f t="shared" si="124"/>
        <v>-1.0039999993750826E-2</v>
      </c>
      <c r="N351" s="6">
        <f t="shared" si="110"/>
        <v>69782</v>
      </c>
      <c r="O351" s="8">
        <f t="shared" si="111"/>
        <v>1.0039999993750826E-2</v>
      </c>
      <c r="P351">
        <f t="shared" si="112"/>
        <v>21.02</v>
      </c>
      <c r="Q351" s="6">
        <f>ROUND(IF(H351=3%,$G$358*Ranking!K352,0),0)</f>
        <v>0</v>
      </c>
      <c r="R351" s="6">
        <f t="shared" si="113"/>
        <v>69782</v>
      </c>
      <c r="S351" s="6">
        <f t="shared" si="114"/>
        <v>0</v>
      </c>
      <c r="T351" s="6">
        <f t="shared" si="115"/>
        <v>69782</v>
      </c>
      <c r="U351" s="30">
        <f t="shared" si="116"/>
        <v>21.02</v>
      </c>
      <c r="V351" s="6">
        <f>IF(H351=3%,ROUND($G$360*Ranking!K352,0),0)</f>
        <v>0</v>
      </c>
      <c r="W351" s="9">
        <f t="shared" si="117"/>
        <v>69782</v>
      </c>
      <c r="X351" s="9">
        <f t="shared" si="118"/>
        <v>0</v>
      </c>
      <c r="Y351" s="6">
        <f t="shared" si="119"/>
        <v>69782</v>
      </c>
      <c r="Z351" s="9">
        <f t="shared" si="120"/>
        <v>0</v>
      </c>
      <c r="AA351" s="30">
        <f t="shared" si="121"/>
        <v>21.02</v>
      </c>
      <c r="AB351" t="str">
        <f t="shared" si="122"/>
        <v/>
      </c>
      <c r="AC351" s="9">
        <v>0</v>
      </c>
      <c r="AD351" s="6">
        <f t="shared" si="125"/>
        <v>69782</v>
      </c>
    </row>
    <row r="352" spans="1:30">
      <c r="A352">
        <v>351</v>
      </c>
      <c r="B352" s="2" t="s">
        <v>378</v>
      </c>
      <c r="C352">
        <v>2006</v>
      </c>
      <c r="D352" s="3">
        <v>1728355.54</v>
      </c>
      <c r="E352" s="3">
        <v>11206.1</v>
      </c>
      <c r="F352" s="3">
        <f t="shared" si="123"/>
        <v>1717149.44</v>
      </c>
      <c r="G352" s="4">
        <f t="shared" si="105"/>
        <v>1717149</v>
      </c>
      <c r="H352" s="5">
        <v>0.03</v>
      </c>
      <c r="I352" s="30">
        <f t="shared" si="106"/>
        <v>21.02</v>
      </c>
      <c r="J352" s="30">
        <f t="shared" si="107"/>
        <v>23.82</v>
      </c>
      <c r="K352" s="8">
        <f t="shared" si="108"/>
        <v>361018.68958000001</v>
      </c>
      <c r="L352" s="8">
        <f t="shared" si="109"/>
        <v>361018.68958000001</v>
      </c>
      <c r="M352" s="8">
        <f t="shared" si="124"/>
        <v>-0.31041999999433756</v>
      </c>
      <c r="N352" s="6">
        <f t="shared" si="110"/>
        <v>361019</v>
      </c>
      <c r="O352" s="8">
        <f t="shared" si="111"/>
        <v>0.31041999999433756</v>
      </c>
      <c r="P352">
        <f t="shared" si="112"/>
        <v>21.02</v>
      </c>
      <c r="Q352" s="6">
        <f>ROUND(IF(H352=3%,$G$358*Ranking!K353,0),0)</f>
        <v>29001</v>
      </c>
      <c r="R352" s="6">
        <f t="shared" si="113"/>
        <v>390020</v>
      </c>
      <c r="S352" s="6">
        <f t="shared" si="114"/>
        <v>29001</v>
      </c>
      <c r="T352" s="6">
        <f t="shared" si="115"/>
        <v>390020</v>
      </c>
      <c r="U352" s="30">
        <f t="shared" si="116"/>
        <v>22.71</v>
      </c>
      <c r="V352" s="6">
        <f>IF(H352=3%,ROUND($G$360*Ranking!K353,0),0)</f>
        <v>19045</v>
      </c>
      <c r="W352" s="9">
        <f t="shared" si="117"/>
        <v>409065</v>
      </c>
      <c r="X352" s="9">
        <f t="shared" si="118"/>
        <v>19045</v>
      </c>
      <c r="Y352" s="6">
        <f t="shared" si="119"/>
        <v>409065</v>
      </c>
      <c r="Z352" s="9">
        <f t="shared" si="120"/>
        <v>0</v>
      </c>
      <c r="AA352" s="30">
        <f t="shared" si="121"/>
        <v>23.82</v>
      </c>
      <c r="AB352" t="str">
        <f t="shared" si="122"/>
        <v/>
      </c>
      <c r="AC352" s="9">
        <v>0</v>
      </c>
      <c r="AD352" s="6">
        <f t="shared" si="125"/>
        <v>409065</v>
      </c>
    </row>
    <row r="353" spans="2:30">
      <c r="F353" s="3"/>
      <c r="H353">
        <f>COUNTIF(H2:H352,"=3.0%")</f>
        <v>75</v>
      </c>
      <c r="K353" s="8"/>
      <c r="N353" s="8"/>
      <c r="O353" s="8"/>
      <c r="AD353" s="6"/>
    </row>
    <row r="354" spans="2:30">
      <c r="B354" t="s">
        <v>379</v>
      </c>
      <c r="F354" s="3" t="s">
        <v>380</v>
      </c>
      <c r="G354" s="6">
        <f>SUM(G2:G352)</f>
        <v>208561859</v>
      </c>
      <c r="H354">
        <f>COUNTIF(H2:H352,"&gt;0")</f>
        <v>189</v>
      </c>
      <c r="K354" s="8">
        <f>ROUND(($G$356/$G$354)*G354,5)</f>
        <v>43848687</v>
      </c>
      <c r="L354" s="6">
        <f>SUM(L2:L352)</f>
        <v>43848687.00001999</v>
      </c>
      <c r="M354" s="6">
        <f>SUM(M2:M352)</f>
        <v>-2.999980000510277</v>
      </c>
      <c r="N354" s="6">
        <f>SUM(N2:N352)</f>
        <v>43848690</v>
      </c>
      <c r="O354" s="8">
        <f>N354-K354</f>
        <v>3</v>
      </c>
      <c r="P354">
        <f>IF(N354&gt;0,ROUND((N354/G354)*100,2),0)</f>
        <v>21.02</v>
      </c>
      <c r="Q354" s="6">
        <f>SUM(Q2:Q352)</f>
        <v>3845475</v>
      </c>
      <c r="R354" s="6">
        <f>SUM(R2:R352)</f>
        <v>47694165</v>
      </c>
      <c r="S354" s="6">
        <f>SUM(S2:S352)</f>
        <v>3763230</v>
      </c>
      <c r="T354" s="6">
        <f>SUM(T2:T352)</f>
        <v>47611920</v>
      </c>
      <c r="U354" s="30">
        <f>IF(G354&gt;0,ROUND(T354/G354*100,2),0)</f>
        <v>22.83</v>
      </c>
      <c r="V354" s="6">
        <f>SUM(V2:V352)</f>
        <v>2525367</v>
      </c>
      <c r="W354" s="6">
        <f>SUM(W2:W352)</f>
        <v>50137287</v>
      </c>
      <c r="X354" s="6">
        <f>SUM(X2:X352)</f>
        <v>2209496</v>
      </c>
      <c r="Y354" s="6">
        <f>SUM(Y2:Y352)</f>
        <v>49821416</v>
      </c>
      <c r="Z354" s="6">
        <f>SUM(Z2:Z352)</f>
        <v>0</v>
      </c>
      <c r="AA354" s="30">
        <f>IF(Y354&gt;0,ROUND(Y354/G354*100,2),0)</f>
        <v>23.89</v>
      </c>
      <c r="AB354" s="6">
        <f>COUNTIF(AB2:AB352,"=1")</f>
        <v>8</v>
      </c>
      <c r="AC354" s="9">
        <f>SUM(AC2:AC352)</f>
        <v>0</v>
      </c>
      <c r="AD354" s="6">
        <f>SUM(AD2:AD353)</f>
        <v>49821416</v>
      </c>
    </row>
    <row r="355" spans="2:30">
      <c r="B355" s="2"/>
      <c r="C355" s="2"/>
      <c r="D355" s="2"/>
      <c r="E355" s="2" t="s">
        <v>381</v>
      </c>
      <c r="G355" s="12">
        <v>54810859</v>
      </c>
      <c r="H355" t="s">
        <v>382</v>
      </c>
      <c r="J355" s="11">
        <f>COUNTIF(J2:J352,"=100.00")</f>
        <v>8</v>
      </c>
      <c r="K355" s="8"/>
      <c r="N355" s="8"/>
      <c r="O355" s="8"/>
      <c r="Q355">
        <f>COUNTIF(Q2:Q352,"&gt;0")</f>
        <v>75</v>
      </c>
      <c r="U355" s="11">
        <f>COUNTIF(U2:U352,"=100.00")</f>
        <v>4</v>
      </c>
      <c r="AA355" s="11">
        <f>COUNTIF(AA2:AA352,"=100.00")</f>
        <v>8</v>
      </c>
      <c r="AD355">
        <f>COUNTIF(AD2:AD352,"&gt;0")</f>
        <v>189</v>
      </c>
    </row>
    <row r="356" spans="2:30">
      <c r="B356" s="2"/>
      <c r="C356" s="2"/>
      <c r="D356" s="2"/>
      <c r="E356" s="2" t="s">
        <v>383</v>
      </c>
      <c r="F356" s="7">
        <v>0.8</v>
      </c>
      <c r="G356" s="6">
        <v>43848687</v>
      </c>
      <c r="H356" t="s">
        <v>384</v>
      </c>
      <c r="K356" s="8"/>
      <c r="N356" s="8"/>
      <c r="O356" s="8"/>
      <c r="AD356" s="6"/>
    </row>
    <row r="357" spans="2:30">
      <c r="E357" t="s">
        <v>385</v>
      </c>
      <c r="G357" s="6">
        <f>G355-N354</f>
        <v>10962169</v>
      </c>
      <c r="K357" s="8"/>
      <c r="O357" s="8"/>
      <c r="Z357" s="7"/>
      <c r="AD357" s="6"/>
    </row>
    <row r="358" spans="2:30">
      <c r="E358" t="s">
        <v>386</v>
      </c>
      <c r="G358" s="6">
        <f>ROUND(G357/H354,0)</f>
        <v>58001</v>
      </c>
      <c r="H358" t="s">
        <v>387</v>
      </c>
      <c r="K358" s="8"/>
      <c r="O358" s="8"/>
      <c r="AD358" s="6"/>
    </row>
    <row r="359" spans="2:30">
      <c r="E359" t="s">
        <v>385</v>
      </c>
      <c r="F359" s="2"/>
      <c r="G359" s="6">
        <f>G355-T354</f>
        <v>7198939</v>
      </c>
      <c r="K359" s="8"/>
      <c r="O359" s="8"/>
      <c r="AD359" s="6"/>
    </row>
    <row r="360" spans="2:30">
      <c r="E360" t="s">
        <v>388</v>
      </c>
      <c r="F360" s="2"/>
      <c r="G360" s="6">
        <f>ROUND(G359/H354,0)</f>
        <v>38090</v>
      </c>
      <c r="H360" t="s">
        <v>389</v>
      </c>
      <c r="K360" s="8"/>
      <c r="O360" s="8"/>
      <c r="AB360" t="str">
        <f>IF(AA360=100,1,"")</f>
        <v/>
      </c>
      <c r="AD360" s="6"/>
    </row>
    <row r="361" spans="2:30">
      <c r="E361" s="29" t="s">
        <v>390</v>
      </c>
      <c r="F361" s="2"/>
      <c r="G361" s="6">
        <f>G355-Y354</f>
        <v>4989443</v>
      </c>
      <c r="K361" s="8"/>
      <c r="O361" s="8"/>
      <c r="AB361" t="str">
        <f>IF(AA361=100,1,"")</f>
        <v/>
      </c>
      <c r="AD361" s="6"/>
    </row>
    <row r="364" spans="2:30">
      <c r="G364" s="13"/>
    </row>
  </sheetData>
  <autoFilter ref="A1:AD361" xr:uid="{A7EC376B-3A94-4356-A86E-4D9943F31CD9}"/>
  <phoneticPr fontId="0" type="noConversion"/>
  <printOptions gridLines="1"/>
  <pageMargins left="0.5" right="0.5" top="0.25" bottom="0.2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0D64-CCEE-4E3B-A846-90BB86B86160}">
  <dimension ref="A1:O355"/>
  <sheetViews>
    <sheetView zoomScale="115" zoomScaleNormal="115" workbookViewId="0">
      <pane ySplit="2" topLeftCell="A3" activePane="bottomLeft" state="frozen"/>
      <selection pane="bottomLeft" activeCell="D15" sqref="D15"/>
    </sheetView>
  </sheetViews>
  <sheetFormatPr defaultColWidth="9.140625" defaultRowHeight="12.75"/>
  <cols>
    <col min="1" max="1" width="5.42578125" style="15" customWidth="1"/>
    <col min="2" max="2" width="23.28515625" style="15" bestFit="1" customWidth="1"/>
    <col min="3" max="3" width="16.42578125" style="15" bestFit="1" customWidth="1"/>
    <col min="4" max="4" width="10.85546875" style="15" bestFit="1" customWidth="1"/>
    <col min="5" max="5" width="9.140625" style="15"/>
    <col min="6" max="6" width="11.42578125" style="15" customWidth="1"/>
    <col min="7" max="7" width="9.85546875" style="15" customWidth="1"/>
    <col min="8" max="8" width="6.28515625" style="15" bestFit="1" customWidth="1"/>
    <col min="9" max="9" width="9.85546875" style="15" customWidth="1"/>
    <col min="10" max="10" width="6.5703125" style="15" customWidth="1"/>
    <col min="11" max="11" width="12.140625" style="16" customWidth="1"/>
    <col min="12" max="12" width="9.140625" style="15"/>
    <col min="13" max="13" width="9.5703125" style="15" bestFit="1" customWidth="1"/>
    <col min="14" max="14" width="8.28515625" style="15" customWidth="1"/>
    <col min="15" max="16384" width="9.140625" style="15"/>
  </cols>
  <sheetData>
    <row r="1" spans="1:15">
      <c r="A1" s="14" t="s">
        <v>391</v>
      </c>
    </row>
    <row r="2" spans="1:15" s="17" customFormat="1" ht="38.25">
      <c r="A2" s="18" t="s">
        <v>0</v>
      </c>
      <c r="B2" s="18" t="s">
        <v>392</v>
      </c>
      <c r="C2" s="19" t="s">
        <v>393</v>
      </c>
      <c r="D2" s="18" t="s">
        <v>394</v>
      </c>
      <c r="E2" s="18" t="s">
        <v>395</v>
      </c>
      <c r="F2" s="18" t="s">
        <v>396</v>
      </c>
      <c r="G2" s="18" t="s">
        <v>397</v>
      </c>
      <c r="H2" s="18" t="s">
        <v>398</v>
      </c>
      <c r="I2" s="18" t="s">
        <v>399</v>
      </c>
      <c r="J2" s="20" t="s">
        <v>400</v>
      </c>
      <c r="K2" s="21" t="s">
        <v>401</v>
      </c>
      <c r="L2" s="17" t="s">
        <v>402</v>
      </c>
      <c r="M2" s="17" t="s">
        <v>403</v>
      </c>
      <c r="N2" s="17" t="s">
        <v>404</v>
      </c>
      <c r="O2" s="17" t="s">
        <v>405</v>
      </c>
    </row>
    <row r="3" spans="1:15">
      <c r="A3" s="22">
        <v>1</v>
      </c>
      <c r="B3" s="23" t="s">
        <v>28</v>
      </c>
      <c r="C3" s="24">
        <v>2693823800</v>
      </c>
      <c r="D3" s="31">
        <v>17094</v>
      </c>
      <c r="E3" s="25">
        <f t="shared" ref="E3:E66" si="0">C3/D3</f>
        <v>157588.84988884989</v>
      </c>
      <c r="F3" s="26">
        <v>226</v>
      </c>
      <c r="G3" s="27">
        <v>119</v>
      </c>
      <c r="H3" s="28">
        <f t="shared" ref="H3:H66" si="1">(F3+G3)/2</f>
        <v>172.5</v>
      </c>
      <c r="I3" s="27">
        <v>168</v>
      </c>
      <c r="J3" s="15">
        <v>6</v>
      </c>
      <c r="K3" s="7">
        <v>0.9</v>
      </c>
      <c r="L3" s="27">
        <v>1</v>
      </c>
      <c r="M3" s="15">
        <v>6</v>
      </c>
      <c r="N3" s="16">
        <v>0.9</v>
      </c>
      <c r="O3" s="16">
        <f t="shared" ref="O3:O66" si="2">N3-K3</f>
        <v>0</v>
      </c>
    </row>
    <row r="4" spans="1:15">
      <c r="A4" s="22">
        <v>2</v>
      </c>
      <c r="B4" s="23" t="s">
        <v>406</v>
      </c>
      <c r="C4" s="24">
        <v>5255138400</v>
      </c>
      <c r="D4" s="31">
        <v>23846</v>
      </c>
      <c r="E4" s="25">
        <f t="shared" si="0"/>
        <v>220378.19340769941</v>
      </c>
      <c r="F4" s="26">
        <v>129</v>
      </c>
      <c r="G4" s="27">
        <v>85</v>
      </c>
      <c r="H4" s="28">
        <f t="shared" si="1"/>
        <v>107</v>
      </c>
      <c r="I4" s="27">
        <v>71</v>
      </c>
      <c r="J4" s="15">
        <v>8</v>
      </c>
      <c r="K4" s="7">
        <v>0.7</v>
      </c>
      <c r="L4" s="27">
        <v>1</v>
      </c>
      <c r="M4" s="15">
        <v>9</v>
      </c>
      <c r="N4" s="16">
        <v>0.6</v>
      </c>
      <c r="O4" s="16">
        <f t="shared" si="2"/>
        <v>-9.9999999999999978E-2</v>
      </c>
    </row>
    <row r="5" spans="1:15">
      <c r="A5" s="22">
        <v>3</v>
      </c>
      <c r="B5" s="23" t="s">
        <v>407</v>
      </c>
      <c r="C5" s="24">
        <v>1630578800</v>
      </c>
      <c r="D5" s="31">
        <v>10553</v>
      </c>
      <c r="E5" s="25">
        <f t="shared" si="0"/>
        <v>154513.29479768785</v>
      </c>
      <c r="F5" s="26">
        <v>235</v>
      </c>
      <c r="G5" s="27">
        <v>177</v>
      </c>
      <c r="H5" s="28">
        <f t="shared" si="1"/>
        <v>206</v>
      </c>
      <c r="I5" s="27">
        <v>237</v>
      </c>
      <c r="J5" s="15">
        <v>4</v>
      </c>
      <c r="K5" s="7">
        <v>1.1000000000000001</v>
      </c>
      <c r="L5" s="27">
        <v>1</v>
      </c>
      <c r="M5" s="15">
        <v>3</v>
      </c>
      <c r="N5" s="16">
        <v>1.2</v>
      </c>
      <c r="O5" s="16">
        <f t="shared" si="2"/>
        <v>9.9999999999999867E-2</v>
      </c>
    </row>
    <row r="6" spans="1:15">
      <c r="A6" s="22">
        <v>4</v>
      </c>
      <c r="B6" s="23" t="s">
        <v>408</v>
      </c>
      <c r="C6" s="24">
        <v>593584400</v>
      </c>
      <c r="D6" s="31">
        <v>8100</v>
      </c>
      <c r="E6" s="25">
        <f t="shared" si="0"/>
        <v>73282.024691358019</v>
      </c>
      <c r="F6" s="26">
        <v>349</v>
      </c>
      <c r="G6" s="27">
        <v>206</v>
      </c>
      <c r="H6" s="28">
        <f t="shared" si="1"/>
        <v>277.5</v>
      </c>
      <c r="I6" s="27">
        <v>323</v>
      </c>
      <c r="J6" s="15">
        <v>1</v>
      </c>
      <c r="K6" s="7">
        <v>1.4</v>
      </c>
      <c r="L6" s="27">
        <v>1</v>
      </c>
      <c r="M6" s="15">
        <v>2</v>
      </c>
      <c r="N6" s="16">
        <v>1.3</v>
      </c>
      <c r="O6" s="16">
        <f t="shared" si="2"/>
        <v>-9.9999999999999867E-2</v>
      </c>
    </row>
    <row r="7" spans="1:15">
      <c r="A7" s="22">
        <v>5</v>
      </c>
      <c r="B7" s="23" t="s">
        <v>409</v>
      </c>
      <c r="C7" s="24">
        <v>3580768800</v>
      </c>
      <c r="D7" s="31">
        <v>28494</v>
      </c>
      <c r="E7" s="25">
        <f t="shared" si="0"/>
        <v>125667.46683512318</v>
      </c>
      <c r="F7" s="26">
        <v>295</v>
      </c>
      <c r="G7" s="27">
        <v>69</v>
      </c>
      <c r="H7" s="28">
        <f t="shared" si="1"/>
        <v>182</v>
      </c>
      <c r="I7" s="27">
        <v>198</v>
      </c>
      <c r="J7" s="15">
        <v>5</v>
      </c>
      <c r="K7" s="7">
        <v>1</v>
      </c>
      <c r="L7" s="27">
        <v>1</v>
      </c>
      <c r="M7" s="15">
        <v>6</v>
      </c>
      <c r="N7" s="16">
        <v>0.9</v>
      </c>
      <c r="O7" s="16">
        <f t="shared" si="2"/>
        <v>-9.9999999999999978E-2</v>
      </c>
    </row>
    <row r="8" spans="1:15">
      <c r="A8" s="22">
        <v>6</v>
      </c>
      <c r="B8" s="23" t="s">
        <v>410</v>
      </c>
      <c r="C8" s="24">
        <v>308074200</v>
      </c>
      <c r="D8" s="31">
        <v>484</v>
      </c>
      <c r="E8" s="25">
        <f t="shared" si="0"/>
        <v>636516.94214876031</v>
      </c>
      <c r="F8" s="26">
        <v>15</v>
      </c>
      <c r="G8" s="27">
        <v>341</v>
      </c>
      <c r="H8" s="28">
        <f t="shared" si="1"/>
        <v>178</v>
      </c>
      <c r="I8" s="27">
        <v>185</v>
      </c>
      <c r="J8" s="15">
        <v>5</v>
      </c>
      <c r="K8" s="7">
        <v>1</v>
      </c>
      <c r="L8" s="27">
        <v>2</v>
      </c>
      <c r="M8" s="15">
        <v>5</v>
      </c>
      <c r="N8" s="16">
        <v>1</v>
      </c>
      <c r="O8" s="16">
        <f t="shared" si="2"/>
        <v>0</v>
      </c>
    </row>
    <row r="9" spans="1:15">
      <c r="A9" s="22">
        <v>7</v>
      </c>
      <c r="B9" s="23" t="s">
        <v>411</v>
      </c>
      <c r="C9" s="24">
        <v>2989453900</v>
      </c>
      <c r="D9" s="31">
        <v>17269</v>
      </c>
      <c r="E9" s="25">
        <f t="shared" si="0"/>
        <v>173111.00237419654</v>
      </c>
      <c r="F9" s="26">
        <v>200</v>
      </c>
      <c r="G9" s="27">
        <v>117</v>
      </c>
      <c r="H9" s="28">
        <f t="shared" si="1"/>
        <v>158.5</v>
      </c>
      <c r="I9" s="27">
        <v>136</v>
      </c>
      <c r="J9" s="15">
        <v>7</v>
      </c>
      <c r="K9" s="7">
        <v>0.8</v>
      </c>
      <c r="L9" s="27">
        <v>1</v>
      </c>
      <c r="M9" s="15">
        <v>7</v>
      </c>
      <c r="N9" s="16">
        <v>0.8</v>
      </c>
      <c r="O9" s="16">
        <f t="shared" si="2"/>
        <v>0</v>
      </c>
    </row>
    <row r="10" spans="1:15">
      <c r="A10" s="22">
        <v>8</v>
      </c>
      <c r="B10" s="23" t="s">
        <v>412</v>
      </c>
      <c r="C10" s="24">
        <v>2913802400</v>
      </c>
      <c r="D10" s="31">
        <v>39378</v>
      </c>
      <c r="E10" s="25">
        <f t="shared" si="0"/>
        <v>73995.693026563051</v>
      </c>
      <c r="F10" s="26">
        <v>346</v>
      </c>
      <c r="G10" s="27">
        <v>40</v>
      </c>
      <c r="H10" s="28">
        <f t="shared" si="1"/>
        <v>193</v>
      </c>
      <c r="I10" s="27">
        <v>216</v>
      </c>
      <c r="J10" s="15">
        <v>4</v>
      </c>
      <c r="K10" s="7">
        <v>1.1000000000000001</v>
      </c>
      <c r="L10" s="27">
        <v>2</v>
      </c>
      <c r="M10" s="15">
        <v>4</v>
      </c>
      <c r="N10" s="16">
        <v>1.1000000000000001</v>
      </c>
      <c r="O10" s="16">
        <f t="shared" si="2"/>
        <v>0</v>
      </c>
    </row>
    <row r="11" spans="1:15">
      <c r="A11" s="22">
        <v>9</v>
      </c>
      <c r="B11" s="23" t="s">
        <v>413</v>
      </c>
      <c r="C11" s="24">
        <v>10204123200</v>
      </c>
      <c r="D11" s="31">
        <v>36517</v>
      </c>
      <c r="E11" s="25">
        <f t="shared" si="0"/>
        <v>279434.87142974505</v>
      </c>
      <c r="F11" s="26">
        <v>80</v>
      </c>
      <c r="G11" s="27">
        <v>45</v>
      </c>
      <c r="H11" s="28">
        <f t="shared" si="1"/>
        <v>62.5</v>
      </c>
      <c r="I11" s="27">
        <v>16</v>
      </c>
      <c r="J11" s="15">
        <v>10</v>
      </c>
      <c r="K11" s="7">
        <v>0.5</v>
      </c>
      <c r="L11" s="27">
        <v>1</v>
      </c>
      <c r="M11" s="15">
        <v>10</v>
      </c>
      <c r="N11" s="16">
        <v>0.5</v>
      </c>
      <c r="O11" s="16">
        <f t="shared" si="2"/>
        <v>0</v>
      </c>
    </row>
    <row r="12" spans="1:15">
      <c r="A12" s="22">
        <v>10</v>
      </c>
      <c r="B12" s="23" t="s">
        <v>414</v>
      </c>
      <c r="C12" s="24">
        <v>13535163100</v>
      </c>
      <c r="D12" s="31">
        <v>45617</v>
      </c>
      <c r="E12" s="25">
        <f t="shared" si="0"/>
        <v>296713.13545388781</v>
      </c>
      <c r="F12" s="26">
        <v>70</v>
      </c>
      <c r="G12" s="27">
        <v>30</v>
      </c>
      <c r="H12" s="28">
        <f t="shared" si="1"/>
        <v>50</v>
      </c>
      <c r="I12" s="27">
        <v>10</v>
      </c>
      <c r="J12" s="15">
        <v>10</v>
      </c>
      <c r="K12" s="7">
        <v>0.5</v>
      </c>
      <c r="L12" s="27">
        <v>2</v>
      </c>
      <c r="M12" s="15">
        <v>10</v>
      </c>
      <c r="N12" s="16">
        <v>0.5</v>
      </c>
      <c r="O12" s="16">
        <f t="shared" si="2"/>
        <v>0</v>
      </c>
    </row>
    <row r="13" spans="1:15">
      <c r="A13" s="22">
        <v>11</v>
      </c>
      <c r="B13" s="23" t="s">
        <v>415</v>
      </c>
      <c r="C13" s="24">
        <v>852436100</v>
      </c>
      <c r="D13" s="31">
        <v>6341</v>
      </c>
      <c r="E13" s="25">
        <f t="shared" si="0"/>
        <v>134432.43967828419</v>
      </c>
      <c r="F13" s="26">
        <v>279</v>
      </c>
      <c r="G13" s="27">
        <v>229</v>
      </c>
      <c r="H13" s="28">
        <f t="shared" si="1"/>
        <v>254</v>
      </c>
      <c r="I13" s="27">
        <v>293</v>
      </c>
      <c r="J13" s="15">
        <v>2</v>
      </c>
      <c r="K13" s="7">
        <v>1.3</v>
      </c>
      <c r="L13" s="27">
        <v>1</v>
      </c>
      <c r="M13" s="15">
        <v>2</v>
      </c>
      <c r="N13" s="16">
        <v>1.3</v>
      </c>
      <c r="O13" s="16">
        <f t="shared" si="2"/>
        <v>0</v>
      </c>
    </row>
    <row r="14" spans="1:15">
      <c r="A14" s="22">
        <v>12</v>
      </c>
      <c r="B14" s="23" t="s">
        <v>416</v>
      </c>
      <c r="C14" s="24">
        <v>417224700</v>
      </c>
      <c r="D14" s="31">
        <v>3170</v>
      </c>
      <c r="E14" s="25">
        <f t="shared" si="0"/>
        <v>131616.62460567823</v>
      </c>
      <c r="F14" s="26">
        <v>284</v>
      </c>
      <c r="G14" s="27">
        <v>277</v>
      </c>
      <c r="H14" s="28">
        <f t="shared" si="1"/>
        <v>280.5</v>
      </c>
      <c r="I14" s="27">
        <v>325</v>
      </c>
      <c r="J14" s="15">
        <v>1</v>
      </c>
      <c r="K14" s="7">
        <v>1.4</v>
      </c>
      <c r="L14" s="27">
        <v>2</v>
      </c>
      <c r="M14" s="15">
        <v>1</v>
      </c>
      <c r="N14" s="16">
        <v>1.4</v>
      </c>
      <c r="O14" s="16">
        <f t="shared" si="2"/>
        <v>0</v>
      </c>
    </row>
    <row r="15" spans="1:15">
      <c r="A15" s="22">
        <v>13</v>
      </c>
      <c r="B15" s="23" t="s">
        <v>417</v>
      </c>
      <c r="C15" s="24">
        <v>293407600</v>
      </c>
      <c r="D15" s="31">
        <v>1691</v>
      </c>
      <c r="E15" s="25">
        <f t="shared" si="0"/>
        <v>173511.29509166174</v>
      </c>
      <c r="F15" s="26">
        <v>199</v>
      </c>
      <c r="G15" s="27">
        <v>300</v>
      </c>
      <c r="H15" s="28">
        <f t="shared" si="1"/>
        <v>249.5</v>
      </c>
      <c r="I15" s="27">
        <v>282</v>
      </c>
      <c r="J15" s="15">
        <v>2</v>
      </c>
      <c r="K15" s="7">
        <v>1.3</v>
      </c>
      <c r="L15" s="27">
        <v>2</v>
      </c>
      <c r="M15" s="15">
        <v>2</v>
      </c>
      <c r="N15" s="16">
        <v>1.3</v>
      </c>
      <c r="O15" s="16">
        <f t="shared" si="2"/>
        <v>0</v>
      </c>
    </row>
    <row r="16" spans="1:15">
      <c r="A16" s="22">
        <v>14</v>
      </c>
      <c r="B16" s="23" t="s">
        <v>418</v>
      </c>
      <c r="C16" s="24">
        <v>3593981200</v>
      </c>
      <c r="D16" s="31">
        <v>18560</v>
      </c>
      <c r="E16" s="25">
        <f t="shared" si="0"/>
        <v>193641.22844827586</v>
      </c>
      <c r="F16" s="26">
        <v>167</v>
      </c>
      <c r="G16" s="27">
        <v>104</v>
      </c>
      <c r="H16" s="28">
        <f t="shared" si="1"/>
        <v>135.5</v>
      </c>
      <c r="I16" s="27">
        <v>104</v>
      </c>
      <c r="J16" s="15">
        <v>8</v>
      </c>
      <c r="K16" s="7">
        <v>0.7</v>
      </c>
      <c r="L16" s="27">
        <v>2</v>
      </c>
      <c r="M16" s="15">
        <v>8</v>
      </c>
      <c r="N16" s="16">
        <v>0.7</v>
      </c>
      <c r="O16" s="16">
        <f t="shared" si="2"/>
        <v>0</v>
      </c>
    </row>
    <row r="17" spans="1:15">
      <c r="A17" s="22">
        <v>15</v>
      </c>
      <c r="B17" s="23" t="s">
        <v>419</v>
      </c>
      <c r="C17" s="24">
        <v>1060563000</v>
      </c>
      <c r="D17" s="31">
        <v>11905</v>
      </c>
      <c r="E17" s="25">
        <f t="shared" si="0"/>
        <v>89085.510289794198</v>
      </c>
      <c r="F17" s="26">
        <v>339</v>
      </c>
      <c r="G17" s="27">
        <v>163</v>
      </c>
      <c r="H17" s="28">
        <f t="shared" si="1"/>
        <v>251</v>
      </c>
      <c r="I17" s="27">
        <v>286</v>
      </c>
      <c r="J17" s="15">
        <v>2</v>
      </c>
      <c r="K17" s="7">
        <v>1.3</v>
      </c>
      <c r="L17" s="27">
        <v>3</v>
      </c>
      <c r="M17" s="15">
        <v>2</v>
      </c>
      <c r="N17" s="16">
        <v>1.3</v>
      </c>
      <c r="O17" s="16">
        <f t="shared" si="2"/>
        <v>0</v>
      </c>
    </row>
    <row r="18" spans="1:15">
      <c r="A18" s="22">
        <v>16</v>
      </c>
      <c r="B18" s="23" t="s">
        <v>420</v>
      </c>
      <c r="C18" s="24">
        <v>5949246000</v>
      </c>
      <c r="D18" s="31">
        <v>46580</v>
      </c>
      <c r="E18" s="25">
        <f t="shared" si="0"/>
        <v>127721.03907256333</v>
      </c>
      <c r="F18" s="26">
        <v>292</v>
      </c>
      <c r="G18" s="27">
        <v>29</v>
      </c>
      <c r="H18" s="28">
        <f t="shared" si="1"/>
        <v>160.5</v>
      </c>
      <c r="I18" s="27">
        <v>141</v>
      </c>
      <c r="J18" s="15">
        <v>6</v>
      </c>
      <c r="K18" s="7">
        <v>0.9</v>
      </c>
      <c r="L18" s="27">
        <v>2</v>
      </c>
      <c r="M18" s="15">
        <v>7</v>
      </c>
      <c r="N18" s="16">
        <v>0.8</v>
      </c>
      <c r="O18" s="16">
        <f t="shared" si="2"/>
        <v>-9.9999999999999978E-2</v>
      </c>
    </row>
    <row r="19" spans="1:15">
      <c r="A19" s="22">
        <v>17</v>
      </c>
      <c r="B19" s="23" t="s">
        <v>421</v>
      </c>
      <c r="C19" s="24">
        <v>2748972400</v>
      </c>
      <c r="D19" s="31">
        <v>16830</v>
      </c>
      <c r="E19" s="25">
        <f t="shared" si="0"/>
        <v>163337.63517528222</v>
      </c>
      <c r="F19" s="26">
        <v>211</v>
      </c>
      <c r="G19" s="27">
        <v>121</v>
      </c>
      <c r="H19" s="28">
        <f t="shared" si="1"/>
        <v>166</v>
      </c>
      <c r="I19" s="27">
        <v>154</v>
      </c>
      <c r="J19" s="15">
        <v>6</v>
      </c>
      <c r="K19" s="7">
        <v>0.9</v>
      </c>
      <c r="L19" s="27">
        <v>3</v>
      </c>
      <c r="M19" s="15">
        <v>6</v>
      </c>
      <c r="N19" s="16">
        <v>0.9</v>
      </c>
      <c r="O19" s="16">
        <f t="shared" si="2"/>
        <v>0</v>
      </c>
    </row>
    <row r="20" spans="1:15">
      <c r="A20" s="22">
        <v>18</v>
      </c>
      <c r="B20" s="23" t="s">
        <v>422</v>
      </c>
      <c r="C20" s="24">
        <v>1081305500</v>
      </c>
      <c r="D20" s="31">
        <v>4755</v>
      </c>
      <c r="E20" s="25">
        <f t="shared" si="0"/>
        <v>227403.89064143007</v>
      </c>
      <c r="F20" s="26">
        <v>120</v>
      </c>
      <c r="G20" s="27">
        <v>257</v>
      </c>
      <c r="H20" s="28">
        <f t="shared" si="1"/>
        <v>188.5</v>
      </c>
      <c r="I20" s="27">
        <v>210</v>
      </c>
      <c r="J20" s="15">
        <v>5</v>
      </c>
      <c r="K20" s="7">
        <v>1</v>
      </c>
      <c r="L20" s="27">
        <v>3</v>
      </c>
      <c r="M20" s="15">
        <v>4</v>
      </c>
      <c r="N20" s="16">
        <v>1.1000000000000001</v>
      </c>
      <c r="O20" s="16">
        <f t="shared" si="2"/>
        <v>0.10000000000000009</v>
      </c>
    </row>
    <row r="21" spans="1:15">
      <c r="A21" s="22">
        <v>19</v>
      </c>
      <c r="B21" s="23" t="s">
        <v>423</v>
      </c>
      <c r="C21" s="24">
        <v>1529467100</v>
      </c>
      <c r="D21" s="31">
        <v>8400</v>
      </c>
      <c r="E21" s="25">
        <f t="shared" si="0"/>
        <v>182079.41666666666</v>
      </c>
      <c r="F21" s="26">
        <v>186</v>
      </c>
      <c r="G21" s="27">
        <v>199</v>
      </c>
      <c r="H21" s="28">
        <f t="shared" si="1"/>
        <v>192.5</v>
      </c>
      <c r="I21" s="27">
        <v>213</v>
      </c>
      <c r="J21" s="15">
        <v>4</v>
      </c>
      <c r="K21" s="7">
        <v>1.1000000000000001</v>
      </c>
      <c r="L21" s="27">
        <v>3</v>
      </c>
      <c r="M21" s="15">
        <v>5</v>
      </c>
      <c r="N21" s="16">
        <v>1</v>
      </c>
      <c r="O21" s="16">
        <f t="shared" si="2"/>
        <v>-0.10000000000000009</v>
      </c>
    </row>
    <row r="22" spans="1:15">
      <c r="A22" s="22">
        <v>20</v>
      </c>
      <c r="B22" s="23" t="s">
        <v>424</v>
      </c>
      <c r="C22" s="24">
        <v>18221137000</v>
      </c>
      <c r="D22" s="31">
        <v>49583</v>
      </c>
      <c r="E22" s="25">
        <f t="shared" si="0"/>
        <v>367487.58647116955</v>
      </c>
      <c r="F22" s="26">
        <v>48</v>
      </c>
      <c r="G22" s="27">
        <v>27</v>
      </c>
      <c r="H22" s="28">
        <f t="shared" si="1"/>
        <v>37.5</v>
      </c>
      <c r="I22" s="27">
        <v>5</v>
      </c>
      <c r="J22" s="15">
        <v>10</v>
      </c>
      <c r="K22" s="7">
        <v>0.5</v>
      </c>
      <c r="L22" s="27">
        <v>3</v>
      </c>
      <c r="M22" s="15">
        <v>10</v>
      </c>
      <c r="N22" s="16">
        <v>0.5</v>
      </c>
      <c r="O22" s="16">
        <f t="shared" si="2"/>
        <v>0</v>
      </c>
    </row>
    <row r="23" spans="1:15">
      <c r="A23" s="22">
        <v>21</v>
      </c>
      <c r="B23" s="23" t="s">
        <v>425</v>
      </c>
      <c r="C23" s="24">
        <v>583632100</v>
      </c>
      <c r="D23" s="31">
        <v>5526</v>
      </c>
      <c r="E23" s="25">
        <f t="shared" si="0"/>
        <v>105615.65327542527</v>
      </c>
      <c r="F23" s="26">
        <v>326</v>
      </c>
      <c r="G23" s="27">
        <v>241</v>
      </c>
      <c r="H23" s="28">
        <f t="shared" si="1"/>
        <v>283.5</v>
      </c>
      <c r="I23" s="27">
        <v>327</v>
      </c>
      <c r="J23" s="15">
        <v>1</v>
      </c>
      <c r="K23" s="7">
        <v>1.4</v>
      </c>
      <c r="L23" s="27">
        <v>3</v>
      </c>
      <c r="M23" s="15">
        <v>1</v>
      </c>
      <c r="N23" s="16">
        <v>1.4</v>
      </c>
      <c r="O23" s="16">
        <f t="shared" si="2"/>
        <v>0</v>
      </c>
    </row>
    <row r="24" spans="1:15">
      <c r="A24" s="22">
        <v>22</v>
      </c>
      <c r="B24" s="23" t="s">
        <v>426</v>
      </c>
      <c r="C24" s="24">
        <v>630004600</v>
      </c>
      <c r="D24" s="31">
        <v>1932</v>
      </c>
      <c r="E24" s="25">
        <f t="shared" si="0"/>
        <v>326089.33747412008</v>
      </c>
      <c r="F24" s="26">
        <v>62</v>
      </c>
      <c r="G24" s="27">
        <v>290</v>
      </c>
      <c r="H24" s="28">
        <f t="shared" si="1"/>
        <v>176</v>
      </c>
      <c r="I24" s="27">
        <v>177</v>
      </c>
      <c r="J24" s="15">
        <v>5</v>
      </c>
      <c r="K24" s="7">
        <v>1</v>
      </c>
      <c r="L24" s="27">
        <v>4</v>
      </c>
      <c r="M24" s="15">
        <v>5</v>
      </c>
      <c r="N24" s="16">
        <v>1</v>
      </c>
      <c r="O24" s="16">
        <f t="shared" si="2"/>
        <v>0</v>
      </c>
    </row>
    <row r="25" spans="1:15">
      <c r="A25" s="22">
        <v>23</v>
      </c>
      <c r="B25" s="23" t="s">
        <v>427</v>
      </c>
      <c r="C25" s="24">
        <v>4632427000</v>
      </c>
      <c r="D25" s="31">
        <v>14155</v>
      </c>
      <c r="E25" s="25">
        <f t="shared" si="0"/>
        <v>327264.35888378666</v>
      </c>
      <c r="F25" s="26">
        <v>61</v>
      </c>
      <c r="G25" s="27">
        <v>146</v>
      </c>
      <c r="H25" s="28">
        <f t="shared" si="1"/>
        <v>103.5</v>
      </c>
      <c r="I25" s="27">
        <v>65</v>
      </c>
      <c r="J25" s="15">
        <v>9</v>
      </c>
      <c r="K25" s="7">
        <v>0.6</v>
      </c>
      <c r="L25" s="27">
        <v>1</v>
      </c>
      <c r="M25" s="15">
        <v>9</v>
      </c>
      <c r="N25" s="16">
        <v>0.6</v>
      </c>
      <c r="O25" s="16">
        <f t="shared" si="2"/>
        <v>0</v>
      </c>
    </row>
    <row r="26" spans="1:15">
      <c r="A26" s="22">
        <v>24</v>
      </c>
      <c r="B26" s="23" t="s">
        <v>428</v>
      </c>
      <c r="C26" s="24">
        <v>1889367600</v>
      </c>
      <c r="D26" s="31">
        <v>15279</v>
      </c>
      <c r="E26" s="25">
        <f t="shared" si="0"/>
        <v>123657.80483015905</v>
      </c>
      <c r="F26" s="26">
        <v>298</v>
      </c>
      <c r="G26" s="27">
        <v>135</v>
      </c>
      <c r="H26" s="28">
        <f t="shared" si="1"/>
        <v>216.5</v>
      </c>
      <c r="I26" s="27">
        <v>250</v>
      </c>
      <c r="J26" s="15">
        <v>3</v>
      </c>
      <c r="K26" s="7">
        <v>1.2</v>
      </c>
      <c r="L26" s="27">
        <v>1</v>
      </c>
      <c r="M26" s="15">
        <v>4</v>
      </c>
      <c r="N26" s="16">
        <v>1.1000000000000001</v>
      </c>
      <c r="O26" s="16">
        <f t="shared" si="2"/>
        <v>-9.9999999999999867E-2</v>
      </c>
    </row>
    <row r="27" spans="1:15">
      <c r="A27" s="22">
        <v>25</v>
      </c>
      <c r="B27" s="23" t="s">
        <v>429</v>
      </c>
      <c r="C27" s="24">
        <v>3317158400</v>
      </c>
      <c r="D27" s="31">
        <v>16905</v>
      </c>
      <c r="E27" s="25">
        <f t="shared" si="0"/>
        <v>196223.50783791777</v>
      </c>
      <c r="F27" s="26">
        <v>163</v>
      </c>
      <c r="G27" s="27">
        <v>120</v>
      </c>
      <c r="H27" s="28">
        <f t="shared" si="1"/>
        <v>141.5</v>
      </c>
      <c r="I27" s="27">
        <v>112</v>
      </c>
      <c r="J27" s="15">
        <v>7</v>
      </c>
      <c r="K27" s="7">
        <v>0.8</v>
      </c>
      <c r="L27" s="27">
        <v>2</v>
      </c>
      <c r="M27" s="15">
        <v>7</v>
      </c>
      <c r="N27" s="16">
        <v>0.8</v>
      </c>
      <c r="O27" s="16">
        <f t="shared" si="2"/>
        <v>0</v>
      </c>
    </row>
    <row r="28" spans="1:15">
      <c r="A28" s="22">
        <v>26</v>
      </c>
      <c r="B28" s="23" t="s">
        <v>430</v>
      </c>
      <c r="C28" s="24">
        <v>10384380400</v>
      </c>
      <c r="D28" s="31">
        <v>26838</v>
      </c>
      <c r="E28" s="25">
        <f t="shared" si="0"/>
        <v>386928.25098740589</v>
      </c>
      <c r="F28" s="26">
        <v>44</v>
      </c>
      <c r="G28" s="27">
        <v>73</v>
      </c>
      <c r="H28" s="28">
        <f t="shared" si="1"/>
        <v>58.5</v>
      </c>
      <c r="I28" s="27">
        <v>14</v>
      </c>
      <c r="J28" s="15">
        <v>10</v>
      </c>
      <c r="K28" s="7">
        <v>0.5</v>
      </c>
      <c r="L28" s="27">
        <v>4</v>
      </c>
      <c r="M28" s="15">
        <v>10</v>
      </c>
      <c r="N28" s="16">
        <v>0.5</v>
      </c>
      <c r="O28" s="16">
        <f t="shared" si="2"/>
        <v>0</v>
      </c>
    </row>
    <row r="29" spans="1:15">
      <c r="A29" s="22">
        <v>27</v>
      </c>
      <c r="B29" s="23" t="s">
        <v>431</v>
      </c>
      <c r="C29" s="24">
        <v>1087861600</v>
      </c>
      <c r="D29" s="31">
        <v>6785</v>
      </c>
      <c r="E29" s="25">
        <f t="shared" si="0"/>
        <v>160333.32350773766</v>
      </c>
      <c r="F29" s="26">
        <v>218</v>
      </c>
      <c r="G29" s="27">
        <v>221</v>
      </c>
      <c r="H29" s="28">
        <f t="shared" si="1"/>
        <v>219.5</v>
      </c>
      <c r="I29" s="27">
        <v>255</v>
      </c>
      <c r="J29" s="15">
        <v>3</v>
      </c>
      <c r="K29" s="7">
        <v>1.2</v>
      </c>
      <c r="L29" s="27">
        <v>2</v>
      </c>
      <c r="M29" s="15">
        <v>3</v>
      </c>
      <c r="N29" s="16">
        <v>1.2</v>
      </c>
      <c r="O29" s="16">
        <f t="shared" si="2"/>
        <v>0</v>
      </c>
    </row>
    <row r="30" spans="1:15">
      <c r="A30" s="22">
        <v>28</v>
      </c>
      <c r="B30" s="23" t="s">
        <v>432</v>
      </c>
      <c r="C30" s="24">
        <v>775450700</v>
      </c>
      <c r="D30" s="31">
        <v>3674</v>
      </c>
      <c r="E30" s="25">
        <f t="shared" si="0"/>
        <v>211064.42569406642</v>
      </c>
      <c r="F30" s="26">
        <v>140</v>
      </c>
      <c r="G30" s="27">
        <v>265</v>
      </c>
      <c r="H30" s="28">
        <f t="shared" si="1"/>
        <v>202.5</v>
      </c>
      <c r="I30" s="27">
        <v>231</v>
      </c>
      <c r="J30" s="15">
        <v>4</v>
      </c>
      <c r="K30" s="7">
        <v>1.1000000000000001</v>
      </c>
      <c r="L30" s="27">
        <v>4</v>
      </c>
      <c r="M30" s="15">
        <v>4</v>
      </c>
      <c r="N30" s="16">
        <v>1.1000000000000001</v>
      </c>
      <c r="O30" s="16">
        <f t="shared" si="2"/>
        <v>0</v>
      </c>
    </row>
    <row r="31" spans="1:15">
      <c r="A31" s="22">
        <v>29</v>
      </c>
      <c r="B31" s="23" t="s">
        <v>433</v>
      </c>
      <c r="C31" s="24">
        <v>289619100</v>
      </c>
      <c r="D31" s="31">
        <v>2106</v>
      </c>
      <c r="E31" s="25">
        <f t="shared" si="0"/>
        <v>137520.94017094016</v>
      </c>
      <c r="F31" s="26">
        <v>273</v>
      </c>
      <c r="G31" s="27">
        <v>287</v>
      </c>
      <c r="H31" s="28">
        <f t="shared" si="1"/>
        <v>280</v>
      </c>
      <c r="I31" s="27">
        <v>324</v>
      </c>
      <c r="J31" s="15">
        <v>1</v>
      </c>
      <c r="K31" s="7">
        <v>1.4</v>
      </c>
      <c r="L31" s="27">
        <v>4</v>
      </c>
      <c r="M31" s="15">
        <v>1</v>
      </c>
      <c r="N31" s="16">
        <v>1.4</v>
      </c>
      <c r="O31" s="16">
        <f t="shared" si="2"/>
        <v>0</v>
      </c>
    </row>
    <row r="32" spans="1:15">
      <c r="A32" s="22">
        <v>30</v>
      </c>
      <c r="B32" s="23" t="s">
        <v>434</v>
      </c>
      <c r="C32" s="24">
        <v>8971044300</v>
      </c>
      <c r="D32" s="31">
        <v>42446</v>
      </c>
      <c r="E32" s="25">
        <f t="shared" si="0"/>
        <v>211351.93657824059</v>
      </c>
      <c r="F32" s="26">
        <v>139</v>
      </c>
      <c r="G32" s="27">
        <v>34</v>
      </c>
      <c r="H32" s="28">
        <f t="shared" si="1"/>
        <v>86.5</v>
      </c>
      <c r="I32" s="27">
        <v>35</v>
      </c>
      <c r="J32" s="15">
        <v>10</v>
      </c>
      <c r="K32" s="7">
        <v>0.5</v>
      </c>
      <c r="L32" s="27">
        <v>5</v>
      </c>
      <c r="M32" s="15">
        <v>10</v>
      </c>
      <c r="N32" s="16">
        <v>0.5</v>
      </c>
      <c r="O32" s="16">
        <f t="shared" si="2"/>
        <v>0</v>
      </c>
    </row>
    <row r="33" spans="1:15">
      <c r="A33" s="22">
        <v>31</v>
      </c>
      <c r="B33" s="23" t="s">
        <v>435</v>
      </c>
      <c r="C33" s="24">
        <v>9046472000</v>
      </c>
      <c r="D33" s="31">
        <v>41453</v>
      </c>
      <c r="E33" s="25">
        <f t="shared" si="0"/>
        <v>218234.43417846717</v>
      </c>
      <c r="F33" s="26">
        <v>133</v>
      </c>
      <c r="G33" s="27">
        <v>36</v>
      </c>
      <c r="H33" s="28">
        <f t="shared" si="1"/>
        <v>84.5</v>
      </c>
      <c r="I33" s="27">
        <v>33</v>
      </c>
      <c r="J33" s="15">
        <v>10</v>
      </c>
      <c r="K33" s="7">
        <v>0.5</v>
      </c>
      <c r="L33" s="27">
        <v>6</v>
      </c>
      <c r="M33" s="15">
        <v>9</v>
      </c>
      <c r="N33" s="16">
        <v>0.6</v>
      </c>
      <c r="O33" s="16">
        <f t="shared" si="2"/>
        <v>9.9999999999999978E-2</v>
      </c>
    </row>
    <row r="34" spans="1:15">
      <c r="A34" s="22">
        <v>32</v>
      </c>
      <c r="B34" s="23" t="s">
        <v>436</v>
      </c>
      <c r="C34" s="24">
        <v>1231116000</v>
      </c>
      <c r="D34" s="31">
        <v>9177</v>
      </c>
      <c r="E34" s="25">
        <f t="shared" si="0"/>
        <v>134152.33736515202</v>
      </c>
      <c r="F34" s="26">
        <v>281</v>
      </c>
      <c r="G34" s="27">
        <v>191</v>
      </c>
      <c r="H34" s="28">
        <f t="shared" si="1"/>
        <v>236</v>
      </c>
      <c r="I34" s="27">
        <v>273</v>
      </c>
      <c r="J34" s="15">
        <v>3</v>
      </c>
      <c r="K34" s="7">
        <v>1.2</v>
      </c>
      <c r="L34" s="27">
        <v>3</v>
      </c>
      <c r="M34" s="15">
        <v>3</v>
      </c>
      <c r="N34" s="16">
        <v>1.2</v>
      </c>
      <c r="O34" s="16">
        <f t="shared" si="2"/>
        <v>0</v>
      </c>
    </row>
    <row r="35" spans="1:15">
      <c r="A35" s="22">
        <v>33</v>
      </c>
      <c r="B35" s="23" t="s">
        <v>437</v>
      </c>
      <c r="C35" s="24">
        <v>241062700</v>
      </c>
      <c r="D35" s="31">
        <v>1210</v>
      </c>
      <c r="E35" s="25">
        <f t="shared" si="0"/>
        <v>199225.37190082646</v>
      </c>
      <c r="F35" s="26">
        <v>156</v>
      </c>
      <c r="G35" s="27">
        <v>318</v>
      </c>
      <c r="H35" s="28">
        <f t="shared" si="1"/>
        <v>237</v>
      </c>
      <c r="I35" s="27">
        <v>274</v>
      </c>
      <c r="J35" s="15">
        <v>3</v>
      </c>
      <c r="K35" s="7">
        <v>1.2</v>
      </c>
      <c r="L35" s="27">
        <v>4</v>
      </c>
      <c r="M35" s="15">
        <v>2</v>
      </c>
      <c r="N35" s="16">
        <v>1.3</v>
      </c>
      <c r="O35" s="16">
        <f t="shared" si="2"/>
        <v>0.10000000000000009</v>
      </c>
    </row>
    <row r="36" spans="1:15">
      <c r="A36" s="22">
        <v>34</v>
      </c>
      <c r="B36" s="23" t="s">
        <v>438</v>
      </c>
      <c r="C36" s="24">
        <v>1307897000</v>
      </c>
      <c r="D36" s="31">
        <v>5676</v>
      </c>
      <c r="E36" s="25">
        <f t="shared" si="0"/>
        <v>230425.82804792107</v>
      </c>
      <c r="F36" s="26">
        <v>117</v>
      </c>
      <c r="G36" s="27">
        <v>240</v>
      </c>
      <c r="H36" s="28">
        <f t="shared" si="1"/>
        <v>178.5</v>
      </c>
      <c r="I36" s="27">
        <v>186</v>
      </c>
      <c r="J36" s="15">
        <v>5</v>
      </c>
      <c r="K36" s="7">
        <v>1</v>
      </c>
      <c r="L36" s="27">
        <v>5</v>
      </c>
      <c r="M36" s="15">
        <v>5</v>
      </c>
      <c r="N36" s="16">
        <v>1</v>
      </c>
      <c r="O36" s="16">
        <f t="shared" si="2"/>
        <v>0</v>
      </c>
    </row>
    <row r="37" spans="1:15">
      <c r="A37" s="22">
        <v>35</v>
      </c>
      <c r="B37" s="23" t="s">
        <v>439</v>
      </c>
      <c r="C37" s="24">
        <v>226367656500</v>
      </c>
      <c r="D37" s="31">
        <v>654776</v>
      </c>
      <c r="E37" s="25">
        <f t="shared" si="0"/>
        <v>345717.70574975258</v>
      </c>
      <c r="F37" s="26">
        <v>55</v>
      </c>
      <c r="G37" s="27">
        <v>1</v>
      </c>
      <c r="H37" s="28">
        <f t="shared" si="1"/>
        <v>28</v>
      </c>
      <c r="I37" s="27">
        <v>4</v>
      </c>
      <c r="J37" s="15">
        <v>10</v>
      </c>
      <c r="K37" s="7">
        <v>0.5</v>
      </c>
      <c r="L37" s="27">
        <v>7</v>
      </c>
      <c r="M37" s="15">
        <v>10</v>
      </c>
      <c r="N37" s="16">
        <v>0.5</v>
      </c>
      <c r="O37" s="16">
        <f t="shared" si="2"/>
        <v>0</v>
      </c>
    </row>
    <row r="38" spans="1:15">
      <c r="A38" s="22">
        <v>36</v>
      </c>
      <c r="B38" s="23" t="s">
        <v>440</v>
      </c>
      <c r="C38" s="24">
        <v>5710427600</v>
      </c>
      <c r="D38" s="31">
        <v>20709</v>
      </c>
      <c r="E38" s="25">
        <f t="shared" si="0"/>
        <v>275746.17799024581</v>
      </c>
      <c r="F38" s="26">
        <v>82</v>
      </c>
      <c r="G38" s="27">
        <v>94</v>
      </c>
      <c r="H38" s="28">
        <f t="shared" si="1"/>
        <v>88</v>
      </c>
      <c r="I38" s="27">
        <v>38</v>
      </c>
      <c r="J38" s="15">
        <v>9</v>
      </c>
      <c r="K38" s="7">
        <v>0.6</v>
      </c>
      <c r="L38" s="27">
        <v>2</v>
      </c>
      <c r="M38" s="15">
        <v>10</v>
      </c>
      <c r="N38" s="16">
        <v>0.5</v>
      </c>
      <c r="O38" s="16">
        <f t="shared" si="2"/>
        <v>-9.9999999999999978E-2</v>
      </c>
    </row>
    <row r="39" spans="1:15">
      <c r="A39" s="22">
        <v>37</v>
      </c>
      <c r="B39" s="23" t="s">
        <v>441</v>
      </c>
      <c r="C39" s="24">
        <v>1364276100</v>
      </c>
      <c r="D39" s="31">
        <v>5425</v>
      </c>
      <c r="E39" s="25">
        <f t="shared" si="0"/>
        <v>251479.46543778802</v>
      </c>
      <c r="F39" s="26">
        <v>102</v>
      </c>
      <c r="G39" s="27">
        <v>243</v>
      </c>
      <c r="H39" s="28">
        <f t="shared" si="1"/>
        <v>172.5</v>
      </c>
      <c r="I39" s="27">
        <v>169</v>
      </c>
      <c r="J39" s="15">
        <v>6</v>
      </c>
      <c r="K39" s="7">
        <v>0.9</v>
      </c>
      <c r="L39" s="27">
        <v>4</v>
      </c>
      <c r="M39" s="15">
        <v>5</v>
      </c>
      <c r="N39" s="16">
        <v>1</v>
      </c>
      <c r="O39" s="16">
        <f t="shared" si="2"/>
        <v>9.9999999999999978E-2</v>
      </c>
    </row>
    <row r="40" spans="1:15">
      <c r="A40" s="22">
        <v>38</v>
      </c>
      <c r="B40" s="23" t="s">
        <v>442</v>
      </c>
      <c r="C40" s="24">
        <v>2248921600</v>
      </c>
      <c r="D40" s="31">
        <v>8141</v>
      </c>
      <c r="E40" s="25">
        <f t="shared" si="0"/>
        <v>276246.35794128483</v>
      </c>
      <c r="F40" s="26">
        <v>81</v>
      </c>
      <c r="G40" s="27">
        <v>205</v>
      </c>
      <c r="H40" s="28">
        <f t="shared" si="1"/>
        <v>143</v>
      </c>
      <c r="I40" s="27">
        <v>114</v>
      </c>
      <c r="J40" s="15">
        <v>7</v>
      </c>
      <c r="K40" s="7">
        <v>0.8</v>
      </c>
      <c r="L40" s="27">
        <v>3</v>
      </c>
      <c r="M40" s="15">
        <v>7</v>
      </c>
      <c r="N40" s="16">
        <v>0.8</v>
      </c>
      <c r="O40" s="16">
        <f t="shared" si="2"/>
        <v>0</v>
      </c>
    </row>
    <row r="41" spans="1:15">
      <c r="A41" s="22">
        <v>39</v>
      </c>
      <c r="B41" s="23" t="s">
        <v>443</v>
      </c>
      <c r="C41" s="24">
        <v>1023674500</v>
      </c>
      <c r="D41" s="31">
        <v>4882</v>
      </c>
      <c r="E41" s="25">
        <f t="shared" si="0"/>
        <v>209683.42892257273</v>
      </c>
      <c r="F41" s="26">
        <v>141</v>
      </c>
      <c r="G41" s="27">
        <v>256</v>
      </c>
      <c r="H41" s="28">
        <f t="shared" si="1"/>
        <v>198.5</v>
      </c>
      <c r="I41" s="27">
        <v>225</v>
      </c>
      <c r="J41" s="15">
        <v>4</v>
      </c>
      <c r="K41" s="7">
        <v>1.1000000000000001</v>
      </c>
      <c r="L41" s="27">
        <v>5</v>
      </c>
      <c r="M41" s="15">
        <v>4</v>
      </c>
      <c r="N41" s="16">
        <v>1.1000000000000001</v>
      </c>
      <c r="O41" s="16">
        <f t="shared" si="2"/>
        <v>0</v>
      </c>
    </row>
    <row r="42" spans="1:15">
      <c r="A42" s="22">
        <v>40</v>
      </c>
      <c r="B42" s="23" t="s">
        <v>444</v>
      </c>
      <c r="C42" s="24">
        <v>8924863200</v>
      </c>
      <c r="D42" s="31">
        <v>38822</v>
      </c>
      <c r="E42" s="25">
        <f t="shared" si="0"/>
        <v>229891.89634743187</v>
      </c>
      <c r="F42" s="26">
        <v>119</v>
      </c>
      <c r="G42" s="27">
        <v>43</v>
      </c>
      <c r="H42" s="28">
        <f t="shared" si="1"/>
        <v>81</v>
      </c>
      <c r="I42" s="27">
        <v>31</v>
      </c>
      <c r="J42" s="15">
        <v>10</v>
      </c>
      <c r="K42" s="7">
        <v>0.5</v>
      </c>
      <c r="L42" s="27">
        <v>8</v>
      </c>
      <c r="M42" s="15">
        <v>10</v>
      </c>
      <c r="N42" s="16">
        <v>0.5</v>
      </c>
      <c r="O42" s="16">
        <f t="shared" si="2"/>
        <v>0</v>
      </c>
    </row>
    <row r="43" spans="1:15">
      <c r="A43" s="22">
        <v>41</v>
      </c>
      <c r="B43" s="23" t="s">
        <v>445</v>
      </c>
      <c r="C43" s="24">
        <v>4941374200</v>
      </c>
      <c r="D43" s="31">
        <v>10456</v>
      </c>
      <c r="E43" s="25">
        <f t="shared" si="0"/>
        <v>472587.43305279268</v>
      </c>
      <c r="F43" s="26">
        <v>31</v>
      </c>
      <c r="G43" s="27">
        <v>178</v>
      </c>
      <c r="H43" s="28">
        <f t="shared" si="1"/>
        <v>104.5</v>
      </c>
      <c r="I43" s="27">
        <v>68</v>
      </c>
      <c r="J43" s="15">
        <v>9</v>
      </c>
      <c r="K43" s="7">
        <v>0.6</v>
      </c>
      <c r="L43" s="27">
        <v>3</v>
      </c>
      <c r="M43" s="15">
        <v>9</v>
      </c>
      <c r="N43" s="16">
        <v>0.6</v>
      </c>
      <c r="O43" s="16">
        <f t="shared" si="2"/>
        <v>0</v>
      </c>
    </row>
    <row r="44" spans="1:15">
      <c r="A44" s="22">
        <v>42</v>
      </c>
      <c r="B44" s="23" t="s">
        <v>446</v>
      </c>
      <c r="C44" s="24">
        <v>3904478200</v>
      </c>
      <c r="D44" s="31">
        <v>28805</v>
      </c>
      <c r="E44" s="25">
        <f t="shared" si="0"/>
        <v>135548.6269744836</v>
      </c>
      <c r="F44" s="26">
        <v>277</v>
      </c>
      <c r="G44" s="27">
        <v>66</v>
      </c>
      <c r="H44" s="28">
        <f t="shared" si="1"/>
        <v>171.5</v>
      </c>
      <c r="I44" s="27">
        <v>165</v>
      </c>
      <c r="J44" s="15">
        <v>6</v>
      </c>
      <c r="K44" s="7">
        <v>0.9</v>
      </c>
      <c r="L44" s="27">
        <v>5</v>
      </c>
      <c r="M44" s="15">
        <v>6</v>
      </c>
      <c r="N44" s="16">
        <v>0.9</v>
      </c>
      <c r="O44" s="16">
        <f t="shared" si="2"/>
        <v>0</v>
      </c>
    </row>
    <row r="45" spans="1:15">
      <c r="A45" s="22">
        <v>43</v>
      </c>
      <c r="B45" s="23" t="s">
        <v>447</v>
      </c>
      <c r="C45" s="24">
        <v>523323600</v>
      </c>
      <c r="D45" s="31">
        <v>3690</v>
      </c>
      <c r="E45" s="25">
        <f t="shared" si="0"/>
        <v>141822.11382113822</v>
      </c>
      <c r="F45" s="26">
        <v>264</v>
      </c>
      <c r="G45" s="27">
        <v>264</v>
      </c>
      <c r="H45" s="28">
        <f t="shared" si="1"/>
        <v>264</v>
      </c>
      <c r="I45" s="27">
        <v>304</v>
      </c>
      <c r="J45" s="15">
        <v>2</v>
      </c>
      <c r="K45" s="7">
        <v>1.3</v>
      </c>
      <c r="L45" s="27">
        <v>4</v>
      </c>
      <c r="M45" s="15">
        <v>2</v>
      </c>
      <c r="N45" s="16">
        <v>1.3</v>
      </c>
      <c r="O45" s="16">
        <f t="shared" si="2"/>
        <v>0</v>
      </c>
    </row>
    <row r="46" spans="1:15">
      <c r="A46" s="22">
        <v>44</v>
      </c>
      <c r="B46" s="23" t="s">
        <v>448</v>
      </c>
      <c r="C46" s="24">
        <v>10593077300</v>
      </c>
      <c r="D46" s="31">
        <v>105446</v>
      </c>
      <c r="E46" s="25">
        <f t="shared" si="0"/>
        <v>100459.73578893462</v>
      </c>
      <c r="F46" s="26">
        <v>327</v>
      </c>
      <c r="G46" s="27">
        <v>6</v>
      </c>
      <c r="H46" s="28">
        <f t="shared" si="1"/>
        <v>166.5</v>
      </c>
      <c r="I46" s="27">
        <v>155</v>
      </c>
      <c r="J46" s="15">
        <v>6</v>
      </c>
      <c r="K46" s="7">
        <v>0.9</v>
      </c>
      <c r="L46" s="27">
        <v>6</v>
      </c>
      <c r="M46" s="15">
        <v>6</v>
      </c>
      <c r="N46" s="16">
        <v>0.9</v>
      </c>
      <c r="O46" s="16">
        <f t="shared" si="2"/>
        <v>0</v>
      </c>
    </row>
    <row r="47" spans="1:15">
      <c r="A47" s="22">
        <v>45</v>
      </c>
      <c r="B47" s="23" t="s">
        <v>449</v>
      </c>
      <c r="C47" s="24">
        <v>370083900</v>
      </c>
      <c r="D47" s="31">
        <v>3432</v>
      </c>
      <c r="E47" s="25">
        <f t="shared" si="0"/>
        <v>107833.3041958042</v>
      </c>
      <c r="F47" s="26">
        <v>324</v>
      </c>
      <c r="G47" s="27">
        <v>271</v>
      </c>
      <c r="H47" s="28">
        <f t="shared" si="1"/>
        <v>297.5</v>
      </c>
      <c r="I47" s="27">
        <v>336</v>
      </c>
      <c r="J47" s="15">
        <v>1</v>
      </c>
      <c r="K47" s="7">
        <v>1.4</v>
      </c>
      <c r="L47" s="27">
        <v>5</v>
      </c>
      <c r="M47" s="15">
        <v>1</v>
      </c>
      <c r="N47" s="16">
        <v>1.4</v>
      </c>
      <c r="O47" s="16">
        <f t="shared" si="2"/>
        <v>0</v>
      </c>
    </row>
    <row r="48" spans="1:15">
      <c r="A48" s="22">
        <v>46</v>
      </c>
      <c r="B48" s="23" t="s">
        <v>450</v>
      </c>
      <c r="C48" s="24">
        <v>29895594800</v>
      </c>
      <c r="D48" s="31">
        <v>62726</v>
      </c>
      <c r="E48" s="25">
        <f t="shared" si="0"/>
        <v>476606.1091094602</v>
      </c>
      <c r="F48" s="26">
        <v>30</v>
      </c>
      <c r="G48" s="27">
        <v>18</v>
      </c>
      <c r="H48" s="28">
        <f t="shared" si="1"/>
        <v>24</v>
      </c>
      <c r="I48" s="27">
        <v>2</v>
      </c>
      <c r="J48" s="15">
        <v>10</v>
      </c>
      <c r="K48" s="7">
        <v>0.5</v>
      </c>
      <c r="L48" s="27">
        <v>9</v>
      </c>
      <c r="M48" s="15">
        <v>10</v>
      </c>
      <c r="N48" s="16">
        <v>0.5</v>
      </c>
      <c r="O48" s="16">
        <f t="shared" si="2"/>
        <v>0</v>
      </c>
    </row>
    <row r="49" spans="1:15">
      <c r="A49" s="22">
        <v>47</v>
      </c>
      <c r="B49" s="23" t="s">
        <v>451</v>
      </c>
      <c r="C49" s="24">
        <v>270428900</v>
      </c>
      <c r="D49" s="31">
        <v>1816</v>
      </c>
      <c r="E49" s="25">
        <f t="shared" si="0"/>
        <v>148914.59251101321</v>
      </c>
      <c r="F49" s="26">
        <v>249</v>
      </c>
      <c r="G49" s="27">
        <v>295</v>
      </c>
      <c r="H49" s="28">
        <f t="shared" si="1"/>
        <v>272</v>
      </c>
      <c r="I49" s="27">
        <v>315</v>
      </c>
      <c r="J49" s="15">
        <v>2</v>
      </c>
      <c r="K49" s="7">
        <v>1.3</v>
      </c>
      <c r="L49" s="27">
        <v>5</v>
      </c>
      <c r="M49" s="15">
        <v>1</v>
      </c>
      <c r="N49" s="16">
        <v>1.4</v>
      </c>
      <c r="O49" s="16">
        <f t="shared" si="2"/>
        <v>9.9999999999999867E-2</v>
      </c>
    </row>
    <row r="50" spans="1:15">
      <c r="A50" s="22">
        <v>48</v>
      </c>
      <c r="B50" s="23" t="s">
        <v>452</v>
      </c>
      <c r="C50" s="24">
        <v>9008541100</v>
      </c>
      <c r="D50" s="31">
        <v>25989</v>
      </c>
      <c r="E50" s="25">
        <f t="shared" si="0"/>
        <v>346629.00073107856</v>
      </c>
      <c r="F50" s="26">
        <v>54</v>
      </c>
      <c r="G50" s="27">
        <v>75</v>
      </c>
      <c r="H50" s="28">
        <f t="shared" si="1"/>
        <v>64.5</v>
      </c>
      <c r="I50" s="27">
        <v>17</v>
      </c>
      <c r="J50" s="15">
        <v>10</v>
      </c>
      <c r="K50" s="7">
        <v>0.5</v>
      </c>
      <c r="L50" s="27">
        <v>10</v>
      </c>
      <c r="M50" s="15">
        <v>10</v>
      </c>
      <c r="N50" s="16">
        <v>0.5</v>
      </c>
      <c r="O50" s="16">
        <f t="shared" si="2"/>
        <v>0</v>
      </c>
    </row>
    <row r="51" spans="1:15">
      <c r="A51" s="22">
        <v>49</v>
      </c>
      <c r="B51" s="23" t="s">
        <v>453</v>
      </c>
      <c r="C51" s="24">
        <v>70337058800</v>
      </c>
      <c r="D51" s="31">
        <v>117090</v>
      </c>
      <c r="E51" s="25">
        <f t="shared" si="0"/>
        <v>600709.35861303273</v>
      </c>
      <c r="F51" s="26">
        <v>19</v>
      </c>
      <c r="G51" s="27">
        <v>4</v>
      </c>
      <c r="H51" s="28">
        <f t="shared" si="1"/>
        <v>11.5</v>
      </c>
      <c r="I51" s="27">
        <v>1</v>
      </c>
      <c r="J51" s="15">
        <v>10</v>
      </c>
      <c r="K51" s="7">
        <v>0.5</v>
      </c>
      <c r="L51" s="27">
        <v>11</v>
      </c>
      <c r="M51" s="15">
        <v>10</v>
      </c>
      <c r="N51" s="16">
        <v>0.5</v>
      </c>
      <c r="O51" s="16">
        <f t="shared" si="2"/>
        <v>0</v>
      </c>
    </row>
    <row r="52" spans="1:15">
      <c r="A52" s="22">
        <v>50</v>
      </c>
      <c r="B52" s="23" t="s">
        <v>454</v>
      </c>
      <c r="C52" s="24">
        <v>6376735000</v>
      </c>
      <c r="D52" s="31">
        <v>24470</v>
      </c>
      <c r="E52" s="25">
        <f t="shared" si="0"/>
        <v>260593.99264405394</v>
      </c>
      <c r="F52" s="26">
        <v>97</v>
      </c>
      <c r="G52" s="27">
        <v>81</v>
      </c>
      <c r="H52" s="28">
        <f t="shared" si="1"/>
        <v>89</v>
      </c>
      <c r="I52" s="27">
        <v>42</v>
      </c>
      <c r="J52" s="15">
        <v>9</v>
      </c>
      <c r="K52" s="7">
        <v>0.6</v>
      </c>
      <c r="L52" s="27">
        <v>4</v>
      </c>
      <c r="M52" s="15">
        <v>9</v>
      </c>
      <c r="N52" s="16">
        <v>0.6</v>
      </c>
      <c r="O52" s="16">
        <f t="shared" si="2"/>
        <v>0</v>
      </c>
    </row>
    <row r="53" spans="1:15">
      <c r="A53" s="22">
        <v>51</v>
      </c>
      <c r="B53" s="23" t="s">
        <v>455</v>
      </c>
      <c r="C53" s="24">
        <v>1841728700</v>
      </c>
      <c r="D53" s="31">
        <v>5181</v>
      </c>
      <c r="E53" s="25">
        <f t="shared" si="0"/>
        <v>355477.45608955802</v>
      </c>
      <c r="F53" s="26">
        <v>53</v>
      </c>
      <c r="G53" s="27">
        <v>248</v>
      </c>
      <c r="H53" s="28">
        <f t="shared" si="1"/>
        <v>150.5</v>
      </c>
      <c r="I53" s="27">
        <v>125</v>
      </c>
      <c r="J53" s="15">
        <v>7</v>
      </c>
      <c r="K53" s="7">
        <v>0.8</v>
      </c>
      <c r="L53" s="27">
        <v>4</v>
      </c>
      <c r="M53" s="15">
        <v>7</v>
      </c>
      <c r="N53" s="16">
        <v>0.8</v>
      </c>
      <c r="O53" s="16">
        <f t="shared" si="2"/>
        <v>0</v>
      </c>
    </row>
    <row r="54" spans="1:15">
      <c r="A54" s="22">
        <v>52</v>
      </c>
      <c r="B54" s="23" t="s">
        <v>456</v>
      </c>
      <c r="C54" s="24">
        <v>1736816700</v>
      </c>
      <c r="D54" s="31">
        <v>11668</v>
      </c>
      <c r="E54" s="25">
        <f t="shared" si="0"/>
        <v>148852.99108673295</v>
      </c>
      <c r="F54" s="26">
        <v>250</v>
      </c>
      <c r="G54" s="27">
        <v>167</v>
      </c>
      <c r="H54" s="28">
        <f t="shared" si="1"/>
        <v>208.5</v>
      </c>
      <c r="I54" s="27">
        <v>241</v>
      </c>
      <c r="J54" s="15">
        <v>4</v>
      </c>
      <c r="K54" s="7">
        <v>1.1000000000000001</v>
      </c>
      <c r="L54" s="27">
        <v>6</v>
      </c>
      <c r="M54" s="15">
        <v>4</v>
      </c>
      <c r="N54" s="16">
        <v>1.1000000000000001</v>
      </c>
      <c r="O54" s="16">
        <f t="shared" si="2"/>
        <v>0</v>
      </c>
    </row>
    <row r="55" spans="1:15">
      <c r="A55" s="22">
        <v>53</v>
      </c>
      <c r="B55" s="23" t="s">
        <v>457</v>
      </c>
      <c r="C55" s="24">
        <v>155406800</v>
      </c>
      <c r="D55" s="31">
        <v>1184</v>
      </c>
      <c r="E55" s="25">
        <f t="shared" si="0"/>
        <v>131255.74324324325</v>
      </c>
      <c r="F55" s="26">
        <v>285</v>
      </c>
      <c r="G55" s="27">
        <v>320</v>
      </c>
      <c r="H55" s="28">
        <f t="shared" si="1"/>
        <v>302.5</v>
      </c>
      <c r="I55" s="27">
        <v>342</v>
      </c>
      <c r="J55" s="15">
        <v>1</v>
      </c>
      <c r="K55" s="7">
        <v>1.4</v>
      </c>
      <c r="L55" s="27">
        <v>6</v>
      </c>
      <c r="M55" s="15">
        <v>1</v>
      </c>
      <c r="N55" s="16">
        <v>1.4</v>
      </c>
      <c r="O55" s="16">
        <f t="shared" si="2"/>
        <v>0</v>
      </c>
    </row>
    <row r="56" spans="1:15">
      <c r="A56" s="22">
        <v>54</v>
      </c>
      <c r="B56" s="23" t="s">
        <v>458</v>
      </c>
      <c r="C56" s="24">
        <v>2225215400</v>
      </c>
      <c r="D56" s="31">
        <v>13317</v>
      </c>
      <c r="E56" s="25">
        <f t="shared" si="0"/>
        <v>167095.84741308104</v>
      </c>
      <c r="F56" s="26">
        <v>207</v>
      </c>
      <c r="G56" s="27">
        <v>152</v>
      </c>
      <c r="H56" s="28">
        <f t="shared" si="1"/>
        <v>179.5</v>
      </c>
      <c r="I56" s="27">
        <v>191</v>
      </c>
      <c r="J56" s="15">
        <v>5</v>
      </c>
      <c r="K56" s="7">
        <v>1</v>
      </c>
      <c r="L56" s="27">
        <v>6</v>
      </c>
      <c r="M56" s="15">
        <v>4</v>
      </c>
      <c r="N56" s="16">
        <v>1.1000000000000001</v>
      </c>
      <c r="O56" s="16">
        <f t="shared" si="2"/>
        <v>0.10000000000000009</v>
      </c>
    </row>
    <row r="57" spans="1:15">
      <c r="A57" s="22">
        <v>55</v>
      </c>
      <c r="B57" s="23" t="s">
        <v>459</v>
      </c>
      <c r="C57" s="24">
        <v>8768778800</v>
      </c>
      <c r="D57" s="31">
        <v>6703</v>
      </c>
      <c r="E57" s="25">
        <f t="shared" si="0"/>
        <v>1308187.1997613008</v>
      </c>
      <c r="F57" s="26">
        <v>6</v>
      </c>
      <c r="G57" s="27">
        <v>224</v>
      </c>
      <c r="H57" s="28">
        <f t="shared" si="1"/>
        <v>115</v>
      </c>
      <c r="I57" s="27">
        <v>79</v>
      </c>
      <c r="J57" s="15">
        <v>8</v>
      </c>
      <c r="K57" s="7">
        <v>0.7</v>
      </c>
      <c r="L57" s="27">
        <v>3</v>
      </c>
      <c r="M57" s="15">
        <v>8</v>
      </c>
      <c r="N57" s="16">
        <v>0.7</v>
      </c>
      <c r="O57" s="16">
        <f t="shared" si="2"/>
        <v>0</v>
      </c>
    </row>
    <row r="58" spans="1:15">
      <c r="A58" s="22">
        <v>56</v>
      </c>
      <c r="B58" s="23" t="s">
        <v>460</v>
      </c>
      <c r="C58" s="24">
        <v>7194279300</v>
      </c>
      <c r="D58" s="31">
        <v>35933</v>
      </c>
      <c r="E58" s="25">
        <f t="shared" si="0"/>
        <v>200213.711629978</v>
      </c>
      <c r="F58" s="26">
        <v>154</v>
      </c>
      <c r="G58" s="27">
        <v>47</v>
      </c>
      <c r="H58" s="28">
        <f t="shared" si="1"/>
        <v>100.5</v>
      </c>
      <c r="I58" s="27">
        <v>58</v>
      </c>
      <c r="J58" s="15">
        <v>9</v>
      </c>
      <c r="K58" s="7">
        <v>0.6</v>
      </c>
      <c r="L58" s="27">
        <v>5</v>
      </c>
      <c r="M58" s="15">
        <v>9</v>
      </c>
      <c r="N58" s="16">
        <v>0.6</v>
      </c>
      <c r="O58" s="16">
        <f t="shared" si="2"/>
        <v>0</v>
      </c>
    </row>
    <row r="59" spans="1:15">
      <c r="A59" s="22">
        <v>57</v>
      </c>
      <c r="B59" s="23" t="s">
        <v>461</v>
      </c>
      <c r="C59" s="24">
        <v>5133648900</v>
      </c>
      <c r="D59" s="31">
        <v>38889</v>
      </c>
      <c r="E59" s="25">
        <f t="shared" si="0"/>
        <v>132007.73740646456</v>
      </c>
      <c r="F59" s="26">
        <v>282</v>
      </c>
      <c r="G59" s="27">
        <v>42</v>
      </c>
      <c r="H59" s="28">
        <f t="shared" si="1"/>
        <v>162</v>
      </c>
      <c r="I59" s="27">
        <v>148</v>
      </c>
      <c r="J59" s="15">
        <v>6</v>
      </c>
      <c r="K59" s="7">
        <v>0.9</v>
      </c>
      <c r="L59" s="27">
        <v>7</v>
      </c>
      <c r="M59" s="15">
        <v>6</v>
      </c>
      <c r="N59" s="16">
        <v>0.9</v>
      </c>
      <c r="O59" s="16">
        <f t="shared" si="2"/>
        <v>0</v>
      </c>
    </row>
    <row r="60" spans="1:15">
      <c r="A60" s="22">
        <v>58</v>
      </c>
      <c r="B60" s="23" t="s">
        <v>462</v>
      </c>
      <c r="C60" s="24">
        <v>380218700</v>
      </c>
      <c r="D60" s="31">
        <v>3236</v>
      </c>
      <c r="E60" s="25">
        <f t="shared" si="0"/>
        <v>117496.50803461063</v>
      </c>
      <c r="F60" s="26">
        <v>309</v>
      </c>
      <c r="G60" s="27">
        <v>276</v>
      </c>
      <c r="H60" s="28">
        <f t="shared" si="1"/>
        <v>292.5</v>
      </c>
      <c r="I60" s="27">
        <v>331</v>
      </c>
      <c r="J60" s="15">
        <v>1</v>
      </c>
      <c r="K60" s="7">
        <v>1.4</v>
      </c>
      <c r="L60" s="27">
        <v>7</v>
      </c>
      <c r="M60" s="15">
        <v>1</v>
      </c>
      <c r="N60" s="16">
        <v>1.4</v>
      </c>
      <c r="O60" s="16">
        <f t="shared" si="2"/>
        <v>0</v>
      </c>
    </row>
    <row r="61" spans="1:15">
      <c r="A61" s="22">
        <v>59</v>
      </c>
      <c r="B61" s="23" t="s">
        <v>463</v>
      </c>
      <c r="C61" s="24">
        <v>150115400</v>
      </c>
      <c r="D61" s="31">
        <v>1221</v>
      </c>
      <c r="E61" s="25">
        <f t="shared" si="0"/>
        <v>122944.63554463554</v>
      </c>
      <c r="F61" s="26">
        <v>300</v>
      </c>
      <c r="G61" s="27">
        <v>317</v>
      </c>
      <c r="H61" s="28">
        <f t="shared" si="1"/>
        <v>308.5</v>
      </c>
      <c r="I61" s="27">
        <v>346</v>
      </c>
      <c r="J61" s="15">
        <v>1</v>
      </c>
      <c r="K61" s="7">
        <v>1.4</v>
      </c>
      <c r="L61" s="27">
        <v>8</v>
      </c>
      <c r="M61" s="15">
        <v>1</v>
      </c>
      <c r="N61" s="16">
        <v>1.4</v>
      </c>
      <c r="O61" s="16">
        <f t="shared" si="2"/>
        <v>0</v>
      </c>
    </row>
    <row r="62" spans="1:15">
      <c r="A62" s="22">
        <v>60</v>
      </c>
      <c r="B62" s="23" t="s">
        <v>464</v>
      </c>
      <c r="C62" s="24">
        <v>190606900</v>
      </c>
      <c r="D62" s="31">
        <v>1178</v>
      </c>
      <c r="E62" s="25">
        <f t="shared" si="0"/>
        <v>161805.51782682512</v>
      </c>
      <c r="F62" s="26">
        <v>212</v>
      </c>
      <c r="G62" s="27">
        <v>322</v>
      </c>
      <c r="H62" s="28">
        <f t="shared" si="1"/>
        <v>267</v>
      </c>
      <c r="I62" s="27">
        <v>308</v>
      </c>
      <c r="J62" s="15">
        <v>2</v>
      </c>
      <c r="K62" s="7">
        <v>1.3</v>
      </c>
      <c r="L62" s="27">
        <v>6</v>
      </c>
      <c r="M62" s="15">
        <v>1</v>
      </c>
      <c r="N62" s="16">
        <v>1.4</v>
      </c>
      <c r="O62" s="16">
        <f t="shared" si="2"/>
        <v>9.9999999999999867E-2</v>
      </c>
    </row>
    <row r="63" spans="1:15">
      <c r="A63" s="22">
        <v>61</v>
      </c>
      <c r="B63" s="23" t="s">
        <v>465</v>
      </c>
      <c r="C63" s="24">
        <v>4667842700</v>
      </c>
      <c r="D63" s="31">
        <v>55190</v>
      </c>
      <c r="E63" s="25">
        <f t="shared" si="0"/>
        <v>84577.689798876614</v>
      </c>
      <c r="F63" s="26">
        <v>341</v>
      </c>
      <c r="G63" s="27">
        <v>24</v>
      </c>
      <c r="H63" s="28">
        <f t="shared" si="1"/>
        <v>182.5</v>
      </c>
      <c r="I63" s="27">
        <v>200</v>
      </c>
      <c r="J63" s="15">
        <v>5</v>
      </c>
      <c r="K63" s="7">
        <v>1</v>
      </c>
      <c r="L63" s="27">
        <v>7</v>
      </c>
      <c r="M63" s="15">
        <v>5</v>
      </c>
      <c r="N63" s="16">
        <v>1</v>
      </c>
      <c r="O63" s="16">
        <f t="shared" si="2"/>
        <v>0</v>
      </c>
    </row>
    <row r="64" spans="1:15">
      <c r="A64" s="22">
        <v>62</v>
      </c>
      <c r="B64" s="23" t="s">
        <v>466</v>
      </c>
      <c r="C64" s="24">
        <v>3878126000</v>
      </c>
      <c r="D64" s="31">
        <v>1248</v>
      </c>
      <c r="E64" s="25">
        <f t="shared" si="0"/>
        <v>3107472.7564102565</v>
      </c>
      <c r="F64" s="26">
        <v>2</v>
      </c>
      <c r="G64" s="27">
        <v>316</v>
      </c>
      <c r="H64" s="28">
        <f t="shared" si="1"/>
        <v>159</v>
      </c>
      <c r="I64" s="27">
        <v>137</v>
      </c>
      <c r="J64" s="15">
        <v>7</v>
      </c>
      <c r="K64" s="7">
        <v>0.8</v>
      </c>
      <c r="L64" s="27">
        <v>5</v>
      </c>
      <c r="M64" s="15">
        <v>6</v>
      </c>
      <c r="N64" s="16">
        <v>0.9</v>
      </c>
      <c r="O64" s="16">
        <f t="shared" si="2"/>
        <v>9.9999999999999978E-2</v>
      </c>
    </row>
    <row r="65" spans="1:15">
      <c r="A65" s="22">
        <v>63</v>
      </c>
      <c r="B65" s="23" t="s">
        <v>467</v>
      </c>
      <c r="C65" s="24">
        <v>149674900</v>
      </c>
      <c r="D65" s="31">
        <v>1649</v>
      </c>
      <c r="E65" s="25">
        <f t="shared" si="0"/>
        <v>90767.070952092181</v>
      </c>
      <c r="F65" s="26">
        <v>337</v>
      </c>
      <c r="G65" s="27">
        <v>302</v>
      </c>
      <c r="H65" s="28">
        <f t="shared" si="1"/>
        <v>319.5</v>
      </c>
      <c r="I65" s="27">
        <v>350</v>
      </c>
      <c r="J65" s="15">
        <v>1</v>
      </c>
      <c r="K65" s="7">
        <v>1.4</v>
      </c>
      <c r="L65" s="27">
        <v>9</v>
      </c>
      <c r="M65" s="15">
        <v>1</v>
      </c>
      <c r="N65" s="16">
        <v>1.4</v>
      </c>
      <c r="O65" s="16">
        <f t="shared" si="2"/>
        <v>0</v>
      </c>
    </row>
    <row r="66" spans="1:15">
      <c r="A66" s="22">
        <v>64</v>
      </c>
      <c r="B66" s="23" t="s">
        <v>468</v>
      </c>
      <c r="C66" s="24">
        <v>1853848200</v>
      </c>
      <c r="D66" s="31">
        <v>15381</v>
      </c>
      <c r="E66" s="25">
        <f t="shared" si="0"/>
        <v>120528.45718743905</v>
      </c>
      <c r="F66" s="26">
        <v>302</v>
      </c>
      <c r="G66" s="27">
        <v>132</v>
      </c>
      <c r="H66" s="28">
        <f t="shared" si="1"/>
        <v>217</v>
      </c>
      <c r="I66" s="27">
        <v>251</v>
      </c>
      <c r="J66" s="15">
        <v>3</v>
      </c>
      <c r="K66" s="7">
        <v>1.2</v>
      </c>
      <c r="L66" s="27">
        <v>5</v>
      </c>
      <c r="M66" s="15">
        <v>3</v>
      </c>
      <c r="N66" s="16">
        <v>1.2</v>
      </c>
      <c r="O66" s="16">
        <f t="shared" si="2"/>
        <v>0</v>
      </c>
    </row>
    <row r="67" spans="1:15">
      <c r="A67" s="22">
        <v>65</v>
      </c>
      <c r="B67" s="23" t="s">
        <v>469</v>
      </c>
      <c r="C67" s="24">
        <v>3547050800</v>
      </c>
      <c r="D67" s="31">
        <v>8373</v>
      </c>
      <c r="E67" s="25">
        <f t="shared" ref="E67:E130" si="3">C67/D67</f>
        <v>423629.61901349574</v>
      </c>
      <c r="F67" s="26">
        <v>38</v>
      </c>
      <c r="G67" s="27">
        <v>200</v>
      </c>
      <c r="H67" s="28">
        <f t="shared" ref="H67:H130" si="4">(F67+G67)/2</f>
        <v>119</v>
      </c>
      <c r="I67" s="27">
        <v>81</v>
      </c>
      <c r="J67" s="15">
        <v>8</v>
      </c>
      <c r="K67" s="7">
        <v>0.7</v>
      </c>
      <c r="L67" s="27">
        <v>4</v>
      </c>
      <c r="M67" s="15">
        <v>8</v>
      </c>
      <c r="N67" s="16">
        <v>0.7</v>
      </c>
      <c r="O67" s="16">
        <f t="shared" ref="O67:O130" si="5">N67-K67</f>
        <v>0</v>
      </c>
    </row>
    <row r="68" spans="1:15">
      <c r="A68" s="22">
        <v>66</v>
      </c>
      <c r="B68" s="23" t="s">
        <v>470</v>
      </c>
      <c r="C68" s="24">
        <v>203121700</v>
      </c>
      <c r="D68" s="31">
        <v>1615</v>
      </c>
      <c r="E68" s="25">
        <f t="shared" si="3"/>
        <v>125771.95046439629</v>
      </c>
      <c r="F68" s="26">
        <v>294</v>
      </c>
      <c r="G68" s="27">
        <v>306</v>
      </c>
      <c r="H68" s="28">
        <f t="shared" si="4"/>
        <v>300</v>
      </c>
      <c r="I68" s="27">
        <v>338</v>
      </c>
      <c r="J68" s="15">
        <v>1</v>
      </c>
      <c r="K68" s="7">
        <v>1.4</v>
      </c>
      <c r="L68" s="27">
        <v>10</v>
      </c>
      <c r="M68" s="15">
        <v>1</v>
      </c>
      <c r="N68" s="16">
        <v>1.4</v>
      </c>
      <c r="O68" s="16">
        <f t="shared" si="5"/>
        <v>0</v>
      </c>
    </row>
    <row r="69" spans="1:15">
      <c r="A69" s="22">
        <v>67</v>
      </c>
      <c r="B69" s="23" t="s">
        <v>471</v>
      </c>
      <c r="C69" s="24">
        <v>7337635800</v>
      </c>
      <c r="D69" s="31">
        <v>18184</v>
      </c>
      <c r="E69" s="25">
        <f t="shared" si="3"/>
        <v>403521.54641443025</v>
      </c>
      <c r="F69" s="26">
        <v>41</v>
      </c>
      <c r="G69" s="27">
        <v>111</v>
      </c>
      <c r="H69" s="28">
        <f t="shared" si="4"/>
        <v>76</v>
      </c>
      <c r="I69" s="27">
        <v>27</v>
      </c>
      <c r="J69" s="15">
        <v>10</v>
      </c>
      <c r="K69" s="7">
        <v>0.5</v>
      </c>
      <c r="L69" s="27">
        <v>12</v>
      </c>
      <c r="M69" s="15">
        <v>10</v>
      </c>
      <c r="N69" s="16">
        <v>0.5</v>
      </c>
      <c r="O69" s="16">
        <f t="shared" si="5"/>
        <v>0</v>
      </c>
    </row>
    <row r="70" spans="1:15">
      <c r="A70" s="22">
        <v>68</v>
      </c>
      <c r="B70" s="23" t="s">
        <v>472</v>
      </c>
      <c r="C70" s="24">
        <v>298724500</v>
      </c>
      <c r="D70" s="31">
        <v>1768</v>
      </c>
      <c r="E70" s="25">
        <f t="shared" si="3"/>
        <v>168961.82126696833</v>
      </c>
      <c r="F70" s="26">
        <v>205</v>
      </c>
      <c r="G70" s="27">
        <v>297</v>
      </c>
      <c r="H70" s="28">
        <f t="shared" si="4"/>
        <v>251</v>
      </c>
      <c r="I70" s="27">
        <v>287</v>
      </c>
      <c r="J70" s="15">
        <v>2</v>
      </c>
      <c r="K70" s="7">
        <v>1.3</v>
      </c>
      <c r="L70" s="27">
        <v>7</v>
      </c>
      <c r="M70" s="15">
        <v>2</v>
      </c>
      <c r="N70" s="16">
        <v>1.3</v>
      </c>
      <c r="O70" s="16">
        <f t="shared" si="5"/>
        <v>0</v>
      </c>
    </row>
    <row r="71" spans="1:15">
      <c r="A71" s="22">
        <v>69</v>
      </c>
      <c r="B71" s="23" t="s">
        <v>473</v>
      </c>
      <c r="C71" s="24">
        <v>153578200</v>
      </c>
      <c r="D71" s="31">
        <v>819</v>
      </c>
      <c r="E71" s="25">
        <f t="shared" si="3"/>
        <v>187519.16971916973</v>
      </c>
      <c r="F71" s="26">
        <v>177</v>
      </c>
      <c r="G71" s="27">
        <v>330</v>
      </c>
      <c r="H71" s="28">
        <f t="shared" si="4"/>
        <v>253.5</v>
      </c>
      <c r="I71" s="27">
        <v>290</v>
      </c>
      <c r="J71" s="15">
        <v>2</v>
      </c>
      <c r="K71" s="7">
        <v>1.3</v>
      </c>
      <c r="L71" s="27">
        <v>8</v>
      </c>
      <c r="M71" s="15">
        <v>2</v>
      </c>
      <c r="N71" s="16">
        <v>1.3</v>
      </c>
      <c r="O71" s="16">
        <f t="shared" si="5"/>
        <v>0</v>
      </c>
    </row>
    <row r="72" spans="1:15">
      <c r="A72" s="22">
        <v>70</v>
      </c>
      <c r="B72" s="23" t="s">
        <v>474</v>
      </c>
      <c r="C72" s="24">
        <v>732087000</v>
      </c>
      <c r="D72" s="31">
        <v>6290</v>
      </c>
      <c r="E72" s="25">
        <f t="shared" si="3"/>
        <v>116389.03020667727</v>
      </c>
      <c r="F72" s="26">
        <v>312</v>
      </c>
      <c r="G72" s="27">
        <v>230</v>
      </c>
      <c r="H72" s="28">
        <f t="shared" si="4"/>
        <v>271</v>
      </c>
      <c r="I72" s="27">
        <v>313</v>
      </c>
      <c r="J72" s="15">
        <v>2</v>
      </c>
      <c r="K72" s="7">
        <v>1.3</v>
      </c>
      <c r="L72" s="27">
        <v>9</v>
      </c>
      <c r="M72" s="15">
        <v>2</v>
      </c>
      <c r="N72" s="16">
        <v>1.3</v>
      </c>
      <c r="O72" s="16">
        <f t="shared" si="5"/>
        <v>0</v>
      </c>
    </row>
    <row r="73" spans="1:15">
      <c r="A73" s="22">
        <v>71</v>
      </c>
      <c r="B73" s="23" t="s">
        <v>475</v>
      </c>
      <c r="C73" s="24">
        <v>6417792300</v>
      </c>
      <c r="D73" s="31">
        <v>27898</v>
      </c>
      <c r="E73" s="25">
        <f t="shared" si="3"/>
        <v>230044.88852247474</v>
      </c>
      <c r="F73" s="26">
        <v>118</v>
      </c>
      <c r="G73" s="27">
        <v>71</v>
      </c>
      <c r="H73" s="28">
        <f t="shared" si="4"/>
        <v>94.5</v>
      </c>
      <c r="I73" s="27">
        <v>53</v>
      </c>
      <c r="J73" s="15">
        <v>9</v>
      </c>
      <c r="K73" s="7">
        <v>0.6</v>
      </c>
      <c r="L73" s="27">
        <v>6</v>
      </c>
      <c r="M73" s="15">
        <v>9</v>
      </c>
      <c r="N73" s="16">
        <v>0.6</v>
      </c>
      <c r="O73" s="16">
        <f t="shared" si="5"/>
        <v>0</v>
      </c>
    </row>
    <row r="74" spans="1:15">
      <c r="A74" s="22">
        <v>72</v>
      </c>
      <c r="B74" s="23" t="s">
        <v>476</v>
      </c>
      <c r="C74" s="24">
        <v>6798935400</v>
      </c>
      <c r="D74" s="31">
        <v>34005</v>
      </c>
      <c r="E74" s="25">
        <f t="shared" si="3"/>
        <v>199939.28539920601</v>
      </c>
      <c r="F74" s="26">
        <v>155</v>
      </c>
      <c r="G74" s="27">
        <v>51</v>
      </c>
      <c r="H74" s="28">
        <f t="shared" si="4"/>
        <v>103</v>
      </c>
      <c r="I74" s="27">
        <v>63</v>
      </c>
      <c r="J74" s="15">
        <v>9</v>
      </c>
      <c r="K74" s="7">
        <v>0.6</v>
      </c>
      <c r="L74" s="27">
        <v>7</v>
      </c>
      <c r="M74" s="15">
        <v>9</v>
      </c>
      <c r="N74" s="16">
        <v>0.6</v>
      </c>
      <c r="O74" s="16">
        <f t="shared" si="5"/>
        <v>0</v>
      </c>
    </row>
    <row r="75" spans="1:15">
      <c r="A75" s="22">
        <v>73</v>
      </c>
      <c r="B75" s="23" t="s">
        <v>477</v>
      </c>
      <c r="C75" s="24">
        <v>6593838900</v>
      </c>
      <c r="D75" s="31">
        <v>25240</v>
      </c>
      <c r="E75" s="25">
        <f t="shared" si="3"/>
        <v>261245.59825673533</v>
      </c>
      <c r="F75" s="26">
        <v>96</v>
      </c>
      <c r="G75" s="27">
        <v>79</v>
      </c>
      <c r="H75" s="28">
        <f t="shared" si="4"/>
        <v>87.5</v>
      </c>
      <c r="I75" s="27">
        <v>36</v>
      </c>
      <c r="J75" s="15">
        <v>9</v>
      </c>
      <c r="K75" s="7">
        <v>0.6</v>
      </c>
      <c r="L75" s="27">
        <v>8</v>
      </c>
      <c r="M75" s="15">
        <v>10</v>
      </c>
      <c r="N75" s="16">
        <v>0.5</v>
      </c>
      <c r="O75" s="16">
        <f t="shared" si="5"/>
        <v>-9.9999999999999978E-2</v>
      </c>
    </row>
    <row r="76" spans="1:15">
      <c r="A76" s="22">
        <v>74</v>
      </c>
      <c r="B76" s="23" t="s">
        <v>478</v>
      </c>
      <c r="C76" s="24">
        <v>869370900</v>
      </c>
      <c r="D76" s="31">
        <v>5115</v>
      </c>
      <c r="E76" s="25">
        <f t="shared" si="3"/>
        <v>169964.98533724342</v>
      </c>
      <c r="F76" s="26">
        <v>204</v>
      </c>
      <c r="G76" s="27">
        <v>249</v>
      </c>
      <c r="H76" s="28">
        <f t="shared" si="4"/>
        <v>226.5</v>
      </c>
      <c r="I76" s="27">
        <v>262</v>
      </c>
      <c r="J76" s="15">
        <v>3</v>
      </c>
      <c r="K76" s="7">
        <v>1.2</v>
      </c>
      <c r="L76" s="27">
        <v>6</v>
      </c>
      <c r="M76" s="15">
        <v>3</v>
      </c>
      <c r="N76" s="16">
        <v>1.2</v>
      </c>
      <c r="O76" s="16">
        <f t="shared" si="5"/>
        <v>0</v>
      </c>
    </row>
    <row r="77" spans="1:15">
      <c r="A77" s="22">
        <v>75</v>
      </c>
      <c r="B77" s="23" t="s">
        <v>479</v>
      </c>
      <c r="C77" s="24">
        <v>8912902400</v>
      </c>
      <c r="D77" s="31">
        <v>14903</v>
      </c>
      <c r="E77" s="25">
        <f t="shared" si="3"/>
        <v>598060.95417030132</v>
      </c>
      <c r="F77" s="26">
        <v>20</v>
      </c>
      <c r="G77" s="27">
        <v>139</v>
      </c>
      <c r="H77" s="28">
        <f t="shared" si="4"/>
        <v>79.5</v>
      </c>
      <c r="I77" s="27">
        <v>30</v>
      </c>
      <c r="J77" s="15">
        <v>10</v>
      </c>
      <c r="K77" s="7">
        <v>0.5</v>
      </c>
      <c r="L77" s="27">
        <v>13</v>
      </c>
      <c r="M77" s="15">
        <v>10</v>
      </c>
      <c r="N77" s="16">
        <v>0.5</v>
      </c>
      <c r="O77" s="16">
        <f t="shared" si="5"/>
        <v>0</v>
      </c>
    </row>
    <row r="78" spans="1:15">
      <c r="A78" s="22">
        <v>76</v>
      </c>
      <c r="B78" s="23" t="s">
        <v>480</v>
      </c>
      <c r="C78" s="24">
        <v>1314856400</v>
      </c>
      <c r="D78" s="31">
        <v>8150</v>
      </c>
      <c r="E78" s="25">
        <f t="shared" si="3"/>
        <v>161332.0736196319</v>
      </c>
      <c r="F78" s="26">
        <v>214</v>
      </c>
      <c r="G78" s="27">
        <v>204</v>
      </c>
      <c r="H78" s="28">
        <f t="shared" si="4"/>
        <v>209</v>
      </c>
      <c r="I78" s="27">
        <v>243</v>
      </c>
      <c r="J78" s="15">
        <v>4</v>
      </c>
      <c r="K78" s="7">
        <v>1.1000000000000001</v>
      </c>
      <c r="L78" s="27">
        <v>7</v>
      </c>
      <c r="M78" s="15">
        <v>3</v>
      </c>
      <c r="N78" s="16">
        <v>1.2</v>
      </c>
      <c r="O78" s="16">
        <f t="shared" si="5"/>
        <v>9.9999999999999867E-2</v>
      </c>
    </row>
    <row r="79" spans="1:15">
      <c r="A79" s="22">
        <v>77</v>
      </c>
      <c r="B79" s="23" t="s">
        <v>481</v>
      </c>
      <c r="C79" s="24">
        <v>1302158500</v>
      </c>
      <c r="D79" s="31">
        <v>9049</v>
      </c>
      <c r="E79" s="25">
        <f t="shared" si="3"/>
        <v>143900.81776991932</v>
      </c>
      <c r="F79" s="26">
        <v>261</v>
      </c>
      <c r="G79" s="27">
        <v>193</v>
      </c>
      <c r="H79" s="28">
        <f t="shared" si="4"/>
        <v>227</v>
      </c>
      <c r="I79" s="27">
        <v>263</v>
      </c>
      <c r="J79" s="15">
        <v>3</v>
      </c>
      <c r="K79" s="7">
        <v>1.2</v>
      </c>
      <c r="L79" s="27">
        <v>7</v>
      </c>
      <c r="M79" s="15">
        <v>3</v>
      </c>
      <c r="N79" s="16">
        <v>1.2</v>
      </c>
      <c r="O79" s="16">
        <f t="shared" si="5"/>
        <v>0</v>
      </c>
    </row>
    <row r="80" spans="1:15">
      <c r="A80" s="22">
        <v>78</v>
      </c>
      <c r="B80" s="23" t="s">
        <v>482</v>
      </c>
      <c r="C80" s="24">
        <v>2854881300</v>
      </c>
      <c r="D80" s="31">
        <v>5892</v>
      </c>
      <c r="E80" s="25">
        <f t="shared" si="3"/>
        <v>484535.18329938903</v>
      </c>
      <c r="F80" s="26">
        <v>27</v>
      </c>
      <c r="G80" s="27">
        <v>236</v>
      </c>
      <c r="H80" s="28">
        <f t="shared" si="4"/>
        <v>131.5</v>
      </c>
      <c r="I80" s="27">
        <v>99</v>
      </c>
      <c r="J80" s="15">
        <v>8</v>
      </c>
      <c r="K80" s="7">
        <v>0.7</v>
      </c>
      <c r="L80" s="27">
        <v>5</v>
      </c>
      <c r="M80" s="15">
        <v>8</v>
      </c>
      <c r="N80" s="16">
        <v>0.7</v>
      </c>
      <c r="O80" s="16">
        <f t="shared" si="5"/>
        <v>0</v>
      </c>
    </row>
    <row r="81" spans="1:15">
      <c r="A81" s="22">
        <v>79</v>
      </c>
      <c r="B81" s="23" t="s">
        <v>483</v>
      </c>
      <c r="C81" s="24">
        <v>4790569000</v>
      </c>
      <c r="D81" s="31">
        <v>32159</v>
      </c>
      <c r="E81" s="25">
        <f t="shared" si="3"/>
        <v>148965.11085543706</v>
      </c>
      <c r="F81" s="26">
        <v>248</v>
      </c>
      <c r="G81" s="27">
        <v>54</v>
      </c>
      <c r="H81" s="28">
        <f t="shared" si="4"/>
        <v>151</v>
      </c>
      <c r="I81" s="27">
        <v>126</v>
      </c>
      <c r="J81" s="15">
        <v>7</v>
      </c>
      <c r="K81" s="7">
        <v>0.8</v>
      </c>
      <c r="L81" s="27">
        <v>6</v>
      </c>
      <c r="M81" s="15">
        <v>7</v>
      </c>
      <c r="N81" s="16">
        <v>0.8</v>
      </c>
      <c r="O81" s="16">
        <f t="shared" si="5"/>
        <v>0</v>
      </c>
    </row>
    <row r="82" spans="1:15">
      <c r="A82" s="22">
        <v>80</v>
      </c>
      <c r="B82" s="23" t="s">
        <v>484</v>
      </c>
      <c r="C82" s="24">
        <v>1305684900</v>
      </c>
      <c r="D82" s="31">
        <v>11884</v>
      </c>
      <c r="E82" s="25">
        <f t="shared" si="3"/>
        <v>109869.14338606531</v>
      </c>
      <c r="F82" s="26">
        <v>321</v>
      </c>
      <c r="G82" s="27">
        <v>164</v>
      </c>
      <c r="H82" s="28">
        <f t="shared" si="4"/>
        <v>242.5</v>
      </c>
      <c r="I82" s="27">
        <v>279</v>
      </c>
      <c r="J82" s="15">
        <v>3</v>
      </c>
      <c r="K82" s="7">
        <v>1.2</v>
      </c>
      <c r="L82" s="27">
        <v>8</v>
      </c>
      <c r="M82" s="15">
        <v>3</v>
      </c>
      <c r="N82" s="16">
        <v>1.2</v>
      </c>
      <c r="O82" s="16">
        <f t="shared" si="5"/>
        <v>0</v>
      </c>
    </row>
    <row r="83" spans="1:15">
      <c r="A83" s="22">
        <v>81</v>
      </c>
      <c r="B83" s="23" t="s">
        <v>485</v>
      </c>
      <c r="C83" s="24">
        <v>708127800</v>
      </c>
      <c r="D83" s="31">
        <v>3341</v>
      </c>
      <c r="E83" s="25">
        <f t="shared" si="3"/>
        <v>211950.85303801257</v>
      </c>
      <c r="F83" s="26">
        <v>138</v>
      </c>
      <c r="G83" s="27">
        <v>272</v>
      </c>
      <c r="H83" s="28">
        <f t="shared" si="4"/>
        <v>205</v>
      </c>
      <c r="I83" s="27">
        <v>235</v>
      </c>
      <c r="J83" s="15">
        <v>4</v>
      </c>
      <c r="K83" s="7">
        <v>1.1000000000000001</v>
      </c>
      <c r="L83" s="27">
        <v>8</v>
      </c>
      <c r="M83" s="15">
        <v>3</v>
      </c>
      <c r="N83" s="16">
        <v>1.2</v>
      </c>
      <c r="O83" s="16">
        <f t="shared" si="5"/>
        <v>9.9999999999999867E-2</v>
      </c>
    </row>
    <row r="84" spans="1:15">
      <c r="A84" s="22">
        <v>82</v>
      </c>
      <c r="B84" s="23" t="s">
        <v>486</v>
      </c>
      <c r="C84" s="24">
        <v>5389486400</v>
      </c>
      <c r="D84" s="31">
        <v>16116</v>
      </c>
      <c r="E84" s="25">
        <f t="shared" si="3"/>
        <v>334418.36684040708</v>
      </c>
      <c r="F84" s="26">
        <v>60</v>
      </c>
      <c r="G84" s="27">
        <v>126</v>
      </c>
      <c r="H84" s="28">
        <f t="shared" si="4"/>
        <v>93</v>
      </c>
      <c r="I84" s="27">
        <v>48</v>
      </c>
      <c r="J84" s="15">
        <v>9</v>
      </c>
      <c r="K84" s="7">
        <v>0.6</v>
      </c>
      <c r="L84" s="27">
        <v>9</v>
      </c>
      <c r="M84" s="15">
        <v>9</v>
      </c>
      <c r="N84" s="16">
        <v>0.6</v>
      </c>
      <c r="O84" s="16">
        <f t="shared" si="5"/>
        <v>0</v>
      </c>
    </row>
    <row r="85" spans="1:15">
      <c r="A85" s="22">
        <v>83</v>
      </c>
      <c r="B85" s="23" t="s">
        <v>110</v>
      </c>
      <c r="C85" s="24">
        <v>2211733200</v>
      </c>
      <c r="D85" s="31">
        <v>14465</v>
      </c>
      <c r="E85" s="25">
        <f t="shared" si="3"/>
        <v>152902.39889388179</v>
      </c>
      <c r="F85" s="26">
        <v>242</v>
      </c>
      <c r="G85" s="27">
        <v>144</v>
      </c>
      <c r="H85" s="28">
        <f t="shared" si="4"/>
        <v>193</v>
      </c>
      <c r="I85" s="27">
        <v>217</v>
      </c>
      <c r="J85" s="15">
        <v>4</v>
      </c>
      <c r="K85" s="7">
        <v>1.1000000000000001</v>
      </c>
      <c r="L85" s="27">
        <v>9</v>
      </c>
      <c r="M85" s="15">
        <v>4</v>
      </c>
      <c r="N85" s="16">
        <v>1.1000000000000001</v>
      </c>
      <c r="O85" s="16">
        <f t="shared" si="5"/>
        <v>0</v>
      </c>
    </row>
    <row r="86" spans="1:15">
      <c r="A86" s="22">
        <v>84</v>
      </c>
      <c r="B86" s="23" t="s">
        <v>111</v>
      </c>
      <c r="C86" s="24">
        <v>319420900</v>
      </c>
      <c r="D86" s="31">
        <v>2209</v>
      </c>
      <c r="E86" s="25">
        <f t="shared" si="3"/>
        <v>144599.77365323677</v>
      </c>
      <c r="F86" s="26">
        <v>258</v>
      </c>
      <c r="G86" s="27">
        <v>286</v>
      </c>
      <c r="H86" s="28">
        <f t="shared" si="4"/>
        <v>272</v>
      </c>
      <c r="I86" s="27">
        <v>316</v>
      </c>
      <c r="J86" s="15">
        <v>1</v>
      </c>
      <c r="K86" s="7">
        <v>1.4</v>
      </c>
      <c r="L86" s="27">
        <v>11</v>
      </c>
      <c r="M86" s="15">
        <v>2</v>
      </c>
      <c r="N86" s="16">
        <v>1.3</v>
      </c>
      <c r="O86" s="16">
        <f t="shared" si="5"/>
        <v>-9.9999999999999867E-2</v>
      </c>
    </row>
    <row r="87" spans="1:15">
      <c r="A87" s="22">
        <v>85</v>
      </c>
      <c r="B87" s="23" t="s">
        <v>112</v>
      </c>
      <c r="C87" s="24">
        <v>2311361300</v>
      </c>
      <c r="D87" s="31">
        <v>16370</v>
      </c>
      <c r="E87" s="25">
        <f t="shared" si="3"/>
        <v>141194.94807574831</v>
      </c>
      <c r="F87" s="26">
        <v>267</v>
      </c>
      <c r="G87" s="27">
        <v>122</v>
      </c>
      <c r="H87" s="28">
        <f t="shared" si="4"/>
        <v>194.5</v>
      </c>
      <c r="I87" s="27">
        <v>220</v>
      </c>
      <c r="J87" s="15">
        <v>4</v>
      </c>
      <c r="K87" s="7">
        <v>1.1000000000000001</v>
      </c>
      <c r="L87" s="27">
        <v>10</v>
      </c>
      <c r="M87" s="15">
        <v>5</v>
      </c>
      <c r="N87" s="16">
        <v>1</v>
      </c>
      <c r="O87" s="16">
        <f t="shared" si="5"/>
        <v>-0.10000000000000009</v>
      </c>
    </row>
    <row r="88" spans="1:15">
      <c r="A88" s="22">
        <v>86</v>
      </c>
      <c r="B88" s="23" t="s">
        <v>487</v>
      </c>
      <c r="C88" s="24">
        <v>3597520100</v>
      </c>
      <c r="D88" s="31">
        <v>5832</v>
      </c>
      <c r="E88" s="25">
        <f t="shared" si="3"/>
        <v>616858.72770919069</v>
      </c>
      <c r="F88" s="26">
        <v>17</v>
      </c>
      <c r="G88" s="27">
        <v>237</v>
      </c>
      <c r="H88" s="28">
        <f t="shared" si="4"/>
        <v>127</v>
      </c>
      <c r="I88" s="27">
        <v>92</v>
      </c>
      <c r="J88" s="15">
        <v>8</v>
      </c>
      <c r="K88" s="7">
        <v>0.7</v>
      </c>
      <c r="L88" s="27">
        <v>6</v>
      </c>
      <c r="M88" s="15">
        <v>8</v>
      </c>
      <c r="N88" s="16">
        <v>0.7</v>
      </c>
      <c r="O88" s="16">
        <f t="shared" si="5"/>
        <v>0</v>
      </c>
    </row>
    <row r="89" spans="1:15">
      <c r="A89" s="22">
        <v>87</v>
      </c>
      <c r="B89" s="23" t="s">
        <v>488</v>
      </c>
      <c r="C89" s="24">
        <v>1916129500</v>
      </c>
      <c r="D89" s="31">
        <v>16022</v>
      </c>
      <c r="E89" s="25">
        <f t="shared" si="3"/>
        <v>119593.65247784296</v>
      </c>
      <c r="F89" s="26">
        <v>305</v>
      </c>
      <c r="G89" s="27">
        <v>127</v>
      </c>
      <c r="H89" s="28">
        <f t="shared" si="4"/>
        <v>216</v>
      </c>
      <c r="I89" s="27">
        <v>249</v>
      </c>
      <c r="J89" s="15">
        <v>3</v>
      </c>
      <c r="K89" s="7">
        <v>1.2</v>
      </c>
      <c r="L89" s="27">
        <v>9</v>
      </c>
      <c r="M89" s="15">
        <v>4</v>
      </c>
      <c r="N89" s="16">
        <v>1.1000000000000001</v>
      </c>
      <c r="O89" s="16">
        <f t="shared" si="5"/>
        <v>-9.9999999999999867E-2</v>
      </c>
    </row>
    <row r="90" spans="1:15">
      <c r="A90" s="22">
        <v>88</v>
      </c>
      <c r="B90" s="23" t="s">
        <v>489</v>
      </c>
      <c r="C90" s="24">
        <v>4412594900</v>
      </c>
      <c r="D90" s="31">
        <v>25247</v>
      </c>
      <c r="E90" s="25">
        <f t="shared" si="3"/>
        <v>174776.99924743533</v>
      </c>
      <c r="F90" s="26">
        <v>196</v>
      </c>
      <c r="G90" s="27">
        <v>78</v>
      </c>
      <c r="H90" s="28">
        <f t="shared" si="4"/>
        <v>137</v>
      </c>
      <c r="I90" s="27">
        <v>107</v>
      </c>
      <c r="J90" s="15">
        <v>7</v>
      </c>
      <c r="K90" s="7">
        <v>0.8</v>
      </c>
      <c r="L90" s="27">
        <v>7</v>
      </c>
      <c r="M90" s="15">
        <v>8</v>
      </c>
      <c r="N90" s="16">
        <v>0.7</v>
      </c>
      <c r="O90" s="16">
        <f t="shared" si="5"/>
        <v>-0.10000000000000009</v>
      </c>
    </row>
    <row r="91" spans="1:15">
      <c r="A91" s="22">
        <v>89</v>
      </c>
      <c r="B91" s="23" t="s">
        <v>490</v>
      </c>
      <c r="C91" s="24">
        <v>11072643200</v>
      </c>
      <c r="D91" s="31">
        <v>5302</v>
      </c>
      <c r="E91" s="25">
        <f t="shared" si="3"/>
        <v>2088389.8906073179</v>
      </c>
      <c r="F91" s="26">
        <v>3</v>
      </c>
      <c r="G91" s="27">
        <v>246</v>
      </c>
      <c r="H91" s="28">
        <f t="shared" si="4"/>
        <v>124.5</v>
      </c>
      <c r="I91" s="27">
        <v>88</v>
      </c>
      <c r="J91" s="15">
        <v>8</v>
      </c>
      <c r="K91" s="7">
        <v>0.7</v>
      </c>
      <c r="L91" s="27">
        <v>7</v>
      </c>
      <c r="M91" s="15">
        <v>8</v>
      </c>
      <c r="N91" s="16">
        <v>0.7</v>
      </c>
      <c r="O91" s="16">
        <f t="shared" si="5"/>
        <v>0</v>
      </c>
    </row>
    <row r="92" spans="1:15">
      <c r="A92" s="22">
        <v>90</v>
      </c>
      <c r="B92" s="23" t="s">
        <v>491</v>
      </c>
      <c r="C92" s="24">
        <v>616396400</v>
      </c>
      <c r="D92" s="31">
        <v>1371</v>
      </c>
      <c r="E92" s="25">
        <f t="shared" si="3"/>
        <v>449596.20714806713</v>
      </c>
      <c r="F92" s="26">
        <v>35</v>
      </c>
      <c r="G92" s="27">
        <v>312</v>
      </c>
      <c r="H92" s="28">
        <f t="shared" si="4"/>
        <v>173.5</v>
      </c>
      <c r="I92" s="27">
        <v>170</v>
      </c>
      <c r="J92" s="15">
        <v>6</v>
      </c>
      <c r="K92" s="7">
        <v>0.9</v>
      </c>
      <c r="L92" s="27">
        <v>8</v>
      </c>
      <c r="M92" s="15">
        <v>5</v>
      </c>
      <c r="N92" s="16">
        <v>1</v>
      </c>
      <c r="O92" s="16">
        <f t="shared" si="5"/>
        <v>9.9999999999999978E-2</v>
      </c>
    </row>
    <row r="93" spans="1:15">
      <c r="A93" s="22">
        <v>91</v>
      </c>
      <c r="B93" s="23" t="s">
        <v>492</v>
      </c>
      <c r="C93" s="24">
        <v>969923800</v>
      </c>
      <c r="D93" s="31">
        <v>1667</v>
      </c>
      <c r="E93" s="25">
        <f t="shared" si="3"/>
        <v>581837.91241751646</v>
      </c>
      <c r="F93" s="26">
        <v>21</v>
      </c>
      <c r="G93" s="27">
        <v>301</v>
      </c>
      <c r="H93" s="28">
        <f t="shared" si="4"/>
        <v>161</v>
      </c>
      <c r="I93" s="27">
        <v>142</v>
      </c>
      <c r="J93" s="15">
        <v>6</v>
      </c>
      <c r="K93" s="7">
        <v>0.9</v>
      </c>
      <c r="L93" s="27">
        <v>9</v>
      </c>
      <c r="M93" s="15">
        <v>6</v>
      </c>
      <c r="N93" s="16">
        <v>0.9</v>
      </c>
      <c r="O93" s="16">
        <f t="shared" si="5"/>
        <v>0</v>
      </c>
    </row>
    <row r="94" spans="1:15">
      <c r="A94" s="22">
        <v>92</v>
      </c>
      <c r="B94" s="23" t="s">
        <v>493</v>
      </c>
      <c r="C94" s="24">
        <v>1081249700</v>
      </c>
      <c r="D94" s="31">
        <v>3668</v>
      </c>
      <c r="E94" s="25">
        <f t="shared" si="3"/>
        <v>294779.08942202834</v>
      </c>
      <c r="F94" s="26">
        <v>71</v>
      </c>
      <c r="G94" s="27">
        <v>266</v>
      </c>
      <c r="H94" s="28">
        <f t="shared" si="4"/>
        <v>168.5</v>
      </c>
      <c r="I94" s="27">
        <v>158</v>
      </c>
      <c r="J94" s="15">
        <v>6</v>
      </c>
      <c r="K94" s="7">
        <v>0.9</v>
      </c>
      <c r="L94" s="27">
        <v>10</v>
      </c>
      <c r="M94" s="15">
        <v>6</v>
      </c>
      <c r="N94" s="16">
        <v>0.9</v>
      </c>
      <c r="O94" s="16">
        <f t="shared" si="5"/>
        <v>0</v>
      </c>
    </row>
    <row r="95" spans="1:15">
      <c r="A95" s="22">
        <v>93</v>
      </c>
      <c r="B95" s="23" t="s">
        <v>494</v>
      </c>
      <c r="C95" s="24">
        <v>9500450600</v>
      </c>
      <c r="D95" s="31">
        <v>48557</v>
      </c>
      <c r="E95" s="25">
        <f t="shared" si="3"/>
        <v>195655.63358527093</v>
      </c>
      <c r="F95" s="26">
        <v>165</v>
      </c>
      <c r="G95" s="27">
        <v>28</v>
      </c>
      <c r="H95" s="28">
        <f t="shared" si="4"/>
        <v>96.5</v>
      </c>
      <c r="I95" s="27">
        <v>54</v>
      </c>
      <c r="J95" s="15">
        <v>9</v>
      </c>
      <c r="K95" s="7">
        <v>0.6</v>
      </c>
      <c r="L95" s="27">
        <v>10</v>
      </c>
      <c r="M95" s="15">
        <v>8</v>
      </c>
      <c r="N95" s="16">
        <v>0.7</v>
      </c>
      <c r="O95" s="16">
        <f t="shared" si="5"/>
        <v>9.9999999999999978E-2</v>
      </c>
    </row>
    <row r="96" spans="1:15">
      <c r="A96" s="22">
        <v>94</v>
      </c>
      <c r="B96" s="23" t="s">
        <v>495</v>
      </c>
      <c r="C96" s="24">
        <v>2882044000</v>
      </c>
      <c r="D96" s="31">
        <v>15909</v>
      </c>
      <c r="E96" s="25">
        <f t="shared" si="3"/>
        <v>181158.0866176378</v>
      </c>
      <c r="F96" s="26">
        <v>188</v>
      </c>
      <c r="G96" s="27">
        <v>128</v>
      </c>
      <c r="H96" s="28">
        <f t="shared" si="4"/>
        <v>158</v>
      </c>
      <c r="I96" s="27">
        <v>135</v>
      </c>
      <c r="J96" s="15">
        <v>7</v>
      </c>
      <c r="K96" s="7">
        <v>0.8</v>
      </c>
      <c r="L96" s="27">
        <v>8</v>
      </c>
      <c r="M96" s="15">
        <v>6</v>
      </c>
      <c r="N96" s="16">
        <v>0.9</v>
      </c>
      <c r="O96" s="16">
        <f t="shared" si="5"/>
        <v>9.9999999999999978E-2</v>
      </c>
    </row>
    <row r="97" spans="1:15">
      <c r="A97" s="22">
        <v>95</v>
      </c>
      <c r="B97" s="23" t="s">
        <v>496</v>
      </c>
      <c r="C97" s="24">
        <v>7843860400</v>
      </c>
      <c r="D97" s="31">
        <v>93884</v>
      </c>
      <c r="E97" s="25">
        <f t="shared" si="3"/>
        <v>83548.425716842059</v>
      </c>
      <c r="F97" s="26">
        <v>342</v>
      </c>
      <c r="G97" s="27">
        <v>10</v>
      </c>
      <c r="H97" s="28">
        <f t="shared" si="4"/>
        <v>176</v>
      </c>
      <c r="I97" s="27">
        <v>178</v>
      </c>
      <c r="J97" s="15">
        <v>5</v>
      </c>
      <c r="K97" s="7">
        <v>1</v>
      </c>
      <c r="L97" s="27">
        <v>8</v>
      </c>
      <c r="M97" s="15">
        <v>5</v>
      </c>
      <c r="N97" s="16">
        <v>1</v>
      </c>
      <c r="O97" s="16">
        <f t="shared" si="5"/>
        <v>0</v>
      </c>
    </row>
    <row r="98" spans="1:15">
      <c r="A98" s="22">
        <v>96</v>
      </c>
      <c r="B98" s="23" t="s">
        <v>497</v>
      </c>
      <c r="C98" s="24">
        <v>15449979300</v>
      </c>
      <c r="D98" s="31">
        <v>33128</v>
      </c>
      <c r="E98" s="25">
        <f t="shared" si="3"/>
        <v>466372.23194880463</v>
      </c>
      <c r="F98" s="26">
        <v>32</v>
      </c>
      <c r="G98" s="27">
        <v>52</v>
      </c>
      <c r="H98" s="28">
        <f t="shared" si="4"/>
        <v>42</v>
      </c>
      <c r="I98" s="27">
        <v>6</v>
      </c>
      <c r="J98" s="15">
        <v>10</v>
      </c>
      <c r="K98" s="7">
        <v>0.5</v>
      </c>
      <c r="L98" s="27">
        <v>14</v>
      </c>
      <c r="M98" s="15">
        <v>10</v>
      </c>
      <c r="N98" s="16">
        <v>0.5</v>
      </c>
      <c r="O98" s="16">
        <f t="shared" si="5"/>
        <v>0</v>
      </c>
    </row>
    <row r="99" spans="1:15">
      <c r="A99" s="22">
        <v>97</v>
      </c>
      <c r="B99" s="23" t="s">
        <v>498</v>
      </c>
      <c r="C99" s="24">
        <v>3678508500</v>
      </c>
      <c r="D99" s="31">
        <v>41732</v>
      </c>
      <c r="E99" s="25">
        <f t="shared" si="3"/>
        <v>88145.991085977192</v>
      </c>
      <c r="F99" s="26">
        <v>340</v>
      </c>
      <c r="G99" s="27">
        <v>35</v>
      </c>
      <c r="H99" s="28">
        <f t="shared" si="4"/>
        <v>187.5</v>
      </c>
      <c r="I99" s="27">
        <v>209</v>
      </c>
      <c r="J99" s="15">
        <v>5</v>
      </c>
      <c r="K99" s="7">
        <v>1</v>
      </c>
      <c r="L99" s="27">
        <v>9</v>
      </c>
      <c r="M99" s="15">
        <v>4</v>
      </c>
      <c r="N99" s="16">
        <v>1.1000000000000001</v>
      </c>
      <c r="O99" s="16">
        <f t="shared" si="5"/>
        <v>0.10000000000000009</v>
      </c>
    </row>
    <row r="100" spans="1:15">
      <c r="A100" s="22">
        <v>98</v>
      </c>
      <c r="B100" s="23" t="s">
        <v>499</v>
      </c>
      <c r="C100" s="24">
        <v>185906300</v>
      </c>
      <c r="D100" s="31">
        <v>685</v>
      </c>
      <c r="E100" s="25">
        <f t="shared" si="3"/>
        <v>271396.05839416059</v>
      </c>
      <c r="F100" s="26">
        <v>85</v>
      </c>
      <c r="G100" s="27">
        <v>337</v>
      </c>
      <c r="H100" s="28">
        <f t="shared" si="4"/>
        <v>211</v>
      </c>
      <c r="I100" s="27">
        <v>244</v>
      </c>
      <c r="J100" s="15">
        <v>4</v>
      </c>
      <c r="K100" s="7">
        <v>1.1000000000000001</v>
      </c>
      <c r="L100" s="27">
        <v>11</v>
      </c>
      <c r="M100" s="15">
        <v>4</v>
      </c>
      <c r="N100" s="16">
        <v>1.1000000000000001</v>
      </c>
      <c r="O100" s="16">
        <f t="shared" si="5"/>
        <v>0</v>
      </c>
    </row>
    <row r="101" spans="1:15">
      <c r="A101" s="22">
        <v>99</v>
      </c>
      <c r="B101" s="23" t="s">
        <v>500</v>
      </c>
      <c r="C101" s="24">
        <v>3825226800</v>
      </c>
      <c r="D101" s="31">
        <v>18519</v>
      </c>
      <c r="E101" s="25">
        <f t="shared" si="3"/>
        <v>206556.87672120525</v>
      </c>
      <c r="F101" s="26">
        <v>144</v>
      </c>
      <c r="G101" s="27">
        <v>105</v>
      </c>
      <c r="H101" s="28">
        <f t="shared" si="4"/>
        <v>124.5</v>
      </c>
      <c r="I101" s="27">
        <v>89</v>
      </c>
      <c r="J101" s="15">
        <v>8</v>
      </c>
      <c r="K101" s="7">
        <v>0.7</v>
      </c>
      <c r="L101" s="27">
        <v>8</v>
      </c>
      <c r="M101" s="15">
        <v>8</v>
      </c>
      <c r="N101" s="16">
        <v>0.7</v>
      </c>
      <c r="O101" s="16">
        <f t="shared" si="5"/>
        <v>0</v>
      </c>
    </row>
    <row r="102" spans="1:15">
      <c r="A102" s="22">
        <v>100</v>
      </c>
      <c r="B102" s="23" t="s">
        <v>501</v>
      </c>
      <c r="C102" s="24">
        <v>12640216800</v>
      </c>
      <c r="D102" s="31">
        <v>71265</v>
      </c>
      <c r="E102" s="25">
        <f t="shared" si="3"/>
        <v>177369.21069248579</v>
      </c>
      <c r="F102" s="26">
        <v>192</v>
      </c>
      <c r="G102" s="27">
        <v>14</v>
      </c>
      <c r="H102" s="28">
        <f t="shared" si="4"/>
        <v>103</v>
      </c>
      <c r="I102" s="27">
        <v>64</v>
      </c>
      <c r="J102" s="15">
        <v>9</v>
      </c>
      <c r="K102" s="7">
        <v>0.6</v>
      </c>
      <c r="L102" s="27">
        <v>11</v>
      </c>
      <c r="M102" s="15">
        <v>8</v>
      </c>
      <c r="N102" s="16">
        <v>0.7</v>
      </c>
      <c r="O102" s="16">
        <f t="shared" si="5"/>
        <v>9.9999999999999978E-2</v>
      </c>
    </row>
    <row r="103" spans="1:15">
      <c r="A103" s="22">
        <v>101</v>
      </c>
      <c r="B103" s="23" t="s">
        <v>502</v>
      </c>
      <c r="C103" s="24">
        <v>6739455100</v>
      </c>
      <c r="D103" s="31">
        <v>33036</v>
      </c>
      <c r="E103" s="25">
        <f t="shared" si="3"/>
        <v>204003.36299794164</v>
      </c>
      <c r="F103" s="26">
        <v>147</v>
      </c>
      <c r="G103" s="27">
        <v>53</v>
      </c>
      <c r="H103" s="28">
        <f t="shared" si="4"/>
        <v>100</v>
      </c>
      <c r="I103" s="27">
        <v>56</v>
      </c>
      <c r="J103" s="15">
        <v>9</v>
      </c>
      <c r="K103" s="7">
        <v>0.6</v>
      </c>
      <c r="L103" s="27">
        <v>12</v>
      </c>
      <c r="M103" s="15">
        <v>9</v>
      </c>
      <c r="N103" s="16">
        <v>0.6</v>
      </c>
      <c r="O103" s="16">
        <f t="shared" si="5"/>
        <v>0</v>
      </c>
    </row>
    <row r="104" spans="1:15">
      <c r="A104" s="22">
        <v>102</v>
      </c>
      <c r="B104" s="23" t="s">
        <v>503</v>
      </c>
      <c r="C104" s="24">
        <v>1813071700</v>
      </c>
      <c r="D104" s="31">
        <v>9202</v>
      </c>
      <c r="E104" s="25">
        <f t="shared" si="3"/>
        <v>197030.17822212563</v>
      </c>
      <c r="F104" s="26">
        <v>159</v>
      </c>
      <c r="G104" s="27">
        <v>189</v>
      </c>
      <c r="H104" s="28">
        <f t="shared" si="4"/>
        <v>174</v>
      </c>
      <c r="I104" s="27">
        <v>172</v>
      </c>
      <c r="J104" s="15">
        <v>6</v>
      </c>
      <c r="K104" s="7">
        <v>0.9</v>
      </c>
      <c r="L104" s="27">
        <v>11</v>
      </c>
      <c r="M104" s="15">
        <v>5</v>
      </c>
      <c r="N104" s="16">
        <v>1</v>
      </c>
      <c r="O104" s="16">
        <f t="shared" si="5"/>
        <v>9.9999999999999978E-2</v>
      </c>
    </row>
    <row r="105" spans="1:15">
      <c r="A105" s="22">
        <v>103</v>
      </c>
      <c r="B105" s="23" t="s">
        <v>504</v>
      </c>
      <c r="C105" s="24">
        <v>1722018500</v>
      </c>
      <c r="D105" s="31">
        <v>21191</v>
      </c>
      <c r="E105" s="25">
        <f t="shared" si="3"/>
        <v>81261.785663725168</v>
      </c>
      <c r="F105" s="26">
        <v>343</v>
      </c>
      <c r="G105" s="27">
        <v>92</v>
      </c>
      <c r="H105" s="28">
        <f t="shared" si="4"/>
        <v>217.5</v>
      </c>
      <c r="I105" s="27">
        <v>253</v>
      </c>
      <c r="J105" s="15">
        <v>3</v>
      </c>
      <c r="K105" s="7">
        <v>1.2</v>
      </c>
      <c r="L105" s="27">
        <v>10</v>
      </c>
      <c r="M105" s="15">
        <v>3</v>
      </c>
      <c r="N105" s="16">
        <v>1.2</v>
      </c>
      <c r="O105" s="16">
        <f t="shared" si="5"/>
        <v>0</v>
      </c>
    </row>
    <row r="106" spans="1:15">
      <c r="A106" s="22">
        <v>104</v>
      </c>
      <c r="B106" s="23" t="s">
        <v>505</v>
      </c>
      <c r="C106" s="24">
        <v>860784100</v>
      </c>
      <c r="D106" s="31">
        <v>450</v>
      </c>
      <c r="E106" s="25">
        <f t="shared" si="3"/>
        <v>1912853.5555555555</v>
      </c>
      <c r="F106" s="26">
        <v>4</v>
      </c>
      <c r="G106" s="27">
        <v>343</v>
      </c>
      <c r="H106" s="28">
        <f t="shared" si="4"/>
        <v>173.5</v>
      </c>
      <c r="I106" s="27">
        <v>171</v>
      </c>
      <c r="J106" s="15">
        <v>6</v>
      </c>
      <c r="K106" s="7">
        <v>0.9</v>
      </c>
      <c r="L106" s="27">
        <v>12</v>
      </c>
      <c r="M106" s="15">
        <v>6</v>
      </c>
      <c r="N106" s="16">
        <v>0.9</v>
      </c>
      <c r="O106" s="16">
        <f t="shared" si="5"/>
        <v>0</v>
      </c>
    </row>
    <row r="107" spans="1:15">
      <c r="A107" s="22">
        <v>105</v>
      </c>
      <c r="B107" s="23" t="s">
        <v>506</v>
      </c>
      <c r="C107" s="24">
        <v>1648088700</v>
      </c>
      <c r="D107" s="31">
        <v>8416</v>
      </c>
      <c r="E107" s="25">
        <f t="shared" si="3"/>
        <v>195828.02994296578</v>
      </c>
      <c r="F107" s="26">
        <v>164</v>
      </c>
      <c r="G107" s="27">
        <v>198</v>
      </c>
      <c r="H107" s="28">
        <f t="shared" si="4"/>
        <v>181</v>
      </c>
      <c r="I107" s="27">
        <v>195</v>
      </c>
      <c r="J107" s="15">
        <v>5</v>
      </c>
      <c r="K107" s="7">
        <v>1</v>
      </c>
      <c r="L107" s="27">
        <v>10</v>
      </c>
      <c r="M107" s="15">
        <v>4</v>
      </c>
      <c r="N107" s="16">
        <v>1.1000000000000001</v>
      </c>
      <c r="O107" s="16">
        <f t="shared" si="5"/>
        <v>0.10000000000000009</v>
      </c>
    </row>
    <row r="108" spans="1:15">
      <c r="A108" s="22">
        <v>106</v>
      </c>
      <c r="B108" s="23" t="s">
        <v>507</v>
      </c>
      <c r="C108" s="24">
        <v>183855300</v>
      </c>
      <c r="D108" s="31">
        <v>1536</v>
      </c>
      <c r="E108" s="25">
        <f t="shared" si="3"/>
        <v>119697.4609375</v>
      </c>
      <c r="F108" s="26">
        <v>304</v>
      </c>
      <c r="G108" s="27">
        <v>308</v>
      </c>
      <c r="H108" s="28">
        <f t="shared" si="4"/>
        <v>306</v>
      </c>
      <c r="I108" s="27">
        <v>344</v>
      </c>
      <c r="J108" s="15">
        <v>1</v>
      </c>
      <c r="K108" s="7">
        <v>1.4</v>
      </c>
      <c r="L108" s="27">
        <v>12</v>
      </c>
      <c r="M108" s="15">
        <v>1</v>
      </c>
      <c r="N108" s="16">
        <v>1.4</v>
      </c>
      <c r="O108" s="16">
        <f t="shared" si="5"/>
        <v>0</v>
      </c>
    </row>
    <row r="109" spans="1:15">
      <c r="A109" s="22">
        <v>107</v>
      </c>
      <c r="B109" s="23" t="s">
        <v>508</v>
      </c>
      <c r="C109" s="24">
        <v>8654554400</v>
      </c>
      <c r="D109" s="31">
        <v>29952</v>
      </c>
      <c r="E109" s="25">
        <f t="shared" si="3"/>
        <v>288947.46260683762</v>
      </c>
      <c r="F109" s="26">
        <v>75</v>
      </c>
      <c r="G109" s="27">
        <v>62</v>
      </c>
      <c r="H109" s="28">
        <f t="shared" si="4"/>
        <v>68.5</v>
      </c>
      <c r="I109" s="27">
        <v>20</v>
      </c>
      <c r="J109" s="15">
        <v>10</v>
      </c>
      <c r="K109" s="7">
        <v>0.5</v>
      </c>
      <c r="L109" s="27">
        <v>15</v>
      </c>
      <c r="M109" s="15">
        <v>10</v>
      </c>
      <c r="N109" s="16">
        <v>0.5</v>
      </c>
      <c r="O109" s="16">
        <f t="shared" si="5"/>
        <v>0</v>
      </c>
    </row>
    <row r="110" spans="1:15">
      <c r="A110" s="22">
        <v>108</v>
      </c>
      <c r="B110" s="23" t="s">
        <v>509</v>
      </c>
      <c r="C110" s="24">
        <v>175826700</v>
      </c>
      <c r="D110" s="31">
        <v>950</v>
      </c>
      <c r="E110" s="25">
        <f t="shared" si="3"/>
        <v>185080.73684210525</v>
      </c>
      <c r="F110" s="26">
        <v>180</v>
      </c>
      <c r="G110" s="27">
        <v>327</v>
      </c>
      <c r="H110" s="28">
        <f t="shared" si="4"/>
        <v>253.5</v>
      </c>
      <c r="I110" s="27">
        <v>291</v>
      </c>
      <c r="J110" s="15">
        <v>2</v>
      </c>
      <c r="K110" s="7">
        <v>1.3</v>
      </c>
      <c r="L110" s="27">
        <v>10</v>
      </c>
      <c r="M110" s="15">
        <v>2</v>
      </c>
      <c r="N110" s="16">
        <v>1.3</v>
      </c>
      <c r="O110" s="16">
        <f t="shared" si="5"/>
        <v>0</v>
      </c>
    </row>
    <row r="111" spans="1:15">
      <c r="A111" s="22">
        <v>109</v>
      </c>
      <c r="B111" s="23" t="s">
        <v>510</v>
      </c>
      <c r="C111" s="24">
        <v>238470900</v>
      </c>
      <c r="D111" s="31">
        <v>70</v>
      </c>
      <c r="E111" s="25">
        <f t="shared" si="3"/>
        <v>3406727.1428571427</v>
      </c>
      <c r="F111" s="26">
        <v>1</v>
      </c>
      <c r="G111" s="27">
        <v>351</v>
      </c>
      <c r="H111" s="28">
        <f t="shared" si="4"/>
        <v>176</v>
      </c>
      <c r="I111" s="27">
        <v>179</v>
      </c>
      <c r="J111" s="15">
        <v>5</v>
      </c>
      <c r="K111" s="7">
        <v>1</v>
      </c>
      <c r="L111" s="27">
        <v>11</v>
      </c>
      <c r="M111" s="15">
        <v>5</v>
      </c>
      <c r="N111" s="16">
        <v>1</v>
      </c>
      <c r="O111" s="16">
        <f t="shared" si="5"/>
        <v>0</v>
      </c>
    </row>
    <row r="112" spans="1:15">
      <c r="A112" s="22">
        <v>110</v>
      </c>
      <c r="B112" s="23" t="s">
        <v>511</v>
      </c>
      <c r="C112" s="24">
        <v>3144522000</v>
      </c>
      <c r="D112" s="31">
        <v>19756</v>
      </c>
      <c r="E112" s="25">
        <f t="shared" si="3"/>
        <v>159167.94897752581</v>
      </c>
      <c r="F112" s="26">
        <v>223</v>
      </c>
      <c r="G112" s="27">
        <v>99</v>
      </c>
      <c r="H112" s="28">
        <f t="shared" si="4"/>
        <v>161</v>
      </c>
      <c r="I112" s="27">
        <v>143</v>
      </c>
      <c r="J112" s="15">
        <v>6</v>
      </c>
      <c r="K112" s="7">
        <v>0.9</v>
      </c>
      <c r="L112" s="27">
        <v>13</v>
      </c>
      <c r="M112" s="15">
        <v>7</v>
      </c>
      <c r="N112" s="16">
        <v>0.8</v>
      </c>
      <c r="O112" s="16">
        <f t="shared" si="5"/>
        <v>-9.9999999999999978E-2</v>
      </c>
    </row>
    <row r="113" spans="1:15">
      <c r="A113" s="22">
        <v>111</v>
      </c>
      <c r="B113" s="23" t="s">
        <v>512</v>
      </c>
      <c r="C113" s="24">
        <v>766960200</v>
      </c>
      <c r="D113" s="31">
        <v>6061</v>
      </c>
      <c r="E113" s="25">
        <f t="shared" si="3"/>
        <v>126540.20788648738</v>
      </c>
      <c r="F113" s="26">
        <v>293</v>
      </c>
      <c r="G113" s="27">
        <v>234</v>
      </c>
      <c r="H113" s="28">
        <f t="shared" si="4"/>
        <v>263.5</v>
      </c>
      <c r="I113" s="27">
        <v>302</v>
      </c>
      <c r="J113" s="15">
        <v>2</v>
      </c>
      <c r="K113" s="7">
        <v>1.3</v>
      </c>
      <c r="L113" s="27">
        <v>11</v>
      </c>
      <c r="M113" s="15">
        <v>2</v>
      </c>
      <c r="N113" s="16">
        <v>1.3</v>
      </c>
      <c r="O113" s="16">
        <f t="shared" si="5"/>
        <v>0</v>
      </c>
    </row>
    <row r="114" spans="1:15">
      <c r="A114" s="22">
        <v>112</v>
      </c>
      <c r="B114" s="23" t="s">
        <v>513</v>
      </c>
      <c r="C114" s="24">
        <v>236031700</v>
      </c>
      <c r="D114" s="31">
        <v>1533</v>
      </c>
      <c r="E114" s="25">
        <f t="shared" si="3"/>
        <v>153967.18851924333</v>
      </c>
      <c r="F114" s="26">
        <v>238</v>
      </c>
      <c r="G114" s="27">
        <v>309</v>
      </c>
      <c r="H114" s="28">
        <f t="shared" si="4"/>
        <v>273.5</v>
      </c>
      <c r="I114" s="27">
        <v>318</v>
      </c>
      <c r="J114" s="15">
        <v>1</v>
      </c>
      <c r="K114" s="7">
        <v>1.4</v>
      </c>
      <c r="L114" s="27">
        <v>13</v>
      </c>
      <c r="M114" s="15">
        <v>1</v>
      </c>
      <c r="N114" s="16">
        <v>1.4</v>
      </c>
      <c r="O114" s="16">
        <f t="shared" si="5"/>
        <v>0</v>
      </c>
    </row>
    <row r="115" spans="1:15">
      <c r="A115" s="22">
        <v>113</v>
      </c>
      <c r="B115" s="23" t="s">
        <v>140</v>
      </c>
      <c r="C115" s="24">
        <v>1741152600</v>
      </c>
      <c r="D115" s="31">
        <v>7164</v>
      </c>
      <c r="E115" s="25">
        <f t="shared" si="3"/>
        <v>243041.95979899497</v>
      </c>
      <c r="F115" s="26">
        <v>106</v>
      </c>
      <c r="G115" s="27">
        <v>216</v>
      </c>
      <c r="H115" s="28">
        <f t="shared" si="4"/>
        <v>161</v>
      </c>
      <c r="I115" s="27">
        <v>144</v>
      </c>
      <c r="J115" s="15">
        <v>6</v>
      </c>
      <c r="K115" s="7">
        <v>0.9</v>
      </c>
      <c r="L115" s="27">
        <v>14</v>
      </c>
      <c r="M115" s="15">
        <v>6</v>
      </c>
      <c r="N115" s="16">
        <v>0.9</v>
      </c>
      <c r="O115" s="16">
        <f t="shared" si="5"/>
        <v>0</v>
      </c>
    </row>
    <row r="116" spans="1:15">
      <c r="A116" s="22">
        <v>114</v>
      </c>
      <c r="B116" s="23" t="s">
        <v>514</v>
      </c>
      <c r="C116" s="24">
        <v>1751876500</v>
      </c>
      <c r="D116" s="31">
        <v>17652</v>
      </c>
      <c r="E116" s="25">
        <f t="shared" si="3"/>
        <v>99245.213007024693</v>
      </c>
      <c r="F116" s="26">
        <v>329</v>
      </c>
      <c r="G116" s="27">
        <v>115</v>
      </c>
      <c r="H116" s="28">
        <f t="shared" si="4"/>
        <v>222</v>
      </c>
      <c r="I116" s="27">
        <v>258</v>
      </c>
      <c r="J116" s="15">
        <v>3</v>
      </c>
      <c r="K116" s="7">
        <v>1.2</v>
      </c>
      <c r="L116" s="27">
        <v>11</v>
      </c>
      <c r="M116" s="15">
        <v>3</v>
      </c>
      <c r="N116" s="16">
        <v>1.2</v>
      </c>
      <c r="O116" s="16">
        <f t="shared" si="5"/>
        <v>0</v>
      </c>
    </row>
    <row r="117" spans="1:15">
      <c r="A117" s="22">
        <v>115</v>
      </c>
      <c r="B117" s="23" t="s">
        <v>515</v>
      </c>
      <c r="C117" s="24">
        <v>2199159100</v>
      </c>
      <c r="D117" s="31">
        <v>11147</v>
      </c>
      <c r="E117" s="25">
        <f t="shared" si="3"/>
        <v>197287.08172602495</v>
      </c>
      <c r="F117" s="26">
        <v>158</v>
      </c>
      <c r="G117" s="27">
        <v>173</v>
      </c>
      <c r="H117" s="28">
        <f t="shared" si="4"/>
        <v>165.5</v>
      </c>
      <c r="I117" s="27">
        <v>153</v>
      </c>
      <c r="J117" s="15">
        <v>6</v>
      </c>
      <c r="K117" s="7">
        <v>0.9</v>
      </c>
      <c r="L117" s="27">
        <v>15</v>
      </c>
      <c r="M117" s="15">
        <v>6</v>
      </c>
      <c r="N117" s="16">
        <v>0.9</v>
      </c>
      <c r="O117" s="16">
        <f t="shared" si="5"/>
        <v>0</v>
      </c>
    </row>
    <row r="118" spans="1:15">
      <c r="A118" s="22">
        <v>116</v>
      </c>
      <c r="B118" s="23" t="s">
        <v>516</v>
      </c>
      <c r="C118" s="24">
        <v>1255397100</v>
      </c>
      <c r="D118" s="31">
        <v>6737</v>
      </c>
      <c r="E118" s="25">
        <f t="shared" si="3"/>
        <v>186343.63960219681</v>
      </c>
      <c r="F118" s="26">
        <v>178</v>
      </c>
      <c r="G118" s="27">
        <v>222</v>
      </c>
      <c r="H118" s="28">
        <f t="shared" si="4"/>
        <v>200</v>
      </c>
      <c r="I118" s="27">
        <v>229</v>
      </c>
      <c r="J118" s="15">
        <v>4</v>
      </c>
      <c r="K118" s="7">
        <v>1.1000000000000001</v>
      </c>
      <c r="L118" s="27">
        <v>12</v>
      </c>
      <c r="M118" s="15">
        <v>4</v>
      </c>
      <c r="N118" s="16">
        <v>1.1000000000000001</v>
      </c>
      <c r="O118" s="16">
        <f t="shared" si="5"/>
        <v>0</v>
      </c>
    </row>
    <row r="119" spans="1:15">
      <c r="A119" s="22">
        <v>117</v>
      </c>
      <c r="B119" s="23" t="s">
        <v>517</v>
      </c>
      <c r="C119" s="24">
        <v>1161298900</v>
      </c>
      <c r="D119" s="31">
        <v>5272</v>
      </c>
      <c r="E119" s="25">
        <f t="shared" si="3"/>
        <v>220276.72610015175</v>
      </c>
      <c r="F119" s="26">
        <v>130</v>
      </c>
      <c r="G119" s="27">
        <v>247</v>
      </c>
      <c r="H119" s="28">
        <f t="shared" si="4"/>
        <v>188.5</v>
      </c>
      <c r="I119" s="27">
        <v>211</v>
      </c>
      <c r="J119" s="15">
        <v>4</v>
      </c>
      <c r="K119" s="7">
        <v>1.1000000000000001</v>
      </c>
      <c r="L119" s="27">
        <v>13</v>
      </c>
      <c r="M119" s="15">
        <v>5</v>
      </c>
      <c r="N119" s="16">
        <v>1</v>
      </c>
      <c r="O119" s="16">
        <f t="shared" si="5"/>
        <v>-0.10000000000000009</v>
      </c>
    </row>
    <row r="120" spans="1:15">
      <c r="A120" s="22">
        <v>118</v>
      </c>
      <c r="B120" s="23" t="s">
        <v>518</v>
      </c>
      <c r="C120" s="24">
        <v>1210894200</v>
      </c>
      <c r="D120" s="31">
        <v>7749</v>
      </c>
      <c r="E120" s="25">
        <f t="shared" si="3"/>
        <v>156264.57607433217</v>
      </c>
      <c r="F120" s="26">
        <v>231</v>
      </c>
      <c r="G120" s="27">
        <v>211</v>
      </c>
      <c r="H120" s="28">
        <f t="shared" si="4"/>
        <v>221</v>
      </c>
      <c r="I120" s="27">
        <v>257</v>
      </c>
      <c r="J120" s="15">
        <v>3</v>
      </c>
      <c r="K120" s="7">
        <v>1.2</v>
      </c>
      <c r="L120" s="27">
        <v>12</v>
      </c>
      <c r="M120" s="15">
        <v>3</v>
      </c>
      <c r="N120" s="16">
        <v>1.2</v>
      </c>
      <c r="O120" s="16">
        <f t="shared" si="5"/>
        <v>0</v>
      </c>
    </row>
    <row r="121" spans="1:15">
      <c r="A121" s="22">
        <v>119</v>
      </c>
      <c r="B121" s="23" t="s">
        <v>519</v>
      </c>
      <c r="C121" s="24">
        <v>1912849100</v>
      </c>
      <c r="D121" s="31">
        <v>7539</v>
      </c>
      <c r="E121" s="25">
        <f t="shared" si="3"/>
        <v>253727.16540655258</v>
      </c>
      <c r="F121" s="26">
        <v>101</v>
      </c>
      <c r="G121" s="27">
        <v>214</v>
      </c>
      <c r="H121" s="28">
        <f t="shared" si="4"/>
        <v>157.5</v>
      </c>
      <c r="I121" s="27">
        <v>134</v>
      </c>
      <c r="J121" s="15">
        <v>7</v>
      </c>
      <c r="K121" s="7">
        <v>0.8</v>
      </c>
      <c r="L121" s="27">
        <v>9</v>
      </c>
      <c r="M121" s="15">
        <v>7</v>
      </c>
      <c r="N121" s="16">
        <v>0.8</v>
      </c>
      <c r="O121" s="16">
        <f t="shared" si="5"/>
        <v>0</v>
      </c>
    </row>
    <row r="122" spans="1:15">
      <c r="A122" s="22">
        <v>120</v>
      </c>
      <c r="B122" s="23" t="s">
        <v>520</v>
      </c>
      <c r="C122" s="24">
        <v>758719700</v>
      </c>
      <c r="D122" s="31">
        <v>4935</v>
      </c>
      <c r="E122" s="25">
        <f t="shared" si="3"/>
        <v>153742.59371833841</v>
      </c>
      <c r="F122" s="26">
        <v>239</v>
      </c>
      <c r="G122" s="27">
        <v>254</v>
      </c>
      <c r="H122" s="28">
        <f t="shared" si="4"/>
        <v>246.5</v>
      </c>
      <c r="I122" s="27">
        <v>280</v>
      </c>
      <c r="J122" s="15">
        <v>3</v>
      </c>
      <c r="K122" s="7">
        <v>1.2</v>
      </c>
      <c r="L122" s="27">
        <v>13</v>
      </c>
      <c r="M122" s="15">
        <v>2</v>
      </c>
      <c r="N122" s="16">
        <v>1.3</v>
      </c>
      <c r="O122" s="16">
        <f t="shared" si="5"/>
        <v>0.10000000000000009</v>
      </c>
    </row>
    <row r="123" spans="1:15">
      <c r="A123" s="22">
        <v>121</v>
      </c>
      <c r="B123" s="23" t="s">
        <v>521</v>
      </c>
      <c r="C123" s="24">
        <v>338870100</v>
      </c>
      <c r="D123" s="31">
        <v>751</v>
      </c>
      <c r="E123" s="25">
        <f t="shared" si="3"/>
        <v>451225.16644474037</v>
      </c>
      <c r="F123" s="26">
        <v>34</v>
      </c>
      <c r="G123" s="27">
        <v>334</v>
      </c>
      <c r="H123" s="28">
        <f t="shared" si="4"/>
        <v>184</v>
      </c>
      <c r="I123" s="27">
        <v>203</v>
      </c>
      <c r="J123" s="15">
        <v>5</v>
      </c>
      <c r="K123" s="7">
        <v>1</v>
      </c>
      <c r="L123" s="27">
        <v>12</v>
      </c>
      <c r="M123" s="15">
        <v>5</v>
      </c>
      <c r="N123" s="16">
        <v>1</v>
      </c>
      <c r="O123" s="16">
        <f t="shared" si="5"/>
        <v>0</v>
      </c>
    </row>
    <row r="124" spans="1:15">
      <c r="A124" s="22">
        <v>122</v>
      </c>
      <c r="B124" s="23" t="s">
        <v>522</v>
      </c>
      <c r="C124" s="24">
        <v>3333802700</v>
      </c>
      <c r="D124" s="31">
        <v>14871</v>
      </c>
      <c r="E124" s="25">
        <f t="shared" si="3"/>
        <v>224181.47400981776</v>
      </c>
      <c r="F124" s="26">
        <v>124</v>
      </c>
      <c r="G124" s="27">
        <v>140</v>
      </c>
      <c r="H124" s="28">
        <f t="shared" si="4"/>
        <v>132</v>
      </c>
      <c r="I124" s="27">
        <v>100</v>
      </c>
      <c r="J124" s="15">
        <v>8</v>
      </c>
      <c r="K124" s="7">
        <v>0.7</v>
      </c>
      <c r="L124" s="27">
        <v>9</v>
      </c>
      <c r="M124" s="15">
        <v>8</v>
      </c>
      <c r="N124" s="16">
        <v>0.7</v>
      </c>
      <c r="O124" s="16">
        <f t="shared" si="5"/>
        <v>0</v>
      </c>
    </row>
    <row r="125" spans="1:15">
      <c r="A125" s="22">
        <v>123</v>
      </c>
      <c r="B125" s="23" t="s">
        <v>523</v>
      </c>
      <c r="C125" s="24">
        <v>1705096200</v>
      </c>
      <c r="D125" s="31">
        <v>10674</v>
      </c>
      <c r="E125" s="25">
        <f t="shared" si="3"/>
        <v>159742.94547498596</v>
      </c>
      <c r="F125" s="26">
        <v>221</v>
      </c>
      <c r="G125" s="27">
        <v>175</v>
      </c>
      <c r="H125" s="28">
        <f t="shared" si="4"/>
        <v>198</v>
      </c>
      <c r="I125" s="27">
        <v>224</v>
      </c>
      <c r="J125" s="15">
        <v>4</v>
      </c>
      <c r="K125" s="7">
        <v>1.1000000000000001</v>
      </c>
      <c r="L125" s="27">
        <v>14</v>
      </c>
      <c r="M125" s="15">
        <v>4</v>
      </c>
      <c r="N125" s="16">
        <v>1.1000000000000001</v>
      </c>
      <c r="O125" s="16">
        <f t="shared" si="5"/>
        <v>0</v>
      </c>
    </row>
    <row r="126" spans="1:15">
      <c r="A126" s="22">
        <v>124</v>
      </c>
      <c r="B126" s="23" t="s">
        <v>524</v>
      </c>
      <c r="C126" s="24">
        <v>290003700</v>
      </c>
      <c r="D126" s="31">
        <v>2660</v>
      </c>
      <c r="E126" s="25">
        <f t="shared" si="3"/>
        <v>109023.94736842105</v>
      </c>
      <c r="F126" s="26">
        <v>323</v>
      </c>
      <c r="G126" s="27">
        <v>282</v>
      </c>
      <c r="H126" s="28">
        <f t="shared" si="4"/>
        <v>302.5</v>
      </c>
      <c r="I126" s="27">
        <v>343</v>
      </c>
      <c r="J126" s="15">
        <v>1</v>
      </c>
      <c r="K126" s="7">
        <v>1.4</v>
      </c>
      <c r="L126" s="27">
        <v>14</v>
      </c>
      <c r="M126" s="15">
        <v>1</v>
      </c>
      <c r="N126" s="16">
        <v>1.4</v>
      </c>
      <c r="O126" s="16">
        <f t="shared" si="5"/>
        <v>0</v>
      </c>
    </row>
    <row r="127" spans="1:15">
      <c r="A127" s="22">
        <v>125</v>
      </c>
      <c r="B127" s="23" t="s">
        <v>525</v>
      </c>
      <c r="C127" s="24">
        <v>1434003000</v>
      </c>
      <c r="D127" s="31">
        <v>6844</v>
      </c>
      <c r="E127" s="25">
        <f t="shared" si="3"/>
        <v>209527.03097603741</v>
      </c>
      <c r="F127" s="26">
        <v>142</v>
      </c>
      <c r="G127" s="27">
        <v>220</v>
      </c>
      <c r="H127" s="28">
        <f t="shared" si="4"/>
        <v>181</v>
      </c>
      <c r="I127" s="27">
        <v>196</v>
      </c>
      <c r="J127" s="15">
        <v>5</v>
      </c>
      <c r="K127" s="7">
        <v>1</v>
      </c>
      <c r="L127" s="27">
        <v>13</v>
      </c>
      <c r="M127" s="15">
        <v>5</v>
      </c>
      <c r="N127" s="16">
        <v>1</v>
      </c>
      <c r="O127" s="16">
        <f t="shared" si="5"/>
        <v>0</v>
      </c>
    </row>
    <row r="128" spans="1:15">
      <c r="A128" s="22">
        <v>126</v>
      </c>
      <c r="B128" s="23" t="s">
        <v>526</v>
      </c>
      <c r="C128" s="24">
        <v>7143004400</v>
      </c>
      <c r="D128" s="31">
        <v>13629</v>
      </c>
      <c r="E128" s="25">
        <f t="shared" si="3"/>
        <v>524103.33846944018</v>
      </c>
      <c r="F128" s="26">
        <v>24</v>
      </c>
      <c r="G128" s="27">
        <v>151</v>
      </c>
      <c r="H128" s="28">
        <f t="shared" si="4"/>
        <v>87.5</v>
      </c>
      <c r="I128" s="27">
        <v>37</v>
      </c>
      <c r="J128" s="15">
        <v>9</v>
      </c>
      <c r="K128" s="7">
        <v>0.6</v>
      </c>
      <c r="L128" s="27">
        <v>13</v>
      </c>
      <c r="M128" s="15">
        <v>9</v>
      </c>
      <c r="N128" s="16">
        <v>0.6</v>
      </c>
      <c r="O128" s="16">
        <f t="shared" si="5"/>
        <v>0</v>
      </c>
    </row>
    <row r="129" spans="1:15">
      <c r="A129" s="22">
        <v>127</v>
      </c>
      <c r="B129" s="23" t="s">
        <v>527</v>
      </c>
      <c r="C129" s="24">
        <v>664037600</v>
      </c>
      <c r="D129" s="31">
        <v>3314</v>
      </c>
      <c r="E129" s="25">
        <f t="shared" si="3"/>
        <v>200373.445986723</v>
      </c>
      <c r="F129" s="26">
        <v>153</v>
      </c>
      <c r="G129" s="27">
        <v>274</v>
      </c>
      <c r="H129" s="28">
        <f t="shared" si="4"/>
        <v>213.5</v>
      </c>
      <c r="I129" s="27">
        <v>246</v>
      </c>
      <c r="J129" s="15">
        <v>3</v>
      </c>
      <c r="K129" s="7">
        <v>1.2</v>
      </c>
      <c r="L129" s="27">
        <v>14</v>
      </c>
      <c r="M129" s="15">
        <v>4</v>
      </c>
      <c r="N129" s="16">
        <v>1.1000000000000001</v>
      </c>
      <c r="O129" s="16">
        <f t="shared" si="5"/>
        <v>-9.9999999999999867E-2</v>
      </c>
    </row>
    <row r="130" spans="1:15">
      <c r="A130" s="22">
        <v>128</v>
      </c>
      <c r="B130" s="23" t="s">
        <v>528</v>
      </c>
      <c r="C130" s="24">
        <v>8774764300</v>
      </c>
      <c r="D130" s="31">
        <v>67361</v>
      </c>
      <c r="E130" s="25">
        <f t="shared" si="3"/>
        <v>130264.75705526937</v>
      </c>
      <c r="F130" s="26">
        <v>289</v>
      </c>
      <c r="G130" s="27">
        <v>15</v>
      </c>
      <c r="H130" s="28">
        <f t="shared" si="4"/>
        <v>152</v>
      </c>
      <c r="I130" s="27">
        <v>128</v>
      </c>
      <c r="J130" s="15">
        <v>7</v>
      </c>
      <c r="K130" s="7">
        <v>0.8</v>
      </c>
      <c r="L130" s="27">
        <v>10</v>
      </c>
      <c r="M130" s="15">
        <v>7</v>
      </c>
      <c r="N130" s="16">
        <v>0.8</v>
      </c>
      <c r="O130" s="16">
        <f t="shared" si="5"/>
        <v>0</v>
      </c>
    </row>
    <row r="131" spans="1:15">
      <c r="A131" s="22">
        <v>129</v>
      </c>
      <c r="B131" s="23" t="s">
        <v>529</v>
      </c>
      <c r="C131" s="24">
        <v>52571500</v>
      </c>
      <c r="D131" s="31">
        <v>350</v>
      </c>
      <c r="E131" s="25">
        <f t="shared" ref="E131:E194" si="6">C131/D131</f>
        <v>150204.28571428571</v>
      </c>
      <c r="F131" s="26">
        <v>244</v>
      </c>
      <c r="G131" s="27">
        <v>347</v>
      </c>
      <c r="H131" s="28">
        <f t="shared" ref="H131:H194" si="7">(F131+G131)/2</f>
        <v>295.5</v>
      </c>
      <c r="I131" s="27">
        <v>334</v>
      </c>
      <c r="J131" s="15">
        <v>1</v>
      </c>
      <c r="K131" s="7">
        <v>1.4</v>
      </c>
      <c r="L131" s="27">
        <v>15</v>
      </c>
      <c r="M131" s="15">
        <v>2</v>
      </c>
      <c r="N131" s="16">
        <v>1.3</v>
      </c>
      <c r="O131" s="16">
        <f t="shared" ref="O131:O194" si="8">N131-K131</f>
        <v>-9.9999999999999867E-2</v>
      </c>
    </row>
    <row r="132" spans="1:15">
      <c r="A132" s="22">
        <v>130</v>
      </c>
      <c r="B132" s="23" t="s">
        <v>530</v>
      </c>
      <c r="C132" s="24">
        <v>105196700</v>
      </c>
      <c r="D132" s="31">
        <v>726</v>
      </c>
      <c r="E132" s="25">
        <f t="shared" si="6"/>
        <v>144899.03581267217</v>
      </c>
      <c r="F132" s="26">
        <v>256</v>
      </c>
      <c r="G132" s="27">
        <v>336</v>
      </c>
      <c r="H132" s="28">
        <f t="shared" si="7"/>
        <v>296</v>
      </c>
      <c r="I132" s="27">
        <v>335</v>
      </c>
      <c r="J132" s="15">
        <v>1</v>
      </c>
      <c r="K132" s="7">
        <v>1.4</v>
      </c>
      <c r="L132" s="27">
        <v>16</v>
      </c>
      <c r="M132" s="15">
        <v>1</v>
      </c>
      <c r="N132" s="16">
        <v>1.4</v>
      </c>
      <c r="O132" s="16">
        <f t="shared" si="8"/>
        <v>0</v>
      </c>
    </row>
    <row r="133" spans="1:15">
      <c r="A133" s="22">
        <v>131</v>
      </c>
      <c r="B133" s="23" t="s">
        <v>531</v>
      </c>
      <c r="C133" s="24">
        <v>8672525700</v>
      </c>
      <c r="D133" s="31">
        <v>24311</v>
      </c>
      <c r="E133" s="25">
        <f t="shared" si="6"/>
        <v>356732.57784541976</v>
      </c>
      <c r="F133" s="26">
        <v>52</v>
      </c>
      <c r="G133" s="27">
        <v>84</v>
      </c>
      <c r="H133" s="28">
        <f t="shared" si="7"/>
        <v>68</v>
      </c>
      <c r="I133" s="27">
        <v>19</v>
      </c>
      <c r="J133" s="15">
        <v>10</v>
      </c>
      <c r="K133" s="7">
        <v>0.5</v>
      </c>
      <c r="L133" s="27">
        <v>16</v>
      </c>
      <c r="M133" s="15">
        <v>10</v>
      </c>
      <c r="N133" s="16">
        <v>0.5</v>
      </c>
      <c r="O133" s="16">
        <f t="shared" si="8"/>
        <v>0</v>
      </c>
    </row>
    <row r="134" spans="1:15">
      <c r="A134" s="22">
        <v>132</v>
      </c>
      <c r="B134" s="23" t="s">
        <v>532</v>
      </c>
      <c r="C134" s="24">
        <v>363382200</v>
      </c>
      <c r="D134" s="31">
        <v>1908</v>
      </c>
      <c r="E134" s="25">
        <f t="shared" si="6"/>
        <v>190451.88679245283</v>
      </c>
      <c r="F134" s="26">
        <v>171</v>
      </c>
      <c r="G134" s="27">
        <v>291</v>
      </c>
      <c r="H134" s="28">
        <f t="shared" si="7"/>
        <v>231</v>
      </c>
      <c r="I134" s="27">
        <v>267</v>
      </c>
      <c r="J134" s="15">
        <v>3</v>
      </c>
      <c r="K134" s="7">
        <v>1.2</v>
      </c>
      <c r="L134" s="27">
        <v>15</v>
      </c>
      <c r="M134" s="15">
        <v>3</v>
      </c>
      <c r="N134" s="16">
        <v>1.2</v>
      </c>
      <c r="O134" s="16">
        <f t="shared" si="8"/>
        <v>0</v>
      </c>
    </row>
    <row r="135" spans="1:15">
      <c r="A135" s="22">
        <v>133</v>
      </c>
      <c r="B135" s="23" t="s">
        <v>533</v>
      </c>
      <c r="C135" s="24">
        <v>1670268000</v>
      </c>
      <c r="D135" s="31">
        <v>11335</v>
      </c>
      <c r="E135" s="25">
        <f t="shared" si="6"/>
        <v>147354.91839435376</v>
      </c>
      <c r="F135" s="26">
        <v>252</v>
      </c>
      <c r="G135" s="27">
        <v>172</v>
      </c>
      <c r="H135" s="28">
        <f t="shared" si="7"/>
        <v>212</v>
      </c>
      <c r="I135" s="27">
        <v>245</v>
      </c>
      <c r="J135" s="15">
        <v>4</v>
      </c>
      <c r="K135" s="7">
        <v>1.1000000000000001</v>
      </c>
      <c r="L135" s="27">
        <v>15</v>
      </c>
      <c r="M135" s="15">
        <v>4</v>
      </c>
      <c r="N135" s="16">
        <v>1.1000000000000001</v>
      </c>
      <c r="O135" s="16">
        <f t="shared" si="8"/>
        <v>0</v>
      </c>
    </row>
    <row r="136" spans="1:15">
      <c r="A136" s="22">
        <v>134</v>
      </c>
      <c r="B136" s="23" t="s">
        <v>534</v>
      </c>
      <c r="C136" s="24">
        <v>2958213400</v>
      </c>
      <c r="D136" s="31">
        <v>19898</v>
      </c>
      <c r="E136" s="25">
        <f t="shared" si="6"/>
        <v>148668.88129460247</v>
      </c>
      <c r="F136" s="26">
        <v>251</v>
      </c>
      <c r="G136" s="27">
        <v>97</v>
      </c>
      <c r="H136" s="28">
        <f t="shared" si="7"/>
        <v>174</v>
      </c>
      <c r="I136" s="27">
        <v>173</v>
      </c>
      <c r="J136" s="15">
        <v>6</v>
      </c>
      <c r="K136" s="7">
        <v>0.9</v>
      </c>
      <c r="L136" s="27">
        <v>16</v>
      </c>
      <c r="M136" s="15">
        <v>6</v>
      </c>
      <c r="N136" s="16">
        <v>0.9</v>
      </c>
      <c r="O136" s="16">
        <f t="shared" si="8"/>
        <v>0</v>
      </c>
    </row>
    <row r="137" spans="1:15">
      <c r="A137" s="22">
        <v>135</v>
      </c>
      <c r="B137" s="23" t="s">
        <v>535</v>
      </c>
      <c r="C137" s="24">
        <v>412648100</v>
      </c>
      <c r="D137" s="31">
        <v>2583</v>
      </c>
      <c r="E137" s="25">
        <f t="shared" si="6"/>
        <v>159755.36198219124</v>
      </c>
      <c r="F137" s="26">
        <v>220</v>
      </c>
      <c r="G137" s="27">
        <v>283</v>
      </c>
      <c r="H137" s="28">
        <f t="shared" si="7"/>
        <v>251.5</v>
      </c>
      <c r="I137" s="27">
        <v>288</v>
      </c>
      <c r="J137" s="15">
        <v>2</v>
      </c>
      <c r="K137" s="7">
        <v>1.3</v>
      </c>
      <c r="L137" s="27">
        <v>12</v>
      </c>
      <c r="M137" s="15">
        <v>2</v>
      </c>
      <c r="N137" s="16">
        <v>1.3</v>
      </c>
      <c r="O137" s="16">
        <f t="shared" si="8"/>
        <v>0</v>
      </c>
    </row>
    <row r="138" spans="1:15">
      <c r="A138" s="22">
        <v>136</v>
      </c>
      <c r="B138" s="23" t="s">
        <v>536</v>
      </c>
      <c r="C138" s="24">
        <v>3243894200</v>
      </c>
      <c r="D138" s="31">
        <v>14840</v>
      </c>
      <c r="E138" s="25">
        <f t="shared" si="6"/>
        <v>218591.25336927225</v>
      </c>
      <c r="F138" s="26">
        <v>132</v>
      </c>
      <c r="G138" s="27">
        <v>141</v>
      </c>
      <c r="H138" s="28">
        <f t="shared" si="7"/>
        <v>136.5</v>
      </c>
      <c r="I138" s="27">
        <v>106</v>
      </c>
      <c r="J138" s="15">
        <v>7</v>
      </c>
      <c r="K138" s="7">
        <v>0.8</v>
      </c>
      <c r="L138" s="27">
        <v>11</v>
      </c>
      <c r="M138" s="15">
        <v>7</v>
      </c>
      <c r="N138" s="16">
        <v>0.8</v>
      </c>
      <c r="O138" s="16">
        <f t="shared" si="8"/>
        <v>0</v>
      </c>
    </row>
    <row r="139" spans="1:15">
      <c r="A139" s="22">
        <v>137</v>
      </c>
      <c r="B139" s="23" t="s">
        <v>537</v>
      </c>
      <c r="C139" s="24">
        <v>2572663000</v>
      </c>
      <c r="D139" s="31">
        <v>37929</v>
      </c>
      <c r="E139" s="25">
        <f t="shared" si="6"/>
        <v>67828.389886366625</v>
      </c>
      <c r="F139" s="26">
        <v>351</v>
      </c>
      <c r="G139" s="27">
        <v>44</v>
      </c>
      <c r="H139" s="28">
        <f t="shared" si="7"/>
        <v>197.5</v>
      </c>
      <c r="I139" s="27">
        <v>223</v>
      </c>
      <c r="J139" s="15">
        <v>4</v>
      </c>
      <c r="K139" s="7">
        <v>1.1000000000000001</v>
      </c>
      <c r="L139" s="27">
        <v>16</v>
      </c>
      <c r="M139" s="15">
        <v>4</v>
      </c>
      <c r="N139" s="16">
        <v>1.1000000000000001</v>
      </c>
      <c r="O139" s="16">
        <f t="shared" si="8"/>
        <v>0</v>
      </c>
    </row>
    <row r="140" spans="1:15">
      <c r="A140" s="22">
        <v>138</v>
      </c>
      <c r="B140" s="23" t="s">
        <v>538</v>
      </c>
      <c r="C140" s="24">
        <v>929315000</v>
      </c>
      <c r="D140" s="31">
        <v>5998</v>
      </c>
      <c r="E140" s="25">
        <f t="shared" si="6"/>
        <v>154937.47915971989</v>
      </c>
      <c r="F140" s="26">
        <v>234</v>
      </c>
      <c r="G140" s="27">
        <v>235</v>
      </c>
      <c r="H140" s="28">
        <f t="shared" si="7"/>
        <v>234.5</v>
      </c>
      <c r="I140" s="27">
        <v>271</v>
      </c>
      <c r="J140" s="15">
        <v>3</v>
      </c>
      <c r="K140" s="7">
        <v>1.2</v>
      </c>
      <c r="L140" s="27">
        <v>16</v>
      </c>
      <c r="M140" s="15">
        <v>3</v>
      </c>
      <c r="N140" s="16">
        <v>1.2</v>
      </c>
      <c r="O140" s="16">
        <f t="shared" si="8"/>
        <v>0</v>
      </c>
    </row>
    <row r="141" spans="1:15">
      <c r="A141" s="22">
        <v>139</v>
      </c>
      <c r="B141" s="23" t="s">
        <v>539</v>
      </c>
      <c r="C141" s="24">
        <v>5173582300</v>
      </c>
      <c r="D141" s="31">
        <v>18943</v>
      </c>
      <c r="E141" s="25">
        <f t="shared" si="6"/>
        <v>273113.14469724963</v>
      </c>
      <c r="F141" s="26">
        <v>83</v>
      </c>
      <c r="G141" s="27">
        <v>103</v>
      </c>
      <c r="H141" s="28">
        <f t="shared" si="7"/>
        <v>93</v>
      </c>
      <c r="I141" s="27">
        <v>49</v>
      </c>
      <c r="J141" s="15">
        <v>9</v>
      </c>
      <c r="K141" s="7">
        <v>0.6</v>
      </c>
      <c r="L141" s="27">
        <v>14</v>
      </c>
      <c r="M141" s="15">
        <v>9</v>
      </c>
      <c r="N141" s="16">
        <v>0.6</v>
      </c>
      <c r="O141" s="16">
        <f t="shared" si="8"/>
        <v>0</v>
      </c>
    </row>
    <row r="142" spans="1:15">
      <c r="A142" s="22">
        <v>140</v>
      </c>
      <c r="B142" s="23" t="s">
        <v>540</v>
      </c>
      <c r="C142" s="24">
        <v>587783900</v>
      </c>
      <c r="D142" s="31">
        <v>4312</v>
      </c>
      <c r="E142" s="25">
        <f t="shared" si="6"/>
        <v>136313.52040816325</v>
      </c>
      <c r="F142" s="26">
        <v>275</v>
      </c>
      <c r="G142" s="27">
        <v>261</v>
      </c>
      <c r="H142" s="28">
        <f t="shared" si="7"/>
        <v>268</v>
      </c>
      <c r="I142" s="27">
        <v>311</v>
      </c>
      <c r="J142" s="15">
        <v>2</v>
      </c>
      <c r="K142" s="7">
        <v>1.3</v>
      </c>
      <c r="L142" s="27">
        <v>13</v>
      </c>
      <c r="M142" s="15">
        <v>1</v>
      </c>
      <c r="N142" s="16">
        <v>1.4</v>
      </c>
      <c r="O142" s="16">
        <f t="shared" si="8"/>
        <v>9.9999999999999867E-2</v>
      </c>
    </row>
    <row r="143" spans="1:15">
      <c r="A143" s="22">
        <v>141</v>
      </c>
      <c r="B143" s="23" t="s">
        <v>541</v>
      </c>
      <c r="C143" s="24">
        <v>3508853900</v>
      </c>
      <c r="D143" s="31">
        <v>19790</v>
      </c>
      <c r="E143" s="25">
        <f t="shared" si="6"/>
        <v>177304.3911066195</v>
      </c>
      <c r="F143" s="26">
        <v>193</v>
      </c>
      <c r="G143" s="27">
        <v>98</v>
      </c>
      <c r="H143" s="28">
        <f t="shared" si="7"/>
        <v>145.5</v>
      </c>
      <c r="I143" s="27">
        <v>118</v>
      </c>
      <c r="J143" s="15">
        <v>7</v>
      </c>
      <c r="K143" s="7">
        <v>0.8</v>
      </c>
      <c r="L143" s="27">
        <v>12</v>
      </c>
      <c r="M143" s="15">
        <v>7</v>
      </c>
      <c r="N143" s="16">
        <v>0.8</v>
      </c>
      <c r="O143" s="16">
        <f t="shared" si="8"/>
        <v>0</v>
      </c>
    </row>
    <row r="144" spans="1:15">
      <c r="A144" s="22">
        <v>142</v>
      </c>
      <c r="B144" s="23" t="s">
        <v>542</v>
      </c>
      <c r="C144" s="24">
        <v>2851555900</v>
      </c>
      <c r="D144" s="31">
        <v>10144</v>
      </c>
      <c r="E144" s="25">
        <f t="shared" si="6"/>
        <v>281107.63998422713</v>
      </c>
      <c r="F144" s="26">
        <v>79</v>
      </c>
      <c r="G144" s="27">
        <v>182</v>
      </c>
      <c r="H144" s="28">
        <f t="shared" si="7"/>
        <v>130.5</v>
      </c>
      <c r="I144" s="27">
        <v>97</v>
      </c>
      <c r="J144" s="15">
        <v>8</v>
      </c>
      <c r="K144" s="7">
        <v>0.7</v>
      </c>
      <c r="L144" s="27">
        <v>10</v>
      </c>
      <c r="M144" s="15">
        <v>8</v>
      </c>
      <c r="N144" s="16">
        <v>0.7</v>
      </c>
      <c r="O144" s="16">
        <f t="shared" si="8"/>
        <v>0</v>
      </c>
    </row>
    <row r="145" spans="1:15">
      <c r="A145" s="22">
        <v>143</v>
      </c>
      <c r="B145" s="23" t="s">
        <v>543</v>
      </c>
      <c r="C145" s="24">
        <v>255469400</v>
      </c>
      <c r="D145" s="31">
        <v>2074</v>
      </c>
      <c r="E145" s="25">
        <f t="shared" si="6"/>
        <v>123177.1456123433</v>
      </c>
      <c r="F145" s="26">
        <v>299</v>
      </c>
      <c r="G145" s="27">
        <v>288</v>
      </c>
      <c r="H145" s="28">
        <f t="shared" si="7"/>
        <v>293.5</v>
      </c>
      <c r="I145" s="27">
        <v>332</v>
      </c>
      <c r="J145" s="15">
        <v>1</v>
      </c>
      <c r="K145" s="7">
        <v>1.4</v>
      </c>
      <c r="L145" s="27">
        <v>17</v>
      </c>
      <c r="M145" s="15">
        <v>1</v>
      </c>
      <c r="N145" s="16">
        <v>1.4</v>
      </c>
      <c r="O145" s="16">
        <f t="shared" si="8"/>
        <v>0</v>
      </c>
    </row>
    <row r="146" spans="1:15">
      <c r="A146" s="22">
        <v>144</v>
      </c>
      <c r="B146" s="23" t="s">
        <v>544</v>
      </c>
      <c r="C146" s="24">
        <v>3651224100</v>
      </c>
      <c r="D146" s="31">
        <v>13716</v>
      </c>
      <c r="E146" s="25">
        <f t="shared" si="6"/>
        <v>266201.81539807527</v>
      </c>
      <c r="F146" s="26">
        <v>90</v>
      </c>
      <c r="G146" s="27">
        <v>150</v>
      </c>
      <c r="H146" s="28">
        <f t="shared" si="7"/>
        <v>120</v>
      </c>
      <c r="I146" s="27">
        <v>84</v>
      </c>
      <c r="J146" s="15">
        <v>8</v>
      </c>
      <c r="K146" s="7">
        <v>0.7</v>
      </c>
      <c r="L146" s="27">
        <v>11</v>
      </c>
      <c r="M146" s="15">
        <v>8</v>
      </c>
      <c r="N146" s="16">
        <v>0.7</v>
      </c>
      <c r="O146" s="16">
        <f t="shared" si="8"/>
        <v>0</v>
      </c>
    </row>
    <row r="147" spans="1:15">
      <c r="A147" s="22">
        <v>145</v>
      </c>
      <c r="B147" s="23" t="s">
        <v>545</v>
      </c>
      <c r="C147" s="24">
        <v>2686343300</v>
      </c>
      <c r="D147" s="31">
        <v>13793</v>
      </c>
      <c r="E147" s="25">
        <f t="shared" si="6"/>
        <v>194761.3499601247</v>
      </c>
      <c r="F147" s="26">
        <v>166</v>
      </c>
      <c r="G147" s="27">
        <v>148</v>
      </c>
      <c r="H147" s="28">
        <f t="shared" si="7"/>
        <v>157</v>
      </c>
      <c r="I147" s="27">
        <v>131</v>
      </c>
      <c r="J147" s="15">
        <v>7</v>
      </c>
      <c r="K147" s="7">
        <v>0.8</v>
      </c>
      <c r="L147" s="27">
        <v>13</v>
      </c>
      <c r="M147" s="15">
        <v>6</v>
      </c>
      <c r="N147" s="16">
        <v>0.9</v>
      </c>
      <c r="O147" s="16">
        <f t="shared" si="8"/>
        <v>9.9999999999999978E-2</v>
      </c>
    </row>
    <row r="148" spans="1:15">
      <c r="A148" s="22">
        <v>146</v>
      </c>
      <c r="B148" s="23" t="s">
        <v>546</v>
      </c>
      <c r="C148" s="24">
        <v>2334757300</v>
      </c>
      <c r="D148" s="31">
        <v>11762</v>
      </c>
      <c r="E148" s="25">
        <f t="shared" si="6"/>
        <v>198500.02550586636</v>
      </c>
      <c r="F148" s="26">
        <v>157</v>
      </c>
      <c r="G148" s="27">
        <v>166</v>
      </c>
      <c r="H148" s="28">
        <f t="shared" si="7"/>
        <v>161.5</v>
      </c>
      <c r="I148" s="27">
        <v>146</v>
      </c>
      <c r="J148" s="15">
        <v>6</v>
      </c>
      <c r="K148" s="7">
        <v>0.9</v>
      </c>
      <c r="L148" s="27">
        <v>17</v>
      </c>
      <c r="M148" s="15">
        <v>6</v>
      </c>
      <c r="N148" s="16">
        <v>0.9</v>
      </c>
      <c r="O148" s="16">
        <f t="shared" si="8"/>
        <v>0</v>
      </c>
    </row>
    <row r="149" spans="1:15">
      <c r="A149" s="22">
        <v>147</v>
      </c>
      <c r="B149" s="23" t="s">
        <v>547</v>
      </c>
      <c r="C149" s="24">
        <v>1181869900</v>
      </c>
      <c r="D149" s="31">
        <v>8455</v>
      </c>
      <c r="E149" s="25">
        <f t="shared" si="6"/>
        <v>139783.54819633352</v>
      </c>
      <c r="F149" s="26">
        <v>271</v>
      </c>
      <c r="G149" s="27">
        <v>197</v>
      </c>
      <c r="H149" s="28">
        <f t="shared" si="7"/>
        <v>234</v>
      </c>
      <c r="I149" s="27">
        <v>270</v>
      </c>
      <c r="J149" s="15">
        <v>3</v>
      </c>
      <c r="K149" s="7">
        <v>1.2</v>
      </c>
      <c r="L149" s="27">
        <v>17</v>
      </c>
      <c r="M149" s="15">
        <v>3</v>
      </c>
      <c r="N149" s="16">
        <v>1.2</v>
      </c>
      <c r="O149" s="16">
        <f t="shared" si="8"/>
        <v>0</v>
      </c>
    </row>
    <row r="150" spans="1:15">
      <c r="A150" s="22">
        <v>148</v>
      </c>
      <c r="B150" s="23" t="s">
        <v>548</v>
      </c>
      <c r="C150" s="24">
        <v>475467900</v>
      </c>
      <c r="D150" s="31">
        <v>3027</v>
      </c>
      <c r="E150" s="25">
        <f t="shared" si="6"/>
        <v>157075.61942517344</v>
      </c>
      <c r="F150" s="26">
        <v>227</v>
      </c>
      <c r="G150" s="27">
        <v>279</v>
      </c>
      <c r="H150" s="28">
        <f t="shared" si="7"/>
        <v>253</v>
      </c>
      <c r="I150" s="27">
        <v>289</v>
      </c>
      <c r="J150" s="15">
        <v>2</v>
      </c>
      <c r="K150" s="7">
        <v>1.3</v>
      </c>
      <c r="L150" s="27">
        <v>14</v>
      </c>
      <c r="M150" s="15">
        <v>2</v>
      </c>
      <c r="N150" s="16">
        <v>1.3</v>
      </c>
      <c r="O150" s="16">
        <f t="shared" si="8"/>
        <v>0</v>
      </c>
    </row>
    <row r="151" spans="1:15">
      <c r="A151" s="22">
        <v>149</v>
      </c>
      <c r="B151" s="23" t="s">
        <v>549</v>
      </c>
      <c r="C151" s="24">
        <v>6494397200</v>
      </c>
      <c r="D151" s="31">
        <v>88508</v>
      </c>
      <c r="E151" s="25">
        <f t="shared" si="6"/>
        <v>73376.38631536132</v>
      </c>
      <c r="F151" s="26">
        <v>347</v>
      </c>
      <c r="G151" s="27">
        <v>11</v>
      </c>
      <c r="H151" s="28">
        <f t="shared" si="7"/>
        <v>179</v>
      </c>
      <c r="I151" s="27">
        <v>187</v>
      </c>
      <c r="J151" s="15">
        <v>5</v>
      </c>
      <c r="K151" s="7">
        <v>1</v>
      </c>
      <c r="L151" s="27">
        <v>14</v>
      </c>
      <c r="M151" s="15">
        <v>5</v>
      </c>
      <c r="N151" s="16">
        <v>1</v>
      </c>
      <c r="O151" s="16">
        <f t="shared" si="8"/>
        <v>0</v>
      </c>
    </row>
    <row r="152" spans="1:15">
      <c r="A152" s="22">
        <v>150</v>
      </c>
      <c r="B152" s="23" t="s">
        <v>550</v>
      </c>
      <c r="C152" s="24">
        <v>1176406900</v>
      </c>
      <c r="D152" s="31">
        <v>5755</v>
      </c>
      <c r="E152" s="25">
        <f t="shared" si="6"/>
        <v>204414.75238922675</v>
      </c>
      <c r="F152" s="26">
        <v>146</v>
      </c>
      <c r="G152" s="27">
        <v>239</v>
      </c>
      <c r="H152" s="28">
        <f t="shared" si="7"/>
        <v>192.5</v>
      </c>
      <c r="I152" s="27">
        <v>214</v>
      </c>
      <c r="J152" s="15">
        <v>4</v>
      </c>
      <c r="K152" s="7">
        <v>1.1000000000000001</v>
      </c>
      <c r="L152" s="27">
        <v>17</v>
      </c>
      <c r="M152" s="15">
        <v>4</v>
      </c>
      <c r="N152" s="16">
        <v>1.1000000000000001</v>
      </c>
      <c r="O152" s="16">
        <f t="shared" si="8"/>
        <v>0</v>
      </c>
    </row>
    <row r="153" spans="1:15">
      <c r="A153" s="22">
        <v>151</v>
      </c>
      <c r="B153" s="23" t="s">
        <v>551</v>
      </c>
      <c r="C153" s="24">
        <v>1309322100</v>
      </c>
      <c r="D153" s="31">
        <v>11048</v>
      </c>
      <c r="E153" s="25">
        <f t="shared" si="6"/>
        <v>118512.13794351919</v>
      </c>
      <c r="F153" s="26">
        <v>306</v>
      </c>
      <c r="G153" s="27">
        <v>174</v>
      </c>
      <c r="H153" s="28">
        <f t="shared" si="7"/>
        <v>240</v>
      </c>
      <c r="I153" s="27">
        <v>276</v>
      </c>
      <c r="J153" s="15">
        <v>3</v>
      </c>
      <c r="K153" s="7">
        <v>1.2</v>
      </c>
      <c r="L153" s="27">
        <v>18</v>
      </c>
      <c r="M153" s="15">
        <v>3</v>
      </c>
      <c r="N153" s="16">
        <v>1.2</v>
      </c>
      <c r="O153" s="16">
        <f t="shared" si="8"/>
        <v>0</v>
      </c>
    </row>
    <row r="154" spans="1:15">
      <c r="A154" s="22">
        <v>152</v>
      </c>
      <c r="B154" s="23" t="s">
        <v>552</v>
      </c>
      <c r="C154" s="24">
        <v>1497427400</v>
      </c>
      <c r="D154" s="31">
        <v>5099</v>
      </c>
      <c r="E154" s="25">
        <f t="shared" si="6"/>
        <v>293670.79819572467</v>
      </c>
      <c r="F154" s="26">
        <v>72</v>
      </c>
      <c r="G154" s="27">
        <v>250</v>
      </c>
      <c r="H154" s="28">
        <f t="shared" si="7"/>
        <v>161</v>
      </c>
      <c r="I154" s="27">
        <v>145</v>
      </c>
      <c r="J154" s="15">
        <v>6</v>
      </c>
      <c r="K154" s="7">
        <v>0.9</v>
      </c>
      <c r="L154" s="27">
        <v>18</v>
      </c>
      <c r="M154" s="15">
        <v>6</v>
      </c>
      <c r="N154" s="16">
        <v>0.9</v>
      </c>
      <c r="O154" s="16">
        <f t="shared" si="8"/>
        <v>0</v>
      </c>
    </row>
    <row r="155" spans="1:15">
      <c r="A155" s="22">
        <v>153</v>
      </c>
      <c r="B155" s="23" t="s">
        <v>553</v>
      </c>
      <c r="C155" s="24">
        <v>5149133300</v>
      </c>
      <c r="D155" s="31">
        <v>43613</v>
      </c>
      <c r="E155" s="25">
        <f t="shared" si="6"/>
        <v>118064.18499071378</v>
      </c>
      <c r="F155" s="26">
        <v>307</v>
      </c>
      <c r="G155" s="27">
        <v>33</v>
      </c>
      <c r="H155" s="28">
        <f t="shared" si="7"/>
        <v>170</v>
      </c>
      <c r="I155" s="27">
        <v>162</v>
      </c>
      <c r="J155" s="15">
        <v>6</v>
      </c>
      <c r="K155" s="7">
        <v>0.9</v>
      </c>
      <c r="L155" s="27">
        <v>19</v>
      </c>
      <c r="M155" s="15">
        <v>6</v>
      </c>
      <c r="N155" s="16">
        <v>0.9</v>
      </c>
      <c r="O155" s="16">
        <f t="shared" si="8"/>
        <v>0</v>
      </c>
    </row>
    <row r="156" spans="1:15">
      <c r="A156" s="22">
        <v>154</v>
      </c>
      <c r="B156" s="23" t="s">
        <v>554</v>
      </c>
      <c r="C156" s="24">
        <v>338579700</v>
      </c>
      <c r="D156" s="31">
        <v>1862</v>
      </c>
      <c r="E156" s="25">
        <f t="shared" si="6"/>
        <v>181836.57357679913</v>
      </c>
      <c r="F156" s="26">
        <v>187</v>
      </c>
      <c r="G156" s="27">
        <v>293</v>
      </c>
      <c r="H156" s="28">
        <f t="shared" si="7"/>
        <v>240</v>
      </c>
      <c r="I156" s="27">
        <v>277</v>
      </c>
      <c r="J156" s="15">
        <v>3</v>
      </c>
      <c r="K156" s="7">
        <v>1.2</v>
      </c>
      <c r="L156" s="27">
        <v>19</v>
      </c>
      <c r="M156" s="15">
        <v>3</v>
      </c>
      <c r="N156" s="16">
        <v>1.2</v>
      </c>
      <c r="O156" s="16">
        <f t="shared" si="8"/>
        <v>0</v>
      </c>
    </row>
    <row r="157" spans="1:15">
      <c r="A157" s="22">
        <v>155</v>
      </c>
      <c r="B157" s="23" t="s">
        <v>555</v>
      </c>
      <c r="C157" s="24">
        <v>15034185600</v>
      </c>
      <c r="D157" s="31">
        <v>34071</v>
      </c>
      <c r="E157" s="25">
        <f t="shared" si="6"/>
        <v>441260.47371665051</v>
      </c>
      <c r="F157" s="26">
        <v>37</v>
      </c>
      <c r="G157" s="27">
        <v>50</v>
      </c>
      <c r="H157" s="28">
        <f t="shared" si="7"/>
        <v>43.5</v>
      </c>
      <c r="I157" s="27">
        <v>7</v>
      </c>
      <c r="J157" s="15">
        <v>10</v>
      </c>
      <c r="K157" s="7">
        <v>0.5</v>
      </c>
      <c r="L157" s="27">
        <v>17</v>
      </c>
      <c r="M157" s="15">
        <v>10</v>
      </c>
      <c r="N157" s="16">
        <v>0.5</v>
      </c>
      <c r="O157" s="16">
        <f t="shared" si="8"/>
        <v>0</v>
      </c>
    </row>
    <row r="158" spans="1:15">
      <c r="A158" s="22">
        <v>156</v>
      </c>
      <c r="B158" s="23" t="s">
        <v>556</v>
      </c>
      <c r="C158" s="24">
        <v>104479300</v>
      </c>
      <c r="D158" s="31">
        <v>738</v>
      </c>
      <c r="E158" s="25">
        <f t="shared" si="6"/>
        <v>141570.86720867208</v>
      </c>
      <c r="F158" s="26">
        <v>266</v>
      </c>
      <c r="G158" s="27">
        <v>335</v>
      </c>
      <c r="H158" s="28">
        <f t="shared" si="7"/>
        <v>300.5</v>
      </c>
      <c r="I158" s="27">
        <v>339</v>
      </c>
      <c r="J158" s="15">
        <v>1</v>
      </c>
      <c r="K158" s="7">
        <v>1.4</v>
      </c>
      <c r="L158" s="27">
        <v>18</v>
      </c>
      <c r="M158" s="15">
        <v>1</v>
      </c>
      <c r="N158" s="16">
        <v>1.4</v>
      </c>
      <c r="O158" s="16">
        <f t="shared" si="8"/>
        <v>0</v>
      </c>
    </row>
    <row r="159" spans="1:15">
      <c r="A159" s="22">
        <v>157</v>
      </c>
      <c r="B159" s="23" t="s">
        <v>557</v>
      </c>
      <c r="C159" s="24">
        <v>2475327700</v>
      </c>
      <c r="D159" s="31">
        <v>6890</v>
      </c>
      <c r="E159" s="25">
        <f t="shared" si="6"/>
        <v>359263.81712626998</v>
      </c>
      <c r="F159" s="26">
        <v>50</v>
      </c>
      <c r="G159" s="27">
        <v>219</v>
      </c>
      <c r="H159" s="28">
        <f t="shared" si="7"/>
        <v>134.5</v>
      </c>
      <c r="I159" s="27">
        <v>102</v>
      </c>
      <c r="J159" s="15">
        <v>8</v>
      </c>
      <c r="K159" s="7">
        <v>0.7</v>
      </c>
      <c r="L159" s="27">
        <v>12</v>
      </c>
      <c r="M159" s="15">
        <v>8</v>
      </c>
      <c r="N159" s="16">
        <v>0.7</v>
      </c>
      <c r="O159" s="16">
        <f t="shared" si="8"/>
        <v>0</v>
      </c>
    </row>
    <row r="160" spans="1:15">
      <c r="A160" s="22">
        <v>158</v>
      </c>
      <c r="B160" s="23" t="s">
        <v>558</v>
      </c>
      <c r="C160" s="24">
        <v>2447845900</v>
      </c>
      <c r="D160" s="31">
        <v>10121</v>
      </c>
      <c r="E160" s="25">
        <f t="shared" si="6"/>
        <v>241858.10690643216</v>
      </c>
      <c r="F160" s="26">
        <v>107</v>
      </c>
      <c r="G160" s="27">
        <v>183</v>
      </c>
      <c r="H160" s="28">
        <f t="shared" si="7"/>
        <v>145</v>
      </c>
      <c r="I160" s="27">
        <v>117</v>
      </c>
      <c r="J160" s="15">
        <v>7</v>
      </c>
      <c r="K160" s="7">
        <v>0.8</v>
      </c>
      <c r="L160" s="27">
        <v>14</v>
      </c>
      <c r="M160" s="15">
        <v>7</v>
      </c>
      <c r="N160" s="16">
        <v>0.8</v>
      </c>
      <c r="O160" s="16">
        <f t="shared" si="8"/>
        <v>0</v>
      </c>
    </row>
    <row r="161" spans="1:15">
      <c r="A161" s="22">
        <v>159</v>
      </c>
      <c r="B161" s="23" t="s">
        <v>559</v>
      </c>
      <c r="C161" s="24">
        <v>2458304800</v>
      </c>
      <c r="D161" s="31">
        <v>15725</v>
      </c>
      <c r="E161" s="25">
        <f t="shared" si="6"/>
        <v>156330.98887122417</v>
      </c>
      <c r="F161" s="26">
        <v>230</v>
      </c>
      <c r="G161" s="27">
        <v>129</v>
      </c>
      <c r="H161" s="28">
        <f t="shared" si="7"/>
        <v>179.5</v>
      </c>
      <c r="I161" s="27">
        <v>192</v>
      </c>
      <c r="J161" s="15">
        <v>5</v>
      </c>
      <c r="K161" s="7">
        <v>1</v>
      </c>
      <c r="L161" s="27">
        <v>15</v>
      </c>
      <c r="M161" s="15">
        <v>6</v>
      </c>
      <c r="N161" s="16">
        <v>0.9</v>
      </c>
      <c r="O161" s="16">
        <f t="shared" si="8"/>
        <v>-9.9999999999999978E-2</v>
      </c>
    </row>
    <row r="162" spans="1:15">
      <c r="A162" s="22">
        <v>160</v>
      </c>
      <c r="B162" s="23" t="s">
        <v>560</v>
      </c>
      <c r="C162" s="24">
        <v>11375052400</v>
      </c>
      <c r="D162" s="31">
        <v>113994</v>
      </c>
      <c r="E162" s="25">
        <f t="shared" si="6"/>
        <v>99786.413319999294</v>
      </c>
      <c r="F162" s="26">
        <v>328</v>
      </c>
      <c r="G162" s="27">
        <v>5</v>
      </c>
      <c r="H162" s="28">
        <f t="shared" si="7"/>
        <v>166.5</v>
      </c>
      <c r="I162" s="27">
        <v>156</v>
      </c>
      <c r="J162" s="15">
        <v>6</v>
      </c>
      <c r="K162" s="7">
        <v>0.9</v>
      </c>
      <c r="L162" s="27">
        <v>20</v>
      </c>
      <c r="M162" s="15">
        <v>6</v>
      </c>
      <c r="N162" s="16">
        <v>0.9</v>
      </c>
      <c r="O162" s="16">
        <f t="shared" si="8"/>
        <v>0</v>
      </c>
    </row>
    <row r="163" spans="1:15">
      <c r="A163" s="22">
        <v>161</v>
      </c>
      <c r="B163" s="23" t="s">
        <v>561</v>
      </c>
      <c r="C163" s="24">
        <v>2411393900</v>
      </c>
      <c r="D163" s="31">
        <v>20900</v>
      </c>
      <c r="E163" s="25">
        <f t="shared" si="6"/>
        <v>115377.6985645933</v>
      </c>
      <c r="F163" s="26">
        <v>317</v>
      </c>
      <c r="G163" s="27">
        <v>93</v>
      </c>
      <c r="H163" s="28">
        <f t="shared" si="7"/>
        <v>205</v>
      </c>
      <c r="I163" s="27">
        <v>236</v>
      </c>
      <c r="J163" s="15">
        <v>4</v>
      </c>
      <c r="K163" s="7">
        <v>1.1000000000000001</v>
      </c>
      <c r="L163" s="27">
        <v>18</v>
      </c>
      <c r="M163" s="15">
        <v>4</v>
      </c>
      <c r="N163" s="16">
        <v>1.1000000000000001</v>
      </c>
      <c r="O163" s="16">
        <f t="shared" si="8"/>
        <v>0</v>
      </c>
    </row>
    <row r="164" spans="1:15">
      <c r="A164" s="22">
        <v>162</v>
      </c>
      <c r="B164" s="23" t="s">
        <v>562</v>
      </c>
      <c r="C164" s="24">
        <v>1855455700</v>
      </c>
      <c r="D164" s="31">
        <v>11816</v>
      </c>
      <c r="E164" s="25">
        <f t="shared" si="6"/>
        <v>157029.08767772513</v>
      </c>
      <c r="F164" s="26">
        <v>228</v>
      </c>
      <c r="G164" s="27">
        <v>165</v>
      </c>
      <c r="H164" s="28">
        <f t="shared" si="7"/>
        <v>196.5</v>
      </c>
      <c r="I164" s="27">
        <v>222</v>
      </c>
      <c r="J164" s="15">
        <v>4</v>
      </c>
      <c r="K164" s="7">
        <v>1.1000000000000001</v>
      </c>
      <c r="L164" s="27">
        <v>19</v>
      </c>
      <c r="M164" s="15">
        <v>4</v>
      </c>
      <c r="N164" s="16">
        <v>1.1000000000000001</v>
      </c>
      <c r="O164" s="16">
        <f t="shared" si="8"/>
        <v>0</v>
      </c>
    </row>
    <row r="165" spans="1:15">
      <c r="A165" s="22">
        <v>163</v>
      </c>
      <c r="B165" s="23" t="s">
        <v>563</v>
      </c>
      <c r="C165" s="24">
        <v>11636407900</v>
      </c>
      <c r="D165" s="31">
        <v>100843</v>
      </c>
      <c r="E165" s="25">
        <f t="shared" si="6"/>
        <v>115391.33008736353</v>
      </c>
      <c r="F165" s="26">
        <v>316</v>
      </c>
      <c r="G165" s="27">
        <v>9</v>
      </c>
      <c r="H165" s="28">
        <f t="shared" si="7"/>
        <v>162.5</v>
      </c>
      <c r="I165" s="27">
        <v>150</v>
      </c>
      <c r="J165" s="15">
        <v>6</v>
      </c>
      <c r="K165" s="7">
        <v>0.9</v>
      </c>
      <c r="L165" s="27">
        <v>21</v>
      </c>
      <c r="M165" s="15">
        <v>7</v>
      </c>
      <c r="N165" s="16">
        <v>0.8</v>
      </c>
      <c r="O165" s="16">
        <f t="shared" si="8"/>
        <v>-9.9999999999999978E-2</v>
      </c>
    </row>
    <row r="166" spans="1:15">
      <c r="A166" s="22">
        <v>164</v>
      </c>
      <c r="B166" s="23" t="s">
        <v>564</v>
      </c>
      <c r="C166" s="24">
        <v>4134919200</v>
      </c>
      <c r="D166" s="31">
        <v>12955</v>
      </c>
      <c r="E166" s="25">
        <f t="shared" si="6"/>
        <v>319175.54612118873</v>
      </c>
      <c r="F166" s="26">
        <v>64</v>
      </c>
      <c r="G166" s="27">
        <v>155</v>
      </c>
      <c r="H166" s="28">
        <f t="shared" si="7"/>
        <v>109.5</v>
      </c>
      <c r="I166" s="27">
        <v>73</v>
      </c>
      <c r="J166" s="15">
        <v>8</v>
      </c>
      <c r="K166" s="7">
        <v>0.7</v>
      </c>
      <c r="L166" s="27">
        <v>13</v>
      </c>
      <c r="M166" s="15">
        <v>8</v>
      </c>
      <c r="N166" s="16">
        <v>0.7</v>
      </c>
      <c r="O166" s="16">
        <f t="shared" si="8"/>
        <v>0</v>
      </c>
    </row>
    <row r="167" spans="1:15">
      <c r="A167" s="22">
        <v>165</v>
      </c>
      <c r="B167" s="23" t="s">
        <v>565</v>
      </c>
      <c r="C167" s="24">
        <v>9978319100</v>
      </c>
      <c r="D167" s="31">
        <v>65074</v>
      </c>
      <c r="E167" s="25">
        <f t="shared" si="6"/>
        <v>153338.03208654761</v>
      </c>
      <c r="F167" s="26">
        <v>240</v>
      </c>
      <c r="G167" s="27">
        <v>16</v>
      </c>
      <c r="H167" s="28">
        <f t="shared" si="7"/>
        <v>128</v>
      </c>
      <c r="I167" s="27">
        <v>95</v>
      </c>
      <c r="J167" s="15">
        <v>8</v>
      </c>
      <c r="K167" s="7">
        <v>0.7</v>
      </c>
      <c r="L167" s="27">
        <v>14</v>
      </c>
      <c r="M167" s="15">
        <v>8</v>
      </c>
      <c r="N167" s="16">
        <v>0.7</v>
      </c>
      <c r="O167" s="16">
        <f t="shared" si="8"/>
        <v>0</v>
      </c>
    </row>
    <row r="168" spans="1:15">
      <c r="A168" s="22">
        <v>166</v>
      </c>
      <c r="B168" s="23" t="s">
        <v>566</v>
      </c>
      <c r="C168" s="24">
        <v>2969651000</v>
      </c>
      <c r="D168" s="31">
        <v>5363</v>
      </c>
      <c r="E168" s="25">
        <f t="shared" si="6"/>
        <v>553729.44247622602</v>
      </c>
      <c r="F168" s="26">
        <v>22</v>
      </c>
      <c r="G168" s="27">
        <v>244</v>
      </c>
      <c r="H168" s="28">
        <f t="shared" si="7"/>
        <v>133</v>
      </c>
      <c r="I168" s="27">
        <v>101</v>
      </c>
      <c r="J168" s="15">
        <v>8</v>
      </c>
      <c r="K168" s="7">
        <v>0.7</v>
      </c>
      <c r="L168" s="27">
        <v>15</v>
      </c>
      <c r="M168" s="15">
        <v>8</v>
      </c>
      <c r="N168" s="16">
        <v>0.7</v>
      </c>
      <c r="O168" s="16">
        <f t="shared" si="8"/>
        <v>0</v>
      </c>
    </row>
    <row r="169" spans="1:15">
      <c r="A169" s="22">
        <v>167</v>
      </c>
      <c r="B169" s="23" t="s">
        <v>567</v>
      </c>
      <c r="C169" s="24">
        <v>4776050100</v>
      </c>
      <c r="D169" s="31">
        <v>23823</v>
      </c>
      <c r="E169" s="25">
        <f t="shared" si="6"/>
        <v>200480.63216219618</v>
      </c>
      <c r="F169" s="26">
        <v>152</v>
      </c>
      <c r="G169" s="27">
        <v>86</v>
      </c>
      <c r="H169" s="28">
        <f t="shared" si="7"/>
        <v>119</v>
      </c>
      <c r="I169" s="27">
        <v>82</v>
      </c>
      <c r="J169" s="15">
        <v>8</v>
      </c>
      <c r="K169" s="7">
        <v>0.7</v>
      </c>
      <c r="L169" s="27">
        <v>16</v>
      </c>
      <c r="M169" s="15">
        <v>8</v>
      </c>
      <c r="N169" s="16">
        <v>0.7</v>
      </c>
      <c r="O169" s="16">
        <f t="shared" si="8"/>
        <v>0</v>
      </c>
    </row>
    <row r="170" spans="1:15">
      <c r="A170" s="22">
        <v>168</v>
      </c>
      <c r="B170" s="23" t="s">
        <v>568</v>
      </c>
      <c r="C170" s="24">
        <v>7507193000</v>
      </c>
      <c r="D170" s="31">
        <v>20296</v>
      </c>
      <c r="E170" s="25">
        <f t="shared" si="6"/>
        <v>369885.34686637763</v>
      </c>
      <c r="F170" s="26">
        <v>47</v>
      </c>
      <c r="G170" s="27">
        <v>96</v>
      </c>
      <c r="H170" s="28">
        <f t="shared" si="7"/>
        <v>71.5</v>
      </c>
      <c r="I170" s="27">
        <v>22</v>
      </c>
      <c r="J170" s="15">
        <v>10</v>
      </c>
      <c r="K170" s="7">
        <v>0.5</v>
      </c>
      <c r="L170" s="27">
        <v>18</v>
      </c>
      <c r="M170" s="15">
        <v>10</v>
      </c>
      <c r="N170" s="16">
        <v>0.5</v>
      </c>
      <c r="O170" s="16">
        <f t="shared" si="8"/>
        <v>0</v>
      </c>
    </row>
    <row r="171" spans="1:15">
      <c r="A171" s="22">
        <v>169</v>
      </c>
      <c r="B171" s="23" t="s">
        <v>569</v>
      </c>
      <c r="C171" s="24">
        <v>2022826200</v>
      </c>
      <c r="D171" s="31">
        <v>5333</v>
      </c>
      <c r="E171" s="25">
        <f t="shared" si="6"/>
        <v>379303.61897618603</v>
      </c>
      <c r="F171" s="26">
        <v>46</v>
      </c>
      <c r="G171" s="27">
        <v>245</v>
      </c>
      <c r="H171" s="28">
        <f t="shared" si="7"/>
        <v>145.5</v>
      </c>
      <c r="I171" s="27">
        <v>119</v>
      </c>
      <c r="J171" s="15">
        <v>7</v>
      </c>
      <c r="K171" s="7">
        <v>0.8</v>
      </c>
      <c r="L171" s="27">
        <v>15</v>
      </c>
      <c r="M171" s="15">
        <v>7</v>
      </c>
      <c r="N171" s="16">
        <v>0.8</v>
      </c>
      <c r="O171" s="16">
        <f t="shared" si="8"/>
        <v>0</v>
      </c>
    </row>
    <row r="172" spans="1:15">
      <c r="A172" s="22">
        <v>170</v>
      </c>
      <c r="B172" s="23" t="s">
        <v>570</v>
      </c>
      <c r="C172" s="24">
        <v>7495113200</v>
      </c>
      <c r="D172" s="31">
        <v>41110</v>
      </c>
      <c r="E172" s="25">
        <f t="shared" si="6"/>
        <v>182318.49185113111</v>
      </c>
      <c r="F172" s="26">
        <v>185</v>
      </c>
      <c r="G172" s="27">
        <v>37</v>
      </c>
      <c r="H172" s="28">
        <f t="shared" si="7"/>
        <v>111</v>
      </c>
      <c r="I172" s="27">
        <v>75</v>
      </c>
      <c r="J172" s="15">
        <v>8</v>
      </c>
      <c r="K172" s="7">
        <v>0.7</v>
      </c>
      <c r="L172" s="27">
        <v>17</v>
      </c>
      <c r="M172" s="15">
        <v>9</v>
      </c>
      <c r="N172" s="16">
        <v>0.6</v>
      </c>
      <c r="O172" s="16">
        <f t="shared" si="8"/>
        <v>-9.9999999999999978E-2</v>
      </c>
    </row>
    <row r="173" spans="1:15">
      <c r="A173" s="22">
        <v>171</v>
      </c>
      <c r="B173" s="23" t="s">
        <v>571</v>
      </c>
      <c r="C173" s="24">
        <v>6249685700</v>
      </c>
      <c r="D173" s="31">
        <v>25869</v>
      </c>
      <c r="E173" s="25">
        <f t="shared" si="6"/>
        <v>241589.76767559626</v>
      </c>
      <c r="F173" s="26">
        <v>108</v>
      </c>
      <c r="G173" s="27">
        <v>76</v>
      </c>
      <c r="H173" s="28">
        <f t="shared" si="7"/>
        <v>92</v>
      </c>
      <c r="I173" s="27">
        <v>47</v>
      </c>
      <c r="J173" s="15">
        <v>9</v>
      </c>
      <c r="K173" s="7">
        <v>0.6</v>
      </c>
      <c r="L173" s="27">
        <v>15</v>
      </c>
      <c r="M173" s="15">
        <v>9</v>
      </c>
      <c r="N173" s="16">
        <v>0.6</v>
      </c>
      <c r="O173" s="16">
        <f t="shared" si="8"/>
        <v>0</v>
      </c>
    </row>
    <row r="174" spans="1:15">
      <c r="A174" s="22">
        <v>172</v>
      </c>
      <c r="B174" s="23" t="s">
        <v>572</v>
      </c>
      <c r="C174" s="24">
        <v>6829860600</v>
      </c>
      <c r="D174" s="31">
        <v>15357</v>
      </c>
      <c r="E174" s="25">
        <f t="shared" si="6"/>
        <v>444739.24594647391</v>
      </c>
      <c r="F174" s="26">
        <v>36</v>
      </c>
      <c r="G174" s="27">
        <v>133</v>
      </c>
      <c r="H174" s="28">
        <f t="shared" si="7"/>
        <v>84.5</v>
      </c>
      <c r="I174" s="27">
        <v>34</v>
      </c>
      <c r="J174" s="15">
        <v>10</v>
      </c>
      <c r="K174" s="7">
        <v>0.5</v>
      </c>
      <c r="L174" s="27">
        <v>19</v>
      </c>
      <c r="M174" s="15">
        <v>9</v>
      </c>
      <c r="N174" s="16">
        <v>0.6</v>
      </c>
      <c r="O174" s="16">
        <f t="shared" si="8"/>
        <v>9.9999999999999978E-2</v>
      </c>
    </row>
    <row r="175" spans="1:15">
      <c r="A175" s="22">
        <v>173</v>
      </c>
      <c r="B175" s="23" t="s">
        <v>573</v>
      </c>
      <c r="C175" s="24">
        <v>2214714000</v>
      </c>
      <c r="D175" s="31">
        <v>6574</v>
      </c>
      <c r="E175" s="25">
        <f t="shared" si="6"/>
        <v>336889.86918162456</v>
      </c>
      <c r="F175" s="26">
        <v>58</v>
      </c>
      <c r="G175" s="27">
        <v>226</v>
      </c>
      <c r="H175" s="28">
        <f t="shared" si="7"/>
        <v>142</v>
      </c>
      <c r="I175" s="27">
        <v>113</v>
      </c>
      <c r="J175" s="15">
        <v>7</v>
      </c>
      <c r="K175" s="7">
        <v>0.8</v>
      </c>
      <c r="L175" s="27">
        <v>16</v>
      </c>
      <c r="M175" s="15">
        <v>7</v>
      </c>
      <c r="N175" s="16">
        <v>0.8</v>
      </c>
      <c r="O175" s="16">
        <f t="shared" si="8"/>
        <v>0</v>
      </c>
    </row>
    <row r="176" spans="1:15">
      <c r="A176" s="22">
        <v>174</v>
      </c>
      <c r="B176" s="23" t="s">
        <v>574</v>
      </c>
      <c r="C176" s="24">
        <v>1839094900</v>
      </c>
      <c r="D176" s="31">
        <v>10574</v>
      </c>
      <c r="E176" s="25">
        <f t="shared" si="6"/>
        <v>173926.1301305088</v>
      </c>
      <c r="F176" s="26">
        <v>197</v>
      </c>
      <c r="G176" s="27">
        <v>176</v>
      </c>
      <c r="H176" s="28">
        <f t="shared" si="7"/>
        <v>186.5</v>
      </c>
      <c r="I176" s="27">
        <v>208</v>
      </c>
      <c r="J176" s="15">
        <v>5</v>
      </c>
      <c r="K176" s="7">
        <v>1</v>
      </c>
      <c r="L176" s="27">
        <v>16</v>
      </c>
      <c r="M176" s="15">
        <v>4</v>
      </c>
      <c r="N176" s="16">
        <v>1.1000000000000001</v>
      </c>
      <c r="O176" s="16">
        <f t="shared" si="8"/>
        <v>0.10000000000000009</v>
      </c>
    </row>
    <row r="177" spans="1:15">
      <c r="A177" s="22">
        <v>175</v>
      </c>
      <c r="B177" s="23" t="s">
        <v>575</v>
      </c>
      <c r="C177" s="24">
        <v>3244189600</v>
      </c>
      <c r="D177" s="31">
        <v>12915</v>
      </c>
      <c r="E177" s="25">
        <f t="shared" si="6"/>
        <v>251195.47812620984</v>
      </c>
      <c r="F177" s="26">
        <v>103</v>
      </c>
      <c r="G177" s="27">
        <v>156</v>
      </c>
      <c r="H177" s="28">
        <f t="shared" si="7"/>
        <v>129.5</v>
      </c>
      <c r="I177" s="27">
        <v>96</v>
      </c>
      <c r="J177" s="15">
        <v>8</v>
      </c>
      <c r="K177" s="7">
        <v>0.7</v>
      </c>
      <c r="L177" s="27">
        <v>18</v>
      </c>
      <c r="M177" s="15">
        <v>8</v>
      </c>
      <c r="N177" s="16">
        <v>0.7</v>
      </c>
      <c r="O177" s="16">
        <f t="shared" si="8"/>
        <v>0</v>
      </c>
    </row>
    <row r="178" spans="1:15">
      <c r="A178" s="22">
        <v>176</v>
      </c>
      <c r="B178" s="23" t="s">
        <v>576</v>
      </c>
      <c r="C178" s="24">
        <v>13888346300</v>
      </c>
      <c r="D178" s="31">
        <v>62098</v>
      </c>
      <c r="E178" s="25">
        <f t="shared" si="6"/>
        <v>223652.07092015847</v>
      </c>
      <c r="F178" s="26">
        <v>125</v>
      </c>
      <c r="G178" s="27">
        <v>20</v>
      </c>
      <c r="H178" s="28">
        <f t="shared" si="7"/>
        <v>72.5</v>
      </c>
      <c r="I178" s="27">
        <v>24</v>
      </c>
      <c r="J178" s="15">
        <v>10</v>
      </c>
      <c r="K178" s="7">
        <v>0.5</v>
      </c>
      <c r="L178" s="27">
        <v>20</v>
      </c>
      <c r="M178" s="15">
        <v>10</v>
      </c>
      <c r="N178" s="16">
        <v>0.5</v>
      </c>
      <c r="O178" s="16">
        <f t="shared" si="8"/>
        <v>0</v>
      </c>
    </row>
    <row r="179" spans="1:15">
      <c r="A179" s="22">
        <v>177</v>
      </c>
      <c r="B179" s="23" t="s">
        <v>577</v>
      </c>
      <c r="C179" s="24">
        <v>2799149700</v>
      </c>
      <c r="D179" s="31">
        <v>13131</v>
      </c>
      <c r="E179" s="25">
        <f t="shared" si="6"/>
        <v>213171.09892620516</v>
      </c>
      <c r="F179" s="26">
        <v>135</v>
      </c>
      <c r="G179" s="27">
        <v>154</v>
      </c>
      <c r="H179" s="28">
        <f t="shared" si="7"/>
        <v>144.5</v>
      </c>
      <c r="I179" s="27">
        <v>116</v>
      </c>
      <c r="J179" s="15">
        <v>7</v>
      </c>
      <c r="K179" s="7">
        <v>0.8</v>
      </c>
      <c r="L179" s="27">
        <v>17</v>
      </c>
      <c r="M179" s="15">
        <v>7</v>
      </c>
      <c r="N179" s="16">
        <v>0.8</v>
      </c>
      <c r="O179" s="16">
        <f t="shared" si="8"/>
        <v>0</v>
      </c>
    </row>
    <row r="180" spans="1:15">
      <c r="A180" s="22">
        <v>178</v>
      </c>
      <c r="B180" s="23" t="s">
        <v>578</v>
      </c>
      <c r="C180" s="24">
        <v>6830692800</v>
      </c>
      <c r="D180" s="31">
        <v>29312</v>
      </c>
      <c r="E180" s="25">
        <f t="shared" si="6"/>
        <v>233034.00655021833</v>
      </c>
      <c r="F180" s="26">
        <v>113</v>
      </c>
      <c r="G180" s="27">
        <v>63</v>
      </c>
      <c r="H180" s="28">
        <f t="shared" si="7"/>
        <v>88</v>
      </c>
      <c r="I180" s="27">
        <v>39</v>
      </c>
      <c r="J180" s="15">
        <v>9</v>
      </c>
      <c r="K180" s="7">
        <v>0.6</v>
      </c>
      <c r="L180" s="27">
        <v>16</v>
      </c>
      <c r="M180" s="15">
        <v>10</v>
      </c>
      <c r="N180" s="16">
        <v>0.5</v>
      </c>
      <c r="O180" s="16">
        <f t="shared" si="8"/>
        <v>-9.9999999999999978E-2</v>
      </c>
    </row>
    <row r="181" spans="1:15">
      <c r="A181" s="22">
        <v>179</v>
      </c>
      <c r="B181" s="23" t="s">
        <v>579</v>
      </c>
      <c r="C181" s="24">
        <v>1231055600</v>
      </c>
      <c r="D181" s="31">
        <v>6251</v>
      </c>
      <c r="E181" s="25">
        <f t="shared" si="6"/>
        <v>196937.38601823707</v>
      </c>
      <c r="F181" s="26">
        <v>160</v>
      </c>
      <c r="G181" s="27">
        <v>231</v>
      </c>
      <c r="H181" s="28">
        <f t="shared" si="7"/>
        <v>195.5</v>
      </c>
      <c r="I181" s="27">
        <v>221</v>
      </c>
      <c r="J181" s="15">
        <v>4</v>
      </c>
      <c r="K181" s="7">
        <v>1.1000000000000001</v>
      </c>
      <c r="L181" s="27">
        <v>20</v>
      </c>
      <c r="M181" s="15">
        <v>4</v>
      </c>
      <c r="N181" s="16">
        <v>1.1000000000000001</v>
      </c>
      <c r="O181" s="16">
        <f t="shared" si="8"/>
        <v>0</v>
      </c>
    </row>
    <row r="182" spans="1:15">
      <c r="A182" s="22">
        <v>180</v>
      </c>
      <c r="B182" s="23" t="s">
        <v>580</v>
      </c>
      <c r="C182" s="24">
        <v>1063280200</v>
      </c>
      <c r="D182" s="31">
        <v>6705</v>
      </c>
      <c r="E182" s="25">
        <f t="shared" si="6"/>
        <v>158580.19388516032</v>
      </c>
      <c r="F182" s="26">
        <v>225</v>
      </c>
      <c r="G182" s="27">
        <v>223</v>
      </c>
      <c r="H182" s="28">
        <f t="shared" si="7"/>
        <v>224</v>
      </c>
      <c r="I182" s="27">
        <v>259</v>
      </c>
      <c r="J182" s="15">
        <v>3</v>
      </c>
      <c r="K182" s="7">
        <v>1.2</v>
      </c>
      <c r="L182" s="27">
        <v>20</v>
      </c>
      <c r="M182" s="15">
        <v>3</v>
      </c>
      <c r="N182" s="16">
        <v>1.2</v>
      </c>
      <c r="O182" s="16">
        <f t="shared" si="8"/>
        <v>0</v>
      </c>
    </row>
    <row r="183" spans="1:15">
      <c r="A183" s="22">
        <v>181</v>
      </c>
      <c r="B183" s="23" t="s">
        <v>581</v>
      </c>
      <c r="C183" s="24">
        <v>7484419600</v>
      </c>
      <c r="D183" s="31">
        <v>52798</v>
      </c>
      <c r="E183" s="25">
        <f t="shared" si="6"/>
        <v>141755.7407477556</v>
      </c>
      <c r="F183" s="26">
        <v>265</v>
      </c>
      <c r="G183" s="27">
        <v>26</v>
      </c>
      <c r="H183" s="28">
        <f t="shared" si="7"/>
        <v>145.5</v>
      </c>
      <c r="I183" s="27">
        <v>120</v>
      </c>
      <c r="J183" s="15">
        <v>7</v>
      </c>
      <c r="K183" s="7">
        <v>0.8</v>
      </c>
      <c r="L183" s="27">
        <v>18</v>
      </c>
      <c r="M183" s="15">
        <v>7</v>
      </c>
      <c r="N183" s="16">
        <v>0.8</v>
      </c>
      <c r="O183" s="16">
        <f t="shared" si="8"/>
        <v>0</v>
      </c>
    </row>
    <row r="184" spans="1:15">
      <c r="A184" s="22">
        <v>182</v>
      </c>
      <c r="B184" s="23" t="s">
        <v>582</v>
      </c>
      <c r="C184" s="24">
        <v>3517109700</v>
      </c>
      <c r="D184" s="31">
        <v>24459</v>
      </c>
      <c r="E184" s="25">
        <f t="shared" si="6"/>
        <v>143796.13639151232</v>
      </c>
      <c r="F184" s="26">
        <v>262</v>
      </c>
      <c r="G184" s="27">
        <v>82</v>
      </c>
      <c r="H184" s="28">
        <f t="shared" si="7"/>
        <v>172</v>
      </c>
      <c r="I184" s="27">
        <v>167</v>
      </c>
      <c r="J184" s="15">
        <v>6</v>
      </c>
      <c r="K184" s="7">
        <v>0.9</v>
      </c>
      <c r="L184" s="27">
        <v>22</v>
      </c>
      <c r="M184" s="15">
        <v>5</v>
      </c>
      <c r="N184" s="16">
        <v>1</v>
      </c>
      <c r="O184" s="16">
        <f t="shared" si="8"/>
        <v>9.9999999999999978E-2</v>
      </c>
    </row>
    <row r="185" spans="1:15">
      <c r="A185" s="22">
        <v>183</v>
      </c>
      <c r="B185" s="23" t="s">
        <v>583</v>
      </c>
      <c r="C185" s="24">
        <v>74262900</v>
      </c>
      <c r="D185" s="31">
        <v>388</v>
      </c>
      <c r="E185" s="25">
        <f t="shared" si="6"/>
        <v>191399.22680412373</v>
      </c>
      <c r="F185" s="26">
        <v>169</v>
      </c>
      <c r="G185" s="27">
        <v>346</v>
      </c>
      <c r="H185" s="28">
        <f t="shared" si="7"/>
        <v>257.5</v>
      </c>
      <c r="I185" s="27">
        <v>296</v>
      </c>
      <c r="J185" s="15">
        <v>2</v>
      </c>
      <c r="K185" s="7">
        <v>1.3</v>
      </c>
      <c r="L185" s="27">
        <v>15</v>
      </c>
      <c r="M185" s="15">
        <v>1</v>
      </c>
      <c r="N185" s="16">
        <v>1.4</v>
      </c>
      <c r="O185" s="16">
        <f t="shared" si="8"/>
        <v>9.9999999999999867E-2</v>
      </c>
    </row>
    <row r="186" spans="1:15">
      <c r="A186" s="22">
        <v>184</v>
      </c>
      <c r="B186" s="23" t="s">
        <v>584</v>
      </c>
      <c r="C186" s="24">
        <v>2600183100</v>
      </c>
      <c r="D186" s="31">
        <v>9767</v>
      </c>
      <c r="E186" s="25">
        <f t="shared" si="6"/>
        <v>266221.2654858196</v>
      </c>
      <c r="F186" s="26">
        <v>89</v>
      </c>
      <c r="G186" s="27">
        <v>186</v>
      </c>
      <c r="H186" s="28">
        <f t="shared" si="7"/>
        <v>137.5</v>
      </c>
      <c r="I186" s="27">
        <v>108</v>
      </c>
      <c r="J186" s="15">
        <v>7</v>
      </c>
      <c r="K186" s="7">
        <v>0.8</v>
      </c>
      <c r="L186" s="27">
        <v>19</v>
      </c>
      <c r="M186" s="15">
        <v>7</v>
      </c>
      <c r="N186" s="16">
        <v>0.8</v>
      </c>
      <c r="O186" s="16">
        <f t="shared" si="8"/>
        <v>0</v>
      </c>
    </row>
    <row r="187" spans="1:15">
      <c r="A187" s="22">
        <v>185</v>
      </c>
      <c r="B187" s="23" t="s">
        <v>585</v>
      </c>
      <c r="C187" s="24">
        <v>4423092300</v>
      </c>
      <c r="D187" s="31">
        <v>30277</v>
      </c>
      <c r="E187" s="25">
        <f t="shared" si="6"/>
        <v>146087.53509264457</v>
      </c>
      <c r="F187" s="26">
        <v>254</v>
      </c>
      <c r="G187" s="27">
        <v>60</v>
      </c>
      <c r="H187" s="28">
        <f t="shared" si="7"/>
        <v>157</v>
      </c>
      <c r="I187" s="27">
        <v>132</v>
      </c>
      <c r="J187" s="15">
        <v>7</v>
      </c>
      <c r="K187" s="7">
        <v>0.8</v>
      </c>
      <c r="L187" s="27">
        <v>20</v>
      </c>
      <c r="M187" s="15">
        <v>7</v>
      </c>
      <c r="N187" s="16">
        <v>0.8</v>
      </c>
      <c r="O187" s="16">
        <f t="shared" si="8"/>
        <v>0</v>
      </c>
    </row>
    <row r="188" spans="1:15">
      <c r="A188" s="22">
        <v>186</v>
      </c>
      <c r="B188" s="23" t="s">
        <v>586</v>
      </c>
      <c r="C188" s="24">
        <v>2138952900</v>
      </c>
      <c r="D188" s="31">
        <v>13884</v>
      </c>
      <c r="E188" s="25">
        <f t="shared" si="6"/>
        <v>154058.8375108038</v>
      </c>
      <c r="F188" s="26">
        <v>237</v>
      </c>
      <c r="G188" s="27">
        <v>147</v>
      </c>
      <c r="H188" s="28">
        <f t="shared" si="7"/>
        <v>192</v>
      </c>
      <c r="I188" s="27">
        <v>212</v>
      </c>
      <c r="J188" s="15">
        <v>4</v>
      </c>
      <c r="K188" s="7">
        <v>1.1000000000000001</v>
      </c>
      <c r="L188" s="27">
        <v>21</v>
      </c>
      <c r="M188" s="15">
        <v>4</v>
      </c>
      <c r="N188" s="16">
        <v>1.1000000000000001</v>
      </c>
      <c r="O188" s="16">
        <f t="shared" si="8"/>
        <v>0</v>
      </c>
    </row>
    <row r="189" spans="1:15">
      <c r="A189" s="22">
        <v>187</v>
      </c>
      <c r="B189" s="23" t="s">
        <v>587</v>
      </c>
      <c r="C189" s="24">
        <v>1670717600</v>
      </c>
      <c r="D189" s="31">
        <v>8668</v>
      </c>
      <c r="E189" s="25">
        <f t="shared" si="6"/>
        <v>192745.45454545456</v>
      </c>
      <c r="F189" s="26">
        <v>168</v>
      </c>
      <c r="G189" s="27">
        <v>195</v>
      </c>
      <c r="H189" s="28">
        <f t="shared" si="7"/>
        <v>181.5</v>
      </c>
      <c r="I189" s="27">
        <v>197</v>
      </c>
      <c r="J189" s="15">
        <v>5</v>
      </c>
      <c r="K189" s="7">
        <v>1</v>
      </c>
      <c r="L189" s="27">
        <v>17</v>
      </c>
      <c r="M189" s="15">
        <v>5</v>
      </c>
      <c r="N189" s="16">
        <v>1</v>
      </c>
      <c r="O189" s="16">
        <f t="shared" si="8"/>
        <v>0</v>
      </c>
    </row>
    <row r="190" spans="1:15">
      <c r="A190" s="22">
        <v>188</v>
      </c>
      <c r="B190" s="23" t="s">
        <v>588</v>
      </c>
      <c r="C190" s="24">
        <v>387116000</v>
      </c>
      <c r="D190" s="31">
        <v>3151</v>
      </c>
      <c r="E190" s="25">
        <f t="shared" si="6"/>
        <v>122854.96667724532</v>
      </c>
      <c r="F190" s="26">
        <v>301</v>
      </c>
      <c r="G190" s="27">
        <v>278</v>
      </c>
      <c r="H190" s="28">
        <f t="shared" si="7"/>
        <v>289.5</v>
      </c>
      <c r="I190" s="27">
        <v>329</v>
      </c>
      <c r="J190" s="15">
        <v>1</v>
      </c>
      <c r="K190" s="7">
        <v>1.4</v>
      </c>
      <c r="L190" s="27">
        <v>19</v>
      </c>
      <c r="M190" s="15">
        <v>1</v>
      </c>
      <c r="N190" s="16">
        <v>1.4</v>
      </c>
      <c r="O190" s="16">
        <f t="shared" si="8"/>
        <v>0</v>
      </c>
    </row>
    <row r="191" spans="1:15">
      <c r="A191" s="22">
        <v>189</v>
      </c>
      <c r="B191" s="23" t="s">
        <v>589</v>
      </c>
      <c r="C191" s="24">
        <v>7603573400</v>
      </c>
      <c r="D191" s="31">
        <v>28388</v>
      </c>
      <c r="E191" s="25">
        <f t="shared" si="6"/>
        <v>267844.63153445115</v>
      </c>
      <c r="F191" s="26">
        <v>87</v>
      </c>
      <c r="G191" s="27">
        <v>70</v>
      </c>
      <c r="H191" s="28">
        <f t="shared" si="7"/>
        <v>78.5</v>
      </c>
      <c r="I191" s="27">
        <v>29</v>
      </c>
      <c r="J191" s="15">
        <v>10</v>
      </c>
      <c r="K191" s="7">
        <v>0.5</v>
      </c>
      <c r="L191" s="27">
        <v>21</v>
      </c>
      <c r="M191" s="15">
        <v>10</v>
      </c>
      <c r="N191" s="16">
        <v>0.5</v>
      </c>
      <c r="O191" s="16">
        <f t="shared" si="8"/>
        <v>0</v>
      </c>
    </row>
    <row r="192" spans="1:15">
      <c r="A192" s="22">
        <v>190</v>
      </c>
      <c r="B192" s="23" t="s">
        <v>590</v>
      </c>
      <c r="C192" s="24">
        <v>31522700</v>
      </c>
      <c r="D192" s="31">
        <v>116</v>
      </c>
      <c r="E192" s="25">
        <f t="shared" si="6"/>
        <v>271747.41379310342</v>
      </c>
      <c r="F192" s="26">
        <v>84</v>
      </c>
      <c r="G192" s="27">
        <v>350</v>
      </c>
      <c r="H192" s="28">
        <f t="shared" si="7"/>
        <v>217</v>
      </c>
      <c r="I192" s="27">
        <v>252</v>
      </c>
      <c r="J192" s="15">
        <v>3</v>
      </c>
      <c r="K192" s="7">
        <v>1.2</v>
      </c>
      <c r="L192" s="27">
        <v>21</v>
      </c>
      <c r="M192" s="15">
        <v>3</v>
      </c>
      <c r="N192" s="16">
        <v>1.2</v>
      </c>
      <c r="O192" s="16">
        <f t="shared" si="8"/>
        <v>0</v>
      </c>
    </row>
    <row r="193" spans="1:15">
      <c r="A193" s="22">
        <v>191</v>
      </c>
      <c r="B193" s="23" t="s">
        <v>591</v>
      </c>
      <c r="C193" s="24">
        <v>925835900</v>
      </c>
      <c r="D193" s="31">
        <v>8098</v>
      </c>
      <c r="E193" s="25">
        <f t="shared" si="6"/>
        <v>114328.95776734996</v>
      </c>
      <c r="F193" s="26">
        <v>319</v>
      </c>
      <c r="G193" s="27">
        <v>207</v>
      </c>
      <c r="H193" s="28">
        <f t="shared" si="7"/>
        <v>263</v>
      </c>
      <c r="I193" s="27">
        <v>300</v>
      </c>
      <c r="J193" s="15">
        <v>2</v>
      </c>
      <c r="K193" s="7">
        <v>1.3</v>
      </c>
      <c r="L193" s="27">
        <v>16</v>
      </c>
      <c r="M193" s="15">
        <v>2</v>
      </c>
      <c r="N193" s="16">
        <v>1.3</v>
      </c>
      <c r="O193" s="16">
        <f t="shared" si="8"/>
        <v>0</v>
      </c>
    </row>
    <row r="194" spans="1:15">
      <c r="A194" s="22">
        <v>192</v>
      </c>
      <c r="B194" s="23" t="s">
        <v>592</v>
      </c>
      <c r="C194" s="24">
        <v>1034121100</v>
      </c>
      <c r="D194" s="31">
        <v>8580</v>
      </c>
      <c r="E194" s="25">
        <f t="shared" si="6"/>
        <v>120526.93473193473</v>
      </c>
      <c r="F194" s="26">
        <v>303</v>
      </c>
      <c r="G194" s="27">
        <v>196</v>
      </c>
      <c r="H194" s="28">
        <f t="shared" si="7"/>
        <v>249.5</v>
      </c>
      <c r="I194" s="27">
        <v>283</v>
      </c>
      <c r="J194" s="15">
        <v>2</v>
      </c>
      <c r="K194" s="7">
        <v>1.3</v>
      </c>
      <c r="L194" s="27">
        <v>17</v>
      </c>
      <c r="M194" s="15">
        <v>3</v>
      </c>
      <c r="N194" s="16">
        <v>1.2</v>
      </c>
      <c r="O194" s="16">
        <f t="shared" si="8"/>
        <v>-0.10000000000000009</v>
      </c>
    </row>
    <row r="195" spans="1:15">
      <c r="A195" s="22">
        <v>193</v>
      </c>
      <c r="B195" s="23" t="s">
        <v>593</v>
      </c>
      <c r="C195" s="24">
        <v>554257700</v>
      </c>
      <c r="D195" s="31">
        <v>1092</v>
      </c>
      <c r="E195" s="25">
        <f t="shared" ref="E195:E258" si="9">C195/D195</f>
        <v>507561.99633699632</v>
      </c>
      <c r="F195" s="26">
        <v>26</v>
      </c>
      <c r="G195" s="27">
        <v>323</v>
      </c>
      <c r="H195" s="28">
        <f t="shared" ref="H195:H258" si="10">(F195+G195)/2</f>
        <v>174.5</v>
      </c>
      <c r="I195" s="27">
        <v>174</v>
      </c>
      <c r="J195" s="15">
        <v>6</v>
      </c>
      <c r="K195" s="7">
        <v>0.9</v>
      </c>
      <c r="L195" s="27">
        <v>23</v>
      </c>
      <c r="M195" s="15">
        <v>6</v>
      </c>
      <c r="N195" s="16">
        <v>0.9</v>
      </c>
      <c r="O195" s="16">
        <f t="shared" ref="O195:O258" si="11">N195-K195</f>
        <v>0</v>
      </c>
    </row>
    <row r="196" spans="1:15">
      <c r="A196" s="22">
        <v>194</v>
      </c>
      <c r="B196" s="23" t="s">
        <v>594</v>
      </c>
      <c r="C196" s="24">
        <v>130260900</v>
      </c>
      <c r="D196" s="31">
        <v>812</v>
      </c>
      <c r="E196" s="25">
        <f t="shared" si="9"/>
        <v>160419.8275862069</v>
      </c>
      <c r="F196" s="26">
        <v>217</v>
      </c>
      <c r="G196" s="27">
        <v>331</v>
      </c>
      <c r="H196" s="28">
        <f t="shared" si="10"/>
        <v>274</v>
      </c>
      <c r="I196" s="27">
        <v>320</v>
      </c>
      <c r="J196" s="15">
        <v>1</v>
      </c>
      <c r="K196" s="7">
        <v>1.4</v>
      </c>
      <c r="L196" s="27">
        <v>20</v>
      </c>
      <c r="M196" s="15">
        <v>1</v>
      </c>
      <c r="N196" s="16">
        <v>1.4</v>
      </c>
      <c r="O196" s="16">
        <f t="shared" si="11"/>
        <v>0</v>
      </c>
    </row>
    <row r="197" spans="1:15">
      <c r="A197" s="22">
        <v>195</v>
      </c>
      <c r="B197" s="23" t="s">
        <v>222</v>
      </c>
      <c r="C197" s="24">
        <v>98571900</v>
      </c>
      <c r="D197" s="31">
        <v>159</v>
      </c>
      <c r="E197" s="25">
        <f t="shared" si="9"/>
        <v>619949.05660377361</v>
      </c>
      <c r="F197" s="26">
        <v>16</v>
      </c>
      <c r="G197" s="27">
        <v>349</v>
      </c>
      <c r="H197" s="28">
        <f t="shared" si="10"/>
        <v>182.5</v>
      </c>
      <c r="I197" s="27">
        <v>201</v>
      </c>
      <c r="J197" s="15">
        <v>5</v>
      </c>
      <c r="K197" s="7">
        <v>1</v>
      </c>
      <c r="L197" s="27">
        <v>18</v>
      </c>
      <c r="M197" s="15">
        <v>5</v>
      </c>
      <c r="N197" s="16">
        <v>1</v>
      </c>
      <c r="O197" s="16">
        <f t="shared" si="11"/>
        <v>0</v>
      </c>
    </row>
    <row r="198" spans="1:15">
      <c r="A198" s="22">
        <v>196</v>
      </c>
      <c r="B198" s="23" t="s">
        <v>595</v>
      </c>
      <c r="C198" s="24">
        <v>1183644400</v>
      </c>
      <c r="D198" s="31">
        <v>3315</v>
      </c>
      <c r="E198" s="25">
        <f t="shared" si="9"/>
        <v>357057.13423831068</v>
      </c>
      <c r="F198" s="26">
        <v>51</v>
      </c>
      <c r="G198" s="27">
        <v>273</v>
      </c>
      <c r="H198" s="28">
        <f t="shared" si="10"/>
        <v>162</v>
      </c>
      <c r="I198" s="27">
        <v>149</v>
      </c>
      <c r="J198" s="15">
        <v>6</v>
      </c>
      <c r="K198" s="7">
        <v>0.9</v>
      </c>
      <c r="L198" s="27">
        <v>24</v>
      </c>
      <c r="M198" s="15">
        <v>6</v>
      </c>
      <c r="N198" s="16">
        <v>0.9</v>
      </c>
      <c r="O198" s="16">
        <f t="shared" si="11"/>
        <v>0</v>
      </c>
    </row>
    <row r="199" spans="1:15">
      <c r="A199" s="22">
        <v>197</v>
      </c>
      <c r="B199" s="23" t="s">
        <v>596</v>
      </c>
      <c r="C199" s="24">
        <v>26748129600</v>
      </c>
      <c r="D199" s="31">
        <v>14491</v>
      </c>
      <c r="E199" s="25">
        <f t="shared" si="9"/>
        <v>1845844.2895590367</v>
      </c>
      <c r="F199" s="26">
        <v>5</v>
      </c>
      <c r="G199" s="27">
        <v>143</v>
      </c>
      <c r="H199" s="28">
        <f t="shared" si="10"/>
        <v>74</v>
      </c>
      <c r="I199" s="27">
        <v>25</v>
      </c>
      <c r="J199" s="15">
        <v>10</v>
      </c>
      <c r="K199" s="7">
        <v>0.5</v>
      </c>
      <c r="L199" s="27">
        <v>22</v>
      </c>
      <c r="M199" s="15">
        <v>9</v>
      </c>
      <c r="N199" s="16">
        <v>0.6</v>
      </c>
      <c r="O199" s="16">
        <f t="shared" si="11"/>
        <v>9.9999999999999978E-2</v>
      </c>
    </row>
    <row r="200" spans="1:15">
      <c r="A200" s="22">
        <v>198</v>
      </c>
      <c r="B200" s="23" t="s">
        <v>597</v>
      </c>
      <c r="C200" s="24">
        <v>10516104300</v>
      </c>
      <c r="D200" s="31">
        <v>36426</v>
      </c>
      <c r="E200" s="25">
        <f t="shared" si="9"/>
        <v>288697.7516059957</v>
      </c>
      <c r="F200" s="26">
        <v>76</v>
      </c>
      <c r="G200" s="27">
        <v>46</v>
      </c>
      <c r="H200" s="28">
        <f t="shared" si="10"/>
        <v>61</v>
      </c>
      <c r="I200" s="27">
        <v>15</v>
      </c>
      <c r="J200" s="15">
        <v>10</v>
      </c>
      <c r="K200" s="7">
        <v>0.5</v>
      </c>
      <c r="L200" s="27">
        <v>23</v>
      </c>
      <c r="M200" s="15">
        <v>10</v>
      </c>
      <c r="N200" s="16">
        <v>0.5</v>
      </c>
      <c r="O200" s="16">
        <f t="shared" si="11"/>
        <v>0</v>
      </c>
    </row>
    <row r="201" spans="1:15">
      <c r="A201" s="22">
        <v>199</v>
      </c>
      <c r="B201" s="23" t="s">
        <v>598</v>
      </c>
      <c r="C201" s="24">
        <v>12307796200</v>
      </c>
      <c r="D201" s="31">
        <v>32048</v>
      </c>
      <c r="E201" s="25">
        <f t="shared" si="9"/>
        <v>384042.56739890162</v>
      </c>
      <c r="F201" s="26">
        <v>45</v>
      </c>
      <c r="G201" s="27">
        <v>55</v>
      </c>
      <c r="H201" s="28">
        <f t="shared" si="10"/>
        <v>50</v>
      </c>
      <c r="I201" s="27">
        <v>11</v>
      </c>
      <c r="J201" s="15">
        <v>10</v>
      </c>
      <c r="K201" s="7">
        <v>0.5</v>
      </c>
      <c r="L201" s="27">
        <v>24</v>
      </c>
      <c r="M201" s="15">
        <v>10</v>
      </c>
      <c r="N201" s="16">
        <v>0.5</v>
      </c>
      <c r="O201" s="16">
        <f t="shared" si="11"/>
        <v>0</v>
      </c>
    </row>
    <row r="202" spans="1:15">
      <c r="A202" s="22">
        <v>200</v>
      </c>
      <c r="B202" s="23" t="s">
        <v>599</v>
      </c>
      <c r="C202" s="24">
        <v>42627400</v>
      </c>
      <c r="D202" s="31">
        <v>248</v>
      </c>
      <c r="E202" s="25">
        <f t="shared" si="9"/>
        <v>171884.67741935485</v>
      </c>
      <c r="F202" s="26">
        <v>201</v>
      </c>
      <c r="G202" s="27">
        <v>348</v>
      </c>
      <c r="H202" s="28">
        <f t="shared" si="10"/>
        <v>274.5</v>
      </c>
      <c r="I202" s="27">
        <v>321</v>
      </c>
      <c r="J202" s="15">
        <v>1</v>
      </c>
      <c r="K202" s="7">
        <v>1.4</v>
      </c>
      <c r="L202" s="27">
        <v>21</v>
      </c>
      <c r="M202" s="15">
        <v>2</v>
      </c>
      <c r="N202" s="16">
        <v>1.3</v>
      </c>
      <c r="O202" s="16">
        <f t="shared" si="11"/>
        <v>-9.9999999999999867E-2</v>
      </c>
    </row>
    <row r="203" spans="1:15">
      <c r="A203" s="22">
        <v>201</v>
      </c>
      <c r="B203" s="23" t="s">
        <v>600</v>
      </c>
      <c r="C203" s="24">
        <v>8074839600</v>
      </c>
      <c r="D203" s="31">
        <v>100941</v>
      </c>
      <c r="E203" s="25">
        <f t="shared" si="9"/>
        <v>79995.637055309533</v>
      </c>
      <c r="F203" s="26">
        <v>345</v>
      </c>
      <c r="G203" s="27">
        <v>8</v>
      </c>
      <c r="H203" s="28">
        <f t="shared" si="10"/>
        <v>176.5</v>
      </c>
      <c r="I203" s="27">
        <v>182</v>
      </c>
      <c r="J203" s="15">
        <v>5</v>
      </c>
      <c r="K203" s="7">
        <v>1</v>
      </c>
      <c r="L203" s="27">
        <v>19</v>
      </c>
      <c r="M203" s="15">
        <v>6</v>
      </c>
      <c r="N203" s="16">
        <v>0.9</v>
      </c>
      <c r="O203" s="16">
        <f t="shared" si="11"/>
        <v>-9.9999999999999978E-2</v>
      </c>
    </row>
    <row r="204" spans="1:15">
      <c r="A204" s="22">
        <v>202</v>
      </c>
      <c r="B204" s="23" t="s">
        <v>601</v>
      </c>
      <c r="C204" s="24">
        <v>134349700</v>
      </c>
      <c r="D204" s="31">
        <v>990</v>
      </c>
      <c r="E204" s="25">
        <f t="shared" si="9"/>
        <v>135706.76767676769</v>
      </c>
      <c r="F204" s="26">
        <v>276</v>
      </c>
      <c r="G204" s="27">
        <v>325</v>
      </c>
      <c r="H204" s="28">
        <f t="shared" si="10"/>
        <v>300.5</v>
      </c>
      <c r="I204" s="27">
        <v>340</v>
      </c>
      <c r="J204" s="15">
        <v>1</v>
      </c>
      <c r="K204" s="7">
        <v>1.4</v>
      </c>
      <c r="L204" s="27">
        <v>22</v>
      </c>
      <c r="M204" s="15">
        <v>1</v>
      </c>
      <c r="N204" s="16">
        <v>1.4</v>
      </c>
      <c r="O204" s="16">
        <f t="shared" si="11"/>
        <v>0</v>
      </c>
    </row>
    <row r="205" spans="1:15">
      <c r="A205" s="22">
        <v>203</v>
      </c>
      <c r="B205" s="23" t="s">
        <v>230</v>
      </c>
      <c r="C205" s="24">
        <v>606394600</v>
      </c>
      <c r="D205" s="31">
        <v>1518</v>
      </c>
      <c r="E205" s="25">
        <f t="shared" si="9"/>
        <v>399469.43346508563</v>
      </c>
      <c r="F205" s="26">
        <v>42</v>
      </c>
      <c r="G205" s="27">
        <v>310</v>
      </c>
      <c r="H205" s="28">
        <f t="shared" si="10"/>
        <v>176</v>
      </c>
      <c r="I205" s="27">
        <v>180</v>
      </c>
      <c r="J205" s="15">
        <v>5</v>
      </c>
      <c r="K205" s="7">
        <v>1</v>
      </c>
      <c r="L205" s="27">
        <v>20</v>
      </c>
      <c r="M205" s="15">
        <v>6</v>
      </c>
      <c r="N205" s="16">
        <v>0.9</v>
      </c>
      <c r="O205" s="16">
        <f t="shared" si="11"/>
        <v>-9.9999999999999978E-2</v>
      </c>
    </row>
    <row r="206" spans="1:15">
      <c r="A206" s="22">
        <v>204</v>
      </c>
      <c r="B206" s="23" t="s">
        <v>602</v>
      </c>
      <c r="C206" s="24">
        <v>134880400</v>
      </c>
      <c r="D206" s="31">
        <v>997</v>
      </c>
      <c r="E206" s="25">
        <f t="shared" si="9"/>
        <v>135286.25877632899</v>
      </c>
      <c r="F206" s="26">
        <v>278</v>
      </c>
      <c r="G206" s="27">
        <v>324</v>
      </c>
      <c r="H206" s="28">
        <f t="shared" si="10"/>
        <v>301</v>
      </c>
      <c r="I206" s="27">
        <v>341</v>
      </c>
      <c r="J206" s="15">
        <v>1</v>
      </c>
      <c r="K206" s="7">
        <v>1.4</v>
      </c>
      <c r="L206" s="27">
        <v>23</v>
      </c>
      <c r="M206" s="15">
        <v>1</v>
      </c>
      <c r="N206" s="16">
        <v>1.4</v>
      </c>
      <c r="O206" s="16">
        <f t="shared" si="11"/>
        <v>0</v>
      </c>
    </row>
    <row r="207" spans="1:15">
      <c r="A207" s="22">
        <v>205</v>
      </c>
      <c r="B207" s="23" t="s">
        <v>603</v>
      </c>
      <c r="C207" s="24">
        <v>2013812100</v>
      </c>
      <c r="D207" s="31">
        <v>6701</v>
      </c>
      <c r="E207" s="25">
        <f t="shared" si="9"/>
        <v>300524.11580361141</v>
      </c>
      <c r="F207" s="26">
        <v>69</v>
      </c>
      <c r="G207" s="27">
        <v>225</v>
      </c>
      <c r="H207" s="28">
        <f t="shared" si="10"/>
        <v>147</v>
      </c>
      <c r="I207" s="27">
        <v>124</v>
      </c>
      <c r="J207" s="15">
        <v>7</v>
      </c>
      <c r="K207" s="7">
        <v>0.8</v>
      </c>
      <c r="L207" s="27">
        <v>21</v>
      </c>
      <c r="M207" s="15">
        <v>7</v>
      </c>
      <c r="N207" s="16">
        <v>0.8</v>
      </c>
      <c r="O207" s="16">
        <f t="shared" si="11"/>
        <v>0</v>
      </c>
    </row>
    <row r="208" spans="1:15">
      <c r="A208" s="22">
        <v>206</v>
      </c>
      <c r="B208" s="23" t="s">
        <v>604</v>
      </c>
      <c r="C208" s="24">
        <v>5656251800</v>
      </c>
      <c r="D208" s="31">
        <v>18295</v>
      </c>
      <c r="E208" s="25">
        <f t="shared" si="9"/>
        <v>309169.2702924296</v>
      </c>
      <c r="F208" s="26">
        <v>68</v>
      </c>
      <c r="G208" s="27">
        <v>109</v>
      </c>
      <c r="H208" s="28">
        <f t="shared" si="10"/>
        <v>88.5</v>
      </c>
      <c r="I208" s="27">
        <v>41</v>
      </c>
      <c r="J208" s="15">
        <v>9</v>
      </c>
      <c r="K208" s="7">
        <v>0.6</v>
      </c>
      <c r="L208" s="27">
        <v>17</v>
      </c>
      <c r="M208" s="15">
        <v>9</v>
      </c>
      <c r="N208" s="16">
        <v>0.6</v>
      </c>
      <c r="O208" s="16">
        <f t="shared" si="11"/>
        <v>0</v>
      </c>
    </row>
    <row r="209" spans="1:15">
      <c r="A209" s="22">
        <v>207</v>
      </c>
      <c r="B209" s="23" t="s">
        <v>605</v>
      </c>
      <c r="C209" s="24">
        <v>36300210300</v>
      </c>
      <c r="D209" s="31">
        <v>87453</v>
      </c>
      <c r="E209" s="25">
        <f t="shared" si="9"/>
        <v>415082.50488834002</v>
      </c>
      <c r="F209" s="26">
        <v>40</v>
      </c>
      <c r="G209" s="27">
        <v>12</v>
      </c>
      <c r="H209" s="28">
        <f t="shared" si="10"/>
        <v>26</v>
      </c>
      <c r="I209" s="27">
        <v>3</v>
      </c>
      <c r="J209" s="15">
        <v>10</v>
      </c>
      <c r="K209" s="7">
        <v>0.5</v>
      </c>
      <c r="L209" s="27">
        <v>25</v>
      </c>
      <c r="M209" s="15">
        <v>10</v>
      </c>
      <c r="N209" s="16">
        <v>0.5</v>
      </c>
      <c r="O209" s="16">
        <f t="shared" si="11"/>
        <v>0</v>
      </c>
    </row>
    <row r="210" spans="1:15">
      <c r="A210" s="22">
        <v>208</v>
      </c>
      <c r="B210" s="23" t="s">
        <v>606</v>
      </c>
      <c r="C210" s="24">
        <v>2184884400</v>
      </c>
      <c r="D210" s="31">
        <v>11550</v>
      </c>
      <c r="E210" s="25">
        <f t="shared" si="9"/>
        <v>189167.48051948051</v>
      </c>
      <c r="F210" s="26">
        <v>173</v>
      </c>
      <c r="G210" s="27">
        <v>170</v>
      </c>
      <c r="H210" s="28">
        <f t="shared" si="10"/>
        <v>171.5</v>
      </c>
      <c r="I210" s="27">
        <v>166</v>
      </c>
      <c r="J210" s="15">
        <v>6</v>
      </c>
      <c r="K210" s="7">
        <v>0.9</v>
      </c>
      <c r="L210" s="27">
        <v>25</v>
      </c>
      <c r="M210" s="15">
        <v>6</v>
      </c>
      <c r="N210" s="16">
        <v>0.9</v>
      </c>
      <c r="O210" s="16">
        <f t="shared" si="11"/>
        <v>0</v>
      </c>
    </row>
    <row r="211" spans="1:15">
      <c r="A211" s="22">
        <v>209</v>
      </c>
      <c r="B211" s="23" t="s">
        <v>607</v>
      </c>
      <c r="C211" s="24">
        <v>884487200</v>
      </c>
      <c r="D211" s="31">
        <v>12880</v>
      </c>
      <c r="E211" s="25">
        <f t="shared" si="9"/>
        <v>68671.36645962733</v>
      </c>
      <c r="F211" s="26">
        <v>350</v>
      </c>
      <c r="G211" s="27">
        <v>157</v>
      </c>
      <c r="H211" s="28">
        <f t="shared" si="10"/>
        <v>253.5</v>
      </c>
      <c r="I211" s="27">
        <v>292</v>
      </c>
      <c r="J211" s="15">
        <v>2</v>
      </c>
      <c r="K211" s="7">
        <v>1.3</v>
      </c>
      <c r="L211" s="27">
        <v>18</v>
      </c>
      <c r="M211" s="15">
        <v>2</v>
      </c>
      <c r="N211" s="16">
        <v>1.3</v>
      </c>
      <c r="O211" s="16">
        <f t="shared" si="11"/>
        <v>0</v>
      </c>
    </row>
    <row r="212" spans="1:15">
      <c r="A212" s="22">
        <v>210</v>
      </c>
      <c r="B212" s="23" t="s">
        <v>608</v>
      </c>
      <c r="C212" s="24">
        <v>6388823400</v>
      </c>
      <c r="D212" s="31">
        <v>30711</v>
      </c>
      <c r="E212" s="25">
        <f t="shared" si="9"/>
        <v>208030.45814203381</v>
      </c>
      <c r="F212" s="26">
        <v>143</v>
      </c>
      <c r="G212" s="27">
        <v>59</v>
      </c>
      <c r="H212" s="28">
        <f t="shared" si="10"/>
        <v>101</v>
      </c>
      <c r="I212" s="27">
        <v>59</v>
      </c>
      <c r="J212" s="15">
        <v>9</v>
      </c>
      <c r="K212" s="7">
        <v>0.6</v>
      </c>
      <c r="L212" s="27">
        <v>18</v>
      </c>
      <c r="M212" s="15">
        <v>9</v>
      </c>
      <c r="N212" s="16">
        <v>0.6</v>
      </c>
      <c r="O212" s="16">
        <f t="shared" si="11"/>
        <v>0</v>
      </c>
    </row>
    <row r="213" spans="1:15">
      <c r="A213" s="22">
        <v>211</v>
      </c>
      <c r="B213" s="23" t="s">
        <v>238</v>
      </c>
      <c r="C213" s="24">
        <v>4784669200</v>
      </c>
      <c r="D213" s="31">
        <v>30854</v>
      </c>
      <c r="E213" s="25">
        <f t="shared" si="9"/>
        <v>155074.51870097881</v>
      </c>
      <c r="F213" s="26">
        <v>233</v>
      </c>
      <c r="G213" s="27">
        <v>58</v>
      </c>
      <c r="H213" s="28">
        <f t="shared" si="10"/>
        <v>145.5</v>
      </c>
      <c r="I213" s="27">
        <v>121</v>
      </c>
      <c r="J213" s="15">
        <v>7</v>
      </c>
      <c r="K213" s="7">
        <v>0.8</v>
      </c>
      <c r="L213" s="27">
        <v>22</v>
      </c>
      <c r="M213" s="15">
        <v>8</v>
      </c>
      <c r="N213" s="16">
        <v>0.7</v>
      </c>
      <c r="O213" s="16">
        <f t="shared" si="11"/>
        <v>-0.10000000000000009</v>
      </c>
    </row>
    <row r="214" spans="1:15">
      <c r="A214" s="22">
        <v>212</v>
      </c>
      <c r="B214" s="23" t="s">
        <v>239</v>
      </c>
      <c r="C214" s="24">
        <v>548749600</v>
      </c>
      <c r="D214" s="31">
        <v>4743</v>
      </c>
      <c r="E214" s="25">
        <f t="shared" si="9"/>
        <v>115696.73202614379</v>
      </c>
      <c r="F214" s="26">
        <v>315</v>
      </c>
      <c r="G214" s="27">
        <v>258</v>
      </c>
      <c r="H214" s="28">
        <f t="shared" si="10"/>
        <v>286.5</v>
      </c>
      <c r="I214" s="27">
        <v>328</v>
      </c>
      <c r="J214" s="15">
        <v>1</v>
      </c>
      <c r="K214" s="7">
        <v>1.4</v>
      </c>
      <c r="L214" s="27">
        <v>24</v>
      </c>
      <c r="M214" s="15">
        <v>1</v>
      </c>
      <c r="N214" s="16">
        <v>1.4</v>
      </c>
      <c r="O214" s="16">
        <f t="shared" si="11"/>
        <v>0</v>
      </c>
    </row>
    <row r="215" spans="1:15">
      <c r="A215" s="22">
        <v>213</v>
      </c>
      <c r="B215" s="23" t="s">
        <v>609</v>
      </c>
      <c r="C215" s="24">
        <v>4047916800</v>
      </c>
      <c r="D215" s="31">
        <v>15343</v>
      </c>
      <c r="E215" s="25">
        <f t="shared" si="9"/>
        <v>263828.24740924197</v>
      </c>
      <c r="F215" s="26">
        <v>94</v>
      </c>
      <c r="G215" s="27">
        <v>134</v>
      </c>
      <c r="H215" s="28">
        <f t="shared" si="10"/>
        <v>114</v>
      </c>
      <c r="I215" s="27">
        <v>77</v>
      </c>
      <c r="J215" s="15">
        <v>8</v>
      </c>
      <c r="K215" s="7">
        <v>0.7</v>
      </c>
      <c r="L215" s="27">
        <v>19</v>
      </c>
      <c r="M215" s="15">
        <v>8</v>
      </c>
      <c r="N215" s="16">
        <v>0.7</v>
      </c>
      <c r="O215" s="16">
        <f t="shared" si="11"/>
        <v>0</v>
      </c>
    </row>
    <row r="216" spans="1:15">
      <c r="A216" s="22">
        <v>214</v>
      </c>
      <c r="B216" s="23" t="s">
        <v>610</v>
      </c>
      <c r="C216" s="24">
        <v>4233284000</v>
      </c>
      <c r="D216" s="31">
        <v>29311</v>
      </c>
      <c r="E216" s="25">
        <f t="shared" si="9"/>
        <v>144426.46105557639</v>
      </c>
      <c r="F216" s="26">
        <v>259</v>
      </c>
      <c r="G216" s="27">
        <v>64</v>
      </c>
      <c r="H216" s="28">
        <f t="shared" si="10"/>
        <v>161.5</v>
      </c>
      <c r="I216" s="27">
        <v>147</v>
      </c>
      <c r="J216" s="15">
        <v>6</v>
      </c>
      <c r="K216" s="7">
        <v>0.9</v>
      </c>
      <c r="L216" s="27">
        <v>26</v>
      </c>
      <c r="M216" s="15">
        <v>7</v>
      </c>
      <c r="N216" s="16">
        <v>0.8</v>
      </c>
      <c r="O216" s="16">
        <f t="shared" si="11"/>
        <v>-9.9999999999999978E-2</v>
      </c>
    </row>
    <row r="217" spans="1:15">
      <c r="A217" s="22">
        <v>215</v>
      </c>
      <c r="B217" s="23" t="s">
        <v>611</v>
      </c>
      <c r="C217" s="24">
        <v>3635129100</v>
      </c>
      <c r="D217" s="31">
        <v>15667</v>
      </c>
      <c r="E217" s="25">
        <f t="shared" si="9"/>
        <v>232024.58032807813</v>
      </c>
      <c r="F217" s="26">
        <v>115</v>
      </c>
      <c r="G217" s="27">
        <v>130</v>
      </c>
      <c r="H217" s="28">
        <f t="shared" si="10"/>
        <v>122.5</v>
      </c>
      <c r="I217" s="27">
        <v>86</v>
      </c>
      <c r="J217" s="15">
        <v>8</v>
      </c>
      <c r="K217" s="7">
        <v>0.7</v>
      </c>
      <c r="L217" s="27">
        <v>20</v>
      </c>
      <c r="M217" s="15">
        <v>8</v>
      </c>
      <c r="N217" s="16">
        <v>0.7</v>
      </c>
      <c r="O217" s="16">
        <f t="shared" si="11"/>
        <v>0</v>
      </c>
    </row>
    <row r="218" spans="1:15">
      <c r="A218" s="22">
        <v>216</v>
      </c>
      <c r="B218" s="23" t="s">
        <v>612</v>
      </c>
      <c r="C218" s="24">
        <v>2148275600</v>
      </c>
      <c r="D218" s="31">
        <v>16298</v>
      </c>
      <c r="E218" s="25">
        <f t="shared" si="9"/>
        <v>131812.2223585716</v>
      </c>
      <c r="F218" s="26">
        <v>283</v>
      </c>
      <c r="G218" s="27">
        <v>124</v>
      </c>
      <c r="H218" s="28">
        <f t="shared" si="10"/>
        <v>203.5</v>
      </c>
      <c r="I218" s="27">
        <v>233</v>
      </c>
      <c r="J218" s="15">
        <v>4</v>
      </c>
      <c r="K218" s="7">
        <v>1.1000000000000001</v>
      </c>
      <c r="L218" s="27">
        <v>22</v>
      </c>
      <c r="M218" s="15">
        <v>4</v>
      </c>
      <c r="N218" s="16">
        <v>1.1000000000000001</v>
      </c>
      <c r="O218" s="16">
        <f t="shared" si="11"/>
        <v>0</v>
      </c>
    </row>
    <row r="219" spans="1:15">
      <c r="A219" s="22">
        <v>217</v>
      </c>
      <c r="B219" s="23" t="s">
        <v>613</v>
      </c>
      <c r="C219" s="24">
        <v>612926000</v>
      </c>
      <c r="D219" s="31">
        <v>2876</v>
      </c>
      <c r="E219" s="25">
        <f t="shared" si="9"/>
        <v>213117.52433936021</v>
      </c>
      <c r="F219" s="26">
        <v>136</v>
      </c>
      <c r="G219" s="27">
        <v>281</v>
      </c>
      <c r="H219" s="28">
        <f t="shared" si="10"/>
        <v>208.5</v>
      </c>
      <c r="I219" s="27">
        <v>242</v>
      </c>
      <c r="J219" s="15">
        <v>4</v>
      </c>
      <c r="K219" s="7">
        <v>1.1000000000000001</v>
      </c>
      <c r="L219" s="27">
        <v>23</v>
      </c>
      <c r="M219" s="15">
        <v>3</v>
      </c>
      <c r="N219" s="16">
        <v>1.2</v>
      </c>
      <c r="O219" s="16">
        <f t="shared" si="11"/>
        <v>9.9999999999999867E-2</v>
      </c>
    </row>
    <row r="220" spans="1:15">
      <c r="A220" s="22">
        <v>218</v>
      </c>
      <c r="B220" s="23" t="s">
        <v>614</v>
      </c>
      <c r="C220" s="24">
        <v>3164775400</v>
      </c>
      <c r="D220" s="31">
        <v>19278</v>
      </c>
      <c r="E220" s="25">
        <f t="shared" si="9"/>
        <v>164165.13123768027</v>
      </c>
      <c r="F220" s="26">
        <v>210</v>
      </c>
      <c r="G220" s="27">
        <v>100</v>
      </c>
      <c r="H220" s="28">
        <f t="shared" si="10"/>
        <v>155</v>
      </c>
      <c r="I220" s="27">
        <v>130</v>
      </c>
      <c r="J220" s="15">
        <v>7</v>
      </c>
      <c r="K220" s="7">
        <v>0.8</v>
      </c>
      <c r="L220" s="27">
        <v>23</v>
      </c>
      <c r="M220" s="15">
        <v>7</v>
      </c>
      <c r="N220" s="16">
        <v>0.8</v>
      </c>
      <c r="O220" s="16">
        <f t="shared" si="11"/>
        <v>0</v>
      </c>
    </row>
    <row r="221" spans="1:15">
      <c r="A221" s="22">
        <v>219</v>
      </c>
      <c r="B221" s="23" t="s">
        <v>615</v>
      </c>
      <c r="C221" s="24">
        <v>3200575000</v>
      </c>
      <c r="D221" s="31">
        <v>11349</v>
      </c>
      <c r="E221" s="25">
        <f t="shared" si="9"/>
        <v>282013.83381795755</v>
      </c>
      <c r="F221" s="26">
        <v>78</v>
      </c>
      <c r="G221" s="27">
        <v>171</v>
      </c>
      <c r="H221" s="28">
        <f t="shared" si="10"/>
        <v>124.5</v>
      </c>
      <c r="I221" s="27">
        <v>90</v>
      </c>
      <c r="J221" s="15">
        <v>8</v>
      </c>
      <c r="K221" s="7">
        <v>0.7</v>
      </c>
      <c r="L221" s="27">
        <v>21</v>
      </c>
      <c r="M221" s="15">
        <v>8</v>
      </c>
      <c r="N221" s="16">
        <v>0.7</v>
      </c>
      <c r="O221" s="16">
        <f t="shared" si="11"/>
        <v>0</v>
      </c>
    </row>
    <row r="222" spans="1:15">
      <c r="A222" s="22">
        <v>220</v>
      </c>
      <c r="B222" s="23" t="s">
        <v>616</v>
      </c>
      <c r="C222" s="24">
        <v>7062039200</v>
      </c>
      <c r="D222" s="31">
        <v>31441</v>
      </c>
      <c r="E222" s="25">
        <f t="shared" si="9"/>
        <v>224612.42326898</v>
      </c>
      <c r="F222" s="26">
        <v>123</v>
      </c>
      <c r="G222" s="27">
        <v>56</v>
      </c>
      <c r="H222" s="28">
        <f t="shared" si="10"/>
        <v>89.5</v>
      </c>
      <c r="I222" s="27">
        <v>44</v>
      </c>
      <c r="J222" s="15">
        <v>9</v>
      </c>
      <c r="K222" s="7">
        <v>0.6</v>
      </c>
      <c r="L222" s="27">
        <v>19</v>
      </c>
      <c r="M222" s="15">
        <v>9</v>
      </c>
      <c r="N222" s="16">
        <v>0.6</v>
      </c>
      <c r="O222" s="16">
        <f t="shared" si="11"/>
        <v>0</v>
      </c>
    </row>
    <row r="223" spans="1:15">
      <c r="A223" s="22">
        <v>221</v>
      </c>
      <c r="B223" s="23" t="s">
        <v>617</v>
      </c>
      <c r="C223" s="24">
        <v>4343520600</v>
      </c>
      <c r="D223" s="31">
        <v>5472</v>
      </c>
      <c r="E223" s="25">
        <f t="shared" si="9"/>
        <v>793772.03947368416</v>
      </c>
      <c r="F223" s="26">
        <v>12</v>
      </c>
      <c r="G223" s="27">
        <v>242</v>
      </c>
      <c r="H223" s="28">
        <f t="shared" si="10"/>
        <v>127</v>
      </c>
      <c r="I223" s="27">
        <v>93</v>
      </c>
      <c r="J223" s="15">
        <v>8</v>
      </c>
      <c r="K223" s="7">
        <v>0.7</v>
      </c>
      <c r="L223" s="27">
        <v>22</v>
      </c>
      <c r="M223" s="15">
        <v>8</v>
      </c>
      <c r="N223" s="16">
        <v>0.7</v>
      </c>
      <c r="O223" s="16">
        <f t="shared" si="11"/>
        <v>0</v>
      </c>
    </row>
    <row r="224" spans="1:15">
      <c r="A224" s="22">
        <v>222</v>
      </c>
      <c r="B224" s="23" t="s">
        <v>618</v>
      </c>
      <c r="C224" s="24">
        <v>269560200</v>
      </c>
      <c r="D224" s="31">
        <v>1846</v>
      </c>
      <c r="E224" s="25">
        <f t="shared" si="9"/>
        <v>146023.94366197183</v>
      </c>
      <c r="F224" s="26">
        <v>255</v>
      </c>
      <c r="G224" s="27">
        <v>294</v>
      </c>
      <c r="H224" s="28">
        <f t="shared" si="10"/>
        <v>274.5</v>
      </c>
      <c r="I224" s="27">
        <v>322</v>
      </c>
      <c r="J224" s="15">
        <v>1</v>
      </c>
      <c r="K224" s="7">
        <v>1.4</v>
      </c>
      <c r="L224" s="27">
        <v>25</v>
      </c>
      <c r="M224" s="15">
        <v>1</v>
      </c>
      <c r="N224" s="16">
        <v>1.4</v>
      </c>
      <c r="O224" s="16">
        <f t="shared" si="11"/>
        <v>0</v>
      </c>
    </row>
    <row r="225" spans="1:15">
      <c r="A225" s="22">
        <v>223</v>
      </c>
      <c r="B225" s="23" t="s">
        <v>619</v>
      </c>
      <c r="C225" s="24">
        <v>704170400</v>
      </c>
      <c r="D225" s="31">
        <v>7577</v>
      </c>
      <c r="E225" s="25">
        <f t="shared" si="9"/>
        <v>92935.251418767322</v>
      </c>
      <c r="F225" s="26">
        <v>334</v>
      </c>
      <c r="G225" s="27">
        <v>213</v>
      </c>
      <c r="H225" s="28">
        <f t="shared" si="10"/>
        <v>273.5</v>
      </c>
      <c r="I225" s="27">
        <v>319</v>
      </c>
      <c r="J225" s="15">
        <v>1</v>
      </c>
      <c r="K225" s="7">
        <v>1.4</v>
      </c>
      <c r="L225" s="27">
        <v>26</v>
      </c>
      <c r="M225" s="15">
        <v>2</v>
      </c>
      <c r="N225" s="16">
        <v>1.3</v>
      </c>
      <c r="O225" s="16">
        <f t="shared" si="11"/>
        <v>-9.9999999999999867E-2</v>
      </c>
    </row>
    <row r="226" spans="1:15">
      <c r="A226" s="22">
        <v>224</v>
      </c>
      <c r="B226" s="23" t="s">
        <v>620</v>
      </c>
      <c r="C226" s="24">
        <v>4865120300</v>
      </c>
      <c r="D226" s="31">
        <v>6411</v>
      </c>
      <c r="E226" s="25">
        <f t="shared" si="9"/>
        <v>758870.73779441579</v>
      </c>
      <c r="F226" s="26">
        <v>13</v>
      </c>
      <c r="G226" s="27">
        <v>228</v>
      </c>
      <c r="H226" s="28">
        <f t="shared" si="10"/>
        <v>120.5</v>
      </c>
      <c r="I226" s="27">
        <v>85</v>
      </c>
      <c r="J226" s="15">
        <v>8</v>
      </c>
      <c r="K226" s="7">
        <v>0.7</v>
      </c>
      <c r="L226" s="27">
        <v>23</v>
      </c>
      <c r="M226" s="15">
        <v>8</v>
      </c>
      <c r="N226" s="16">
        <v>0.7</v>
      </c>
      <c r="O226" s="16">
        <f t="shared" si="11"/>
        <v>0</v>
      </c>
    </row>
    <row r="227" spans="1:15">
      <c r="A227" s="22">
        <v>225</v>
      </c>
      <c r="B227" s="23" t="s">
        <v>621</v>
      </c>
      <c r="C227" s="24">
        <v>755586300</v>
      </c>
      <c r="D227" s="31">
        <v>1629</v>
      </c>
      <c r="E227" s="25">
        <f t="shared" si="9"/>
        <v>463834.43830570905</v>
      </c>
      <c r="F227" s="26">
        <v>33</v>
      </c>
      <c r="G227" s="27">
        <v>305</v>
      </c>
      <c r="H227" s="28">
        <f t="shared" si="10"/>
        <v>169</v>
      </c>
      <c r="I227" s="27">
        <v>159</v>
      </c>
      <c r="J227" s="15">
        <v>6</v>
      </c>
      <c r="K227" s="7">
        <v>0.9</v>
      </c>
      <c r="L227" s="27">
        <v>27</v>
      </c>
      <c r="M227" s="15">
        <v>6</v>
      </c>
      <c r="N227" s="16">
        <v>0.9</v>
      </c>
      <c r="O227" s="16">
        <f t="shared" si="11"/>
        <v>0</v>
      </c>
    </row>
    <row r="228" spans="1:15">
      <c r="A228" s="22">
        <v>226</v>
      </c>
      <c r="B228" s="23" t="s">
        <v>622</v>
      </c>
      <c r="C228" s="24">
        <v>1732020300</v>
      </c>
      <c r="D228" s="31">
        <v>13287</v>
      </c>
      <c r="E228" s="25">
        <f t="shared" si="9"/>
        <v>130354.50440279974</v>
      </c>
      <c r="F228" s="26">
        <v>288</v>
      </c>
      <c r="G228" s="27">
        <v>153</v>
      </c>
      <c r="H228" s="28">
        <f t="shared" si="10"/>
        <v>220.5</v>
      </c>
      <c r="I228" s="27">
        <v>256</v>
      </c>
      <c r="J228" s="15">
        <v>3</v>
      </c>
      <c r="K228" s="7">
        <v>1.2</v>
      </c>
      <c r="L228" s="27">
        <v>22</v>
      </c>
      <c r="M228" s="15">
        <v>3</v>
      </c>
      <c r="N228" s="16">
        <v>1.2</v>
      </c>
      <c r="O228" s="16">
        <f t="shared" si="11"/>
        <v>0</v>
      </c>
    </row>
    <row r="229" spans="1:15">
      <c r="A229" s="22">
        <v>227</v>
      </c>
      <c r="B229" s="23" t="s">
        <v>623</v>
      </c>
      <c r="C229" s="24">
        <v>1131204500</v>
      </c>
      <c r="D229" s="31">
        <v>12372</v>
      </c>
      <c r="E229" s="25">
        <f t="shared" si="9"/>
        <v>91432.630132557388</v>
      </c>
      <c r="F229" s="26">
        <v>335</v>
      </c>
      <c r="G229" s="27">
        <v>160</v>
      </c>
      <c r="H229" s="28">
        <f t="shared" si="10"/>
        <v>247.5</v>
      </c>
      <c r="I229" s="27">
        <v>281</v>
      </c>
      <c r="J229" s="15">
        <v>2</v>
      </c>
      <c r="K229" s="7">
        <v>1.3</v>
      </c>
      <c r="L229" s="27">
        <v>19</v>
      </c>
      <c r="M229" s="15">
        <v>2</v>
      </c>
      <c r="N229" s="16">
        <v>1.3</v>
      </c>
      <c r="O229" s="16">
        <f t="shared" si="11"/>
        <v>0</v>
      </c>
    </row>
    <row r="230" spans="1:15">
      <c r="A230" s="22">
        <v>228</v>
      </c>
      <c r="B230" s="23" t="s">
        <v>624</v>
      </c>
      <c r="C230" s="24">
        <v>657742900</v>
      </c>
      <c r="D230" s="31">
        <v>5028</v>
      </c>
      <c r="E230" s="25">
        <f t="shared" si="9"/>
        <v>130816.01034208432</v>
      </c>
      <c r="F230" s="26">
        <v>287</v>
      </c>
      <c r="G230" s="27">
        <v>251</v>
      </c>
      <c r="H230" s="28">
        <f t="shared" si="10"/>
        <v>269</v>
      </c>
      <c r="I230" s="27">
        <v>312</v>
      </c>
      <c r="J230" s="15">
        <v>2</v>
      </c>
      <c r="K230" s="7">
        <v>1.3</v>
      </c>
      <c r="L230" s="27">
        <v>20</v>
      </c>
      <c r="M230" s="15">
        <v>2</v>
      </c>
      <c r="N230" s="16">
        <v>1.3</v>
      </c>
      <c r="O230" s="16">
        <f t="shared" si="11"/>
        <v>0</v>
      </c>
    </row>
    <row r="231" spans="1:15">
      <c r="A231" s="22">
        <v>229</v>
      </c>
      <c r="B231" s="23" t="s">
        <v>625</v>
      </c>
      <c r="C231" s="24">
        <v>9902814600</v>
      </c>
      <c r="D231" s="31">
        <v>54119</v>
      </c>
      <c r="E231" s="25">
        <f t="shared" si="9"/>
        <v>182982.21696631497</v>
      </c>
      <c r="F231" s="26">
        <v>183</v>
      </c>
      <c r="G231" s="27">
        <v>25</v>
      </c>
      <c r="H231" s="28">
        <f t="shared" si="10"/>
        <v>104</v>
      </c>
      <c r="I231" s="27">
        <v>67</v>
      </c>
      <c r="J231" s="15">
        <v>9</v>
      </c>
      <c r="K231" s="7">
        <v>0.6</v>
      </c>
      <c r="L231" s="27">
        <v>20</v>
      </c>
      <c r="M231" s="15">
        <v>9</v>
      </c>
      <c r="N231" s="16">
        <v>0.6</v>
      </c>
      <c r="O231" s="16">
        <f t="shared" si="11"/>
        <v>0</v>
      </c>
    </row>
    <row r="232" spans="1:15">
      <c r="A232" s="22">
        <v>230</v>
      </c>
      <c r="B232" s="23" t="s">
        <v>626</v>
      </c>
      <c r="C232" s="24">
        <v>202643200</v>
      </c>
      <c r="D232" s="31">
        <v>1267</v>
      </c>
      <c r="E232" s="25">
        <f t="shared" si="9"/>
        <v>159939.38437253353</v>
      </c>
      <c r="F232" s="26">
        <v>219</v>
      </c>
      <c r="G232" s="27">
        <v>314</v>
      </c>
      <c r="H232" s="28">
        <f t="shared" si="10"/>
        <v>266.5</v>
      </c>
      <c r="I232" s="27">
        <v>307</v>
      </c>
      <c r="J232" s="15">
        <v>2</v>
      </c>
      <c r="K232" s="7">
        <v>1.3</v>
      </c>
      <c r="L232" s="27">
        <v>21</v>
      </c>
      <c r="M232" s="15">
        <v>2</v>
      </c>
      <c r="N232" s="16">
        <v>1.3</v>
      </c>
      <c r="O232" s="16">
        <f t="shared" si="11"/>
        <v>0</v>
      </c>
    </row>
    <row r="233" spans="1:15">
      <c r="A233" s="22">
        <v>231</v>
      </c>
      <c r="B233" s="23" t="s">
        <v>627</v>
      </c>
      <c r="C233" s="24">
        <v>3412515200</v>
      </c>
      <c r="D233" s="31">
        <v>18410</v>
      </c>
      <c r="E233" s="25">
        <f t="shared" si="9"/>
        <v>185362.04236827811</v>
      </c>
      <c r="F233" s="26">
        <v>179</v>
      </c>
      <c r="G233" s="27">
        <v>108</v>
      </c>
      <c r="H233" s="28">
        <f t="shared" si="10"/>
        <v>143.5</v>
      </c>
      <c r="I233" s="27">
        <v>115</v>
      </c>
      <c r="J233" s="15">
        <v>7</v>
      </c>
      <c r="K233" s="7">
        <v>0.8</v>
      </c>
      <c r="L233" s="27">
        <v>24</v>
      </c>
      <c r="M233" s="15">
        <v>7</v>
      </c>
      <c r="N233" s="16">
        <v>0.8</v>
      </c>
      <c r="O233" s="16">
        <f t="shared" si="11"/>
        <v>0</v>
      </c>
    </row>
    <row r="234" spans="1:15">
      <c r="A234" s="22">
        <v>232</v>
      </c>
      <c r="B234" s="23" t="s">
        <v>628</v>
      </c>
      <c r="C234" s="24">
        <v>1671752500</v>
      </c>
      <c r="D234" s="31">
        <v>11577</v>
      </c>
      <c r="E234" s="25">
        <f t="shared" si="9"/>
        <v>144402.91094411333</v>
      </c>
      <c r="F234" s="26">
        <v>260</v>
      </c>
      <c r="G234" s="27">
        <v>169</v>
      </c>
      <c r="H234" s="28">
        <f t="shared" si="10"/>
        <v>214.5</v>
      </c>
      <c r="I234" s="27">
        <v>247</v>
      </c>
      <c r="J234" s="15">
        <v>3</v>
      </c>
      <c r="K234" s="7">
        <v>1.2</v>
      </c>
      <c r="L234" s="27">
        <v>23</v>
      </c>
      <c r="M234" s="15">
        <v>3</v>
      </c>
      <c r="N234" s="16">
        <v>1.2</v>
      </c>
      <c r="O234" s="16">
        <f t="shared" si="11"/>
        <v>0</v>
      </c>
    </row>
    <row r="235" spans="1:15">
      <c r="A235" s="22">
        <v>233</v>
      </c>
      <c r="B235" s="23" t="s">
        <v>629</v>
      </c>
      <c r="C235" s="24">
        <v>114245700</v>
      </c>
      <c r="D235" s="31">
        <v>804</v>
      </c>
      <c r="E235" s="25">
        <f t="shared" si="9"/>
        <v>142096.64179104476</v>
      </c>
      <c r="F235" s="26">
        <v>263</v>
      </c>
      <c r="G235" s="27">
        <v>332</v>
      </c>
      <c r="H235" s="28">
        <f t="shared" si="10"/>
        <v>297.5</v>
      </c>
      <c r="I235" s="27">
        <v>337</v>
      </c>
      <c r="J235" s="15">
        <v>1</v>
      </c>
      <c r="K235" s="7">
        <v>1.4</v>
      </c>
      <c r="L235" s="27">
        <v>27</v>
      </c>
      <c r="M235" s="15">
        <v>1</v>
      </c>
      <c r="N235" s="16">
        <v>1.4</v>
      </c>
      <c r="O235" s="16">
        <f t="shared" si="11"/>
        <v>0</v>
      </c>
    </row>
    <row r="236" spans="1:15">
      <c r="A236" s="22">
        <v>234</v>
      </c>
      <c r="B236" s="23" t="s">
        <v>630</v>
      </c>
      <c r="C236" s="24">
        <v>190689500</v>
      </c>
      <c r="D236" s="31">
        <v>1188</v>
      </c>
      <c r="E236" s="25">
        <f t="shared" si="9"/>
        <v>160513.04713804714</v>
      </c>
      <c r="F236" s="26">
        <v>216</v>
      </c>
      <c r="G236" s="27">
        <v>319</v>
      </c>
      <c r="H236" s="28">
        <f t="shared" si="10"/>
        <v>267.5</v>
      </c>
      <c r="I236" s="27">
        <v>309</v>
      </c>
      <c r="J236" s="15">
        <v>2</v>
      </c>
      <c r="K236" s="7">
        <v>1.3</v>
      </c>
      <c r="L236" s="27">
        <v>22</v>
      </c>
      <c r="M236" s="15">
        <v>1</v>
      </c>
      <c r="N236" s="16">
        <v>1.4</v>
      </c>
      <c r="O236" s="16">
        <f t="shared" si="11"/>
        <v>9.9999999999999867E-2</v>
      </c>
    </row>
    <row r="237" spans="1:15">
      <c r="A237" s="22">
        <v>235</v>
      </c>
      <c r="B237" s="23" t="s">
        <v>631</v>
      </c>
      <c r="C237" s="24">
        <v>265707500</v>
      </c>
      <c r="D237" s="31">
        <v>1720</v>
      </c>
      <c r="E237" s="25">
        <f t="shared" si="9"/>
        <v>154481.10465116278</v>
      </c>
      <c r="F237" s="26">
        <v>236</v>
      </c>
      <c r="G237" s="27">
        <v>299</v>
      </c>
      <c r="H237" s="28">
        <f t="shared" si="10"/>
        <v>267.5</v>
      </c>
      <c r="I237" s="27">
        <v>310</v>
      </c>
      <c r="J237" s="15">
        <v>2</v>
      </c>
      <c r="K237" s="7">
        <v>1.3</v>
      </c>
      <c r="L237" s="27">
        <v>23</v>
      </c>
      <c r="M237" s="15">
        <v>1</v>
      </c>
      <c r="N237" s="16">
        <v>1.4</v>
      </c>
      <c r="O237" s="16">
        <f t="shared" si="11"/>
        <v>9.9999999999999867E-2</v>
      </c>
    </row>
    <row r="238" spans="1:15">
      <c r="A238" s="22">
        <v>236</v>
      </c>
      <c r="B238" s="23" t="s">
        <v>632</v>
      </c>
      <c r="C238" s="24">
        <v>4240409000</v>
      </c>
      <c r="D238" s="31">
        <v>43641</v>
      </c>
      <c r="E238" s="25">
        <f t="shared" si="9"/>
        <v>97165.715726037437</v>
      </c>
      <c r="F238" s="26">
        <v>332</v>
      </c>
      <c r="G238" s="27">
        <v>32</v>
      </c>
      <c r="H238" s="28">
        <f t="shared" si="10"/>
        <v>182</v>
      </c>
      <c r="I238" s="27">
        <v>199</v>
      </c>
      <c r="J238" s="15">
        <v>5</v>
      </c>
      <c r="K238" s="7">
        <v>1</v>
      </c>
      <c r="L238" s="27">
        <v>21</v>
      </c>
      <c r="M238" s="15">
        <v>5</v>
      </c>
      <c r="N238" s="16">
        <v>1</v>
      </c>
      <c r="O238" s="16">
        <f t="shared" si="11"/>
        <v>0</v>
      </c>
    </row>
    <row r="239" spans="1:15">
      <c r="A239" s="22">
        <v>237</v>
      </c>
      <c r="B239" s="23" t="s">
        <v>633</v>
      </c>
      <c r="C239" s="24">
        <v>120158000</v>
      </c>
      <c r="D239" s="31">
        <v>628</v>
      </c>
      <c r="E239" s="25">
        <f t="shared" si="9"/>
        <v>191334.3949044586</v>
      </c>
      <c r="F239" s="26">
        <v>170</v>
      </c>
      <c r="G239" s="27">
        <v>339</v>
      </c>
      <c r="H239" s="28">
        <f t="shared" si="10"/>
        <v>254.5</v>
      </c>
      <c r="I239" s="27">
        <v>294</v>
      </c>
      <c r="J239" s="15">
        <v>2</v>
      </c>
      <c r="K239" s="7">
        <v>1.3</v>
      </c>
      <c r="L239" s="27">
        <v>24</v>
      </c>
      <c r="M239" s="15">
        <v>2</v>
      </c>
      <c r="N239" s="16">
        <v>1.3</v>
      </c>
      <c r="O239" s="16">
        <f t="shared" si="11"/>
        <v>0</v>
      </c>
    </row>
    <row r="240" spans="1:15">
      <c r="A240" s="22">
        <v>238</v>
      </c>
      <c r="B240" s="23" t="s">
        <v>634</v>
      </c>
      <c r="C240" s="24">
        <v>1865402800</v>
      </c>
      <c r="D240" s="31">
        <v>9896</v>
      </c>
      <c r="E240" s="25">
        <f t="shared" si="9"/>
        <v>188500.68714632175</v>
      </c>
      <c r="F240" s="26">
        <v>174</v>
      </c>
      <c r="G240" s="27">
        <v>184</v>
      </c>
      <c r="H240" s="28">
        <f t="shared" si="10"/>
        <v>179</v>
      </c>
      <c r="I240" s="27">
        <v>188</v>
      </c>
      <c r="J240" s="15">
        <v>5</v>
      </c>
      <c r="K240" s="7">
        <v>1</v>
      </c>
      <c r="L240" s="27">
        <v>22</v>
      </c>
      <c r="M240" s="15">
        <v>6</v>
      </c>
      <c r="N240" s="16">
        <v>0.9</v>
      </c>
      <c r="O240" s="16">
        <f t="shared" si="11"/>
        <v>-9.9999999999999978E-2</v>
      </c>
    </row>
    <row r="241" spans="1:15">
      <c r="A241" s="22">
        <v>239</v>
      </c>
      <c r="B241" s="23" t="s">
        <v>635</v>
      </c>
      <c r="C241" s="24">
        <v>13647134600</v>
      </c>
      <c r="D241" s="31">
        <v>62131</v>
      </c>
      <c r="E241" s="25">
        <f t="shared" si="9"/>
        <v>219650.97294426293</v>
      </c>
      <c r="F241" s="26">
        <v>131</v>
      </c>
      <c r="G241" s="27">
        <v>19</v>
      </c>
      <c r="H241" s="28">
        <f t="shared" si="10"/>
        <v>75</v>
      </c>
      <c r="I241" s="27">
        <v>26</v>
      </c>
      <c r="J241" s="15">
        <v>10</v>
      </c>
      <c r="K241" s="7">
        <v>0.5</v>
      </c>
      <c r="L241" s="27">
        <v>26</v>
      </c>
      <c r="M241" s="15">
        <v>10</v>
      </c>
      <c r="N241" s="16">
        <v>0.5</v>
      </c>
      <c r="O241" s="16">
        <f t="shared" si="11"/>
        <v>0</v>
      </c>
    </row>
    <row r="242" spans="1:15">
      <c r="A242" s="22">
        <v>240</v>
      </c>
      <c r="B242" s="23" t="s">
        <v>636</v>
      </c>
      <c r="C242" s="24">
        <v>654578500</v>
      </c>
      <c r="D242" s="31">
        <v>2939</v>
      </c>
      <c r="E242" s="25">
        <f t="shared" si="9"/>
        <v>222721.50391289554</v>
      </c>
      <c r="F242" s="26">
        <v>127</v>
      </c>
      <c r="G242" s="27">
        <v>280</v>
      </c>
      <c r="H242" s="28">
        <f t="shared" si="10"/>
        <v>203.5</v>
      </c>
      <c r="I242" s="27">
        <v>234</v>
      </c>
      <c r="J242" s="15">
        <v>4</v>
      </c>
      <c r="K242" s="7">
        <v>1.1000000000000001</v>
      </c>
      <c r="L242" s="27">
        <v>24</v>
      </c>
      <c r="M242" s="15">
        <v>4</v>
      </c>
      <c r="N242" s="16">
        <v>1.1000000000000001</v>
      </c>
      <c r="O242" s="16">
        <f t="shared" si="11"/>
        <v>0</v>
      </c>
    </row>
    <row r="243" spans="1:15">
      <c r="A243" s="22">
        <v>241</v>
      </c>
      <c r="B243" s="23" t="s">
        <v>637</v>
      </c>
      <c r="C243" s="24">
        <v>639721900</v>
      </c>
      <c r="D243" s="31">
        <v>3499</v>
      </c>
      <c r="E243" s="25">
        <f t="shared" si="9"/>
        <v>182829.92283509573</v>
      </c>
      <c r="F243" s="26">
        <v>184</v>
      </c>
      <c r="G243" s="27">
        <v>270</v>
      </c>
      <c r="H243" s="28">
        <f t="shared" si="10"/>
        <v>227</v>
      </c>
      <c r="I243" s="27">
        <v>264</v>
      </c>
      <c r="J243" s="15">
        <v>3</v>
      </c>
      <c r="K243" s="7">
        <v>1.2</v>
      </c>
      <c r="L243" s="27">
        <v>24</v>
      </c>
      <c r="M243" s="15">
        <v>3</v>
      </c>
      <c r="N243" s="16">
        <v>1.2</v>
      </c>
      <c r="O243" s="16">
        <f t="shared" si="11"/>
        <v>0</v>
      </c>
    </row>
    <row r="244" spans="1:15">
      <c r="A244" s="22">
        <v>242</v>
      </c>
      <c r="B244" s="23" t="s">
        <v>638</v>
      </c>
      <c r="C244" s="24">
        <v>4042523100</v>
      </c>
      <c r="D244" s="31">
        <v>3708</v>
      </c>
      <c r="E244" s="25">
        <f t="shared" si="9"/>
        <v>1090216.5857605177</v>
      </c>
      <c r="F244" s="26">
        <v>8</v>
      </c>
      <c r="G244" s="27">
        <v>263</v>
      </c>
      <c r="H244" s="28">
        <f t="shared" si="10"/>
        <v>135.5</v>
      </c>
      <c r="I244" s="27">
        <v>105</v>
      </c>
      <c r="J244" s="15">
        <v>8</v>
      </c>
      <c r="K244" s="7">
        <v>0.7</v>
      </c>
      <c r="L244" s="27">
        <v>24</v>
      </c>
      <c r="M244" s="15">
        <v>7</v>
      </c>
      <c r="N244" s="16">
        <v>0.8</v>
      </c>
      <c r="O244" s="16">
        <f t="shared" si="11"/>
        <v>0.10000000000000009</v>
      </c>
    </row>
    <row r="245" spans="1:15">
      <c r="A245" s="22">
        <v>243</v>
      </c>
      <c r="B245" s="23" t="s">
        <v>639</v>
      </c>
      <c r="C245" s="24">
        <v>20526193400</v>
      </c>
      <c r="D245" s="31">
        <v>101119</v>
      </c>
      <c r="E245" s="25">
        <f t="shared" si="9"/>
        <v>202990.47063360992</v>
      </c>
      <c r="F245" s="26">
        <v>148</v>
      </c>
      <c r="G245" s="27">
        <v>7</v>
      </c>
      <c r="H245" s="28">
        <f t="shared" si="10"/>
        <v>77.5</v>
      </c>
      <c r="I245" s="27">
        <v>28</v>
      </c>
      <c r="J245" s="15">
        <v>10</v>
      </c>
      <c r="K245" s="7">
        <v>0.5</v>
      </c>
      <c r="L245" s="27">
        <v>27</v>
      </c>
      <c r="M245" s="15">
        <v>10</v>
      </c>
      <c r="N245" s="16">
        <v>0.5</v>
      </c>
      <c r="O245" s="16">
        <f t="shared" si="11"/>
        <v>0</v>
      </c>
    </row>
    <row r="246" spans="1:15">
      <c r="A246" s="22">
        <v>244</v>
      </c>
      <c r="B246" s="23" t="s">
        <v>640</v>
      </c>
      <c r="C246" s="24">
        <v>4869345300</v>
      </c>
      <c r="D246" s="31">
        <v>34715</v>
      </c>
      <c r="E246" s="25">
        <f t="shared" si="9"/>
        <v>140266.32003456718</v>
      </c>
      <c r="F246" s="26">
        <v>270</v>
      </c>
      <c r="G246" s="27">
        <v>49</v>
      </c>
      <c r="H246" s="28">
        <f t="shared" si="10"/>
        <v>159.5</v>
      </c>
      <c r="I246" s="27">
        <v>139</v>
      </c>
      <c r="J246" s="15">
        <v>7</v>
      </c>
      <c r="K246" s="7">
        <v>0.8</v>
      </c>
      <c r="L246" s="27">
        <v>25</v>
      </c>
      <c r="M246" s="15">
        <v>6</v>
      </c>
      <c r="N246" s="16">
        <v>0.9</v>
      </c>
      <c r="O246" s="16">
        <f t="shared" si="11"/>
        <v>9.9999999999999978E-2</v>
      </c>
    </row>
    <row r="247" spans="1:15">
      <c r="A247" s="22">
        <v>245</v>
      </c>
      <c r="B247" s="23" t="s">
        <v>641</v>
      </c>
      <c r="C247" s="24">
        <v>2735332900</v>
      </c>
      <c r="D247" s="31">
        <v>15230</v>
      </c>
      <c r="E247" s="25">
        <f t="shared" si="9"/>
        <v>179601.63493105714</v>
      </c>
      <c r="F247" s="26">
        <v>189</v>
      </c>
      <c r="G247" s="27">
        <v>137</v>
      </c>
      <c r="H247" s="28">
        <f t="shared" si="10"/>
        <v>163</v>
      </c>
      <c r="I247" s="27">
        <v>151</v>
      </c>
      <c r="J247" s="15">
        <v>6</v>
      </c>
      <c r="K247" s="7">
        <v>0.9</v>
      </c>
      <c r="L247" s="27">
        <v>28</v>
      </c>
      <c r="M247" s="15">
        <v>7</v>
      </c>
      <c r="N247" s="16">
        <v>0.8</v>
      </c>
      <c r="O247" s="16">
        <f t="shared" si="11"/>
        <v>-9.9999999999999978E-2</v>
      </c>
    </row>
    <row r="248" spans="1:15">
      <c r="A248" s="22">
        <v>246</v>
      </c>
      <c r="B248" s="23" t="s">
        <v>642</v>
      </c>
      <c r="C248" s="24">
        <v>6543953300</v>
      </c>
      <c r="D248" s="31">
        <v>25223</v>
      </c>
      <c r="E248" s="25">
        <f t="shared" si="9"/>
        <v>259443.89247908656</v>
      </c>
      <c r="F248" s="26">
        <v>98</v>
      </c>
      <c r="G248" s="27">
        <v>80</v>
      </c>
      <c r="H248" s="28">
        <f t="shared" si="10"/>
        <v>89</v>
      </c>
      <c r="I248" s="27">
        <v>43</v>
      </c>
      <c r="J248" s="15">
        <v>9</v>
      </c>
      <c r="K248" s="7">
        <v>0.6</v>
      </c>
      <c r="L248" s="27">
        <v>21</v>
      </c>
      <c r="M248" s="15">
        <v>9</v>
      </c>
      <c r="N248" s="16">
        <v>0.6</v>
      </c>
      <c r="O248" s="16">
        <f t="shared" si="11"/>
        <v>0</v>
      </c>
    </row>
    <row r="249" spans="1:15">
      <c r="A249" s="22">
        <v>247</v>
      </c>
      <c r="B249" s="23" t="s">
        <v>643</v>
      </c>
      <c r="C249" s="24">
        <v>2389985700</v>
      </c>
      <c r="D249" s="31">
        <v>12687</v>
      </c>
      <c r="E249" s="25">
        <f t="shared" si="9"/>
        <v>188380.68101205959</v>
      </c>
      <c r="F249" s="26">
        <v>175</v>
      </c>
      <c r="G249" s="27">
        <v>158</v>
      </c>
      <c r="H249" s="28">
        <f t="shared" si="10"/>
        <v>166.5</v>
      </c>
      <c r="I249" s="27">
        <v>157</v>
      </c>
      <c r="J249" s="15">
        <v>6</v>
      </c>
      <c r="K249" s="7">
        <v>0.9</v>
      </c>
      <c r="L249" s="27">
        <v>29</v>
      </c>
      <c r="M249" s="15">
        <v>6</v>
      </c>
      <c r="N249" s="16">
        <v>0.9</v>
      </c>
      <c r="O249" s="16">
        <f t="shared" si="11"/>
        <v>0</v>
      </c>
    </row>
    <row r="250" spans="1:15">
      <c r="A250" s="22">
        <v>248</v>
      </c>
      <c r="B250" s="23" t="s">
        <v>644</v>
      </c>
      <c r="C250" s="24">
        <v>9389475300</v>
      </c>
      <c r="D250" s="31">
        <v>59075</v>
      </c>
      <c r="E250" s="25">
        <f t="shared" si="9"/>
        <v>158941.60473973761</v>
      </c>
      <c r="F250" s="26">
        <v>224</v>
      </c>
      <c r="G250" s="27">
        <v>22</v>
      </c>
      <c r="H250" s="28">
        <f t="shared" si="10"/>
        <v>123</v>
      </c>
      <c r="I250" s="27">
        <v>87</v>
      </c>
      <c r="J250" s="15">
        <v>8</v>
      </c>
      <c r="K250" s="7">
        <v>0.7</v>
      </c>
      <c r="L250" s="27">
        <v>25</v>
      </c>
      <c r="M250" s="15">
        <v>8</v>
      </c>
      <c r="N250" s="16">
        <v>0.7</v>
      </c>
      <c r="O250" s="16">
        <f t="shared" si="11"/>
        <v>0</v>
      </c>
    </row>
    <row r="251" spans="1:15">
      <c r="A251" s="22">
        <v>249</v>
      </c>
      <c r="B251" s="23" t="s">
        <v>645</v>
      </c>
      <c r="C251" s="24">
        <v>507363800</v>
      </c>
      <c r="D251" s="31">
        <v>1405</v>
      </c>
      <c r="E251" s="25">
        <f t="shared" si="9"/>
        <v>361113.024911032</v>
      </c>
      <c r="F251" s="26">
        <v>49</v>
      </c>
      <c r="G251" s="27">
        <v>311</v>
      </c>
      <c r="H251" s="28">
        <f t="shared" si="10"/>
        <v>180</v>
      </c>
      <c r="I251" s="27">
        <v>193</v>
      </c>
      <c r="J251" s="15">
        <v>5</v>
      </c>
      <c r="K251" s="7">
        <v>1</v>
      </c>
      <c r="L251" s="27">
        <v>23</v>
      </c>
      <c r="M251" s="15">
        <v>5</v>
      </c>
      <c r="N251" s="16">
        <v>1</v>
      </c>
      <c r="O251" s="16">
        <f t="shared" si="11"/>
        <v>0</v>
      </c>
    </row>
    <row r="252" spans="1:15">
      <c r="A252" s="22">
        <v>250</v>
      </c>
      <c r="B252" s="23" t="s">
        <v>646</v>
      </c>
      <c r="C252" s="24">
        <v>1249707700</v>
      </c>
      <c r="D252" s="31">
        <v>5762</v>
      </c>
      <c r="E252" s="25">
        <f t="shared" si="9"/>
        <v>216887.83408538703</v>
      </c>
      <c r="F252" s="26">
        <v>134</v>
      </c>
      <c r="G252" s="27">
        <v>238</v>
      </c>
      <c r="H252" s="28">
        <f t="shared" si="10"/>
        <v>186</v>
      </c>
      <c r="I252" s="27">
        <v>207</v>
      </c>
      <c r="J252" s="15">
        <v>5</v>
      </c>
      <c r="K252" s="7">
        <v>1</v>
      </c>
      <c r="L252" s="27">
        <v>24</v>
      </c>
      <c r="M252" s="15">
        <v>5</v>
      </c>
      <c r="N252" s="16">
        <v>1</v>
      </c>
      <c r="O252" s="16">
        <f t="shared" si="11"/>
        <v>0</v>
      </c>
    </row>
    <row r="253" spans="1:15">
      <c r="A253" s="22">
        <v>251</v>
      </c>
      <c r="B253" s="23" t="s">
        <v>647</v>
      </c>
      <c r="C253" s="24">
        <v>2667214100</v>
      </c>
      <c r="D253" s="31">
        <v>17771</v>
      </c>
      <c r="E253" s="25">
        <f t="shared" si="9"/>
        <v>150088.01418040629</v>
      </c>
      <c r="F253" s="26">
        <v>245</v>
      </c>
      <c r="G253" s="27">
        <v>113</v>
      </c>
      <c r="H253" s="28">
        <f t="shared" si="10"/>
        <v>179</v>
      </c>
      <c r="I253" s="27">
        <v>189</v>
      </c>
      <c r="J253" s="15">
        <v>5</v>
      </c>
      <c r="K253" s="7">
        <v>1</v>
      </c>
      <c r="L253" s="27">
        <v>25</v>
      </c>
      <c r="M253" s="15">
        <v>5</v>
      </c>
      <c r="N253" s="16">
        <v>1</v>
      </c>
      <c r="O253" s="16">
        <f t="shared" si="11"/>
        <v>0</v>
      </c>
    </row>
    <row r="254" spans="1:15">
      <c r="A254" s="22">
        <v>252</v>
      </c>
      <c r="B254" s="23" t="s">
        <v>648</v>
      </c>
      <c r="C254" s="24">
        <v>2710915200</v>
      </c>
      <c r="D254" s="31">
        <v>6959</v>
      </c>
      <c r="E254" s="25">
        <f t="shared" si="9"/>
        <v>389555.28093116829</v>
      </c>
      <c r="F254" s="26">
        <v>43</v>
      </c>
      <c r="G254" s="27">
        <v>218</v>
      </c>
      <c r="H254" s="28">
        <f t="shared" si="10"/>
        <v>130.5</v>
      </c>
      <c r="I254" s="27">
        <v>98</v>
      </c>
      <c r="J254" s="15">
        <v>8</v>
      </c>
      <c r="K254" s="7">
        <v>0.7</v>
      </c>
      <c r="L254" s="27">
        <v>26</v>
      </c>
      <c r="M254" s="15">
        <v>8</v>
      </c>
      <c r="N254" s="16">
        <v>0.7</v>
      </c>
      <c r="O254" s="16">
        <f t="shared" si="11"/>
        <v>0</v>
      </c>
    </row>
    <row r="255" spans="1:15">
      <c r="A255" s="22">
        <v>253</v>
      </c>
      <c r="B255" s="23" t="s">
        <v>649</v>
      </c>
      <c r="C255" s="24">
        <v>539813700</v>
      </c>
      <c r="D255" s="31">
        <v>422</v>
      </c>
      <c r="E255" s="25">
        <f t="shared" si="9"/>
        <v>1279179.383886256</v>
      </c>
      <c r="F255" s="26">
        <v>7</v>
      </c>
      <c r="G255" s="27">
        <v>345</v>
      </c>
      <c r="H255" s="28">
        <f t="shared" si="10"/>
        <v>176</v>
      </c>
      <c r="I255" s="27">
        <v>181</v>
      </c>
      <c r="J255" s="15">
        <v>5</v>
      </c>
      <c r="K255" s="7">
        <v>1</v>
      </c>
      <c r="L255" s="27">
        <v>26</v>
      </c>
      <c r="M255" s="15">
        <v>6</v>
      </c>
      <c r="N255" s="16">
        <v>0.9</v>
      </c>
      <c r="O255" s="16">
        <f t="shared" si="11"/>
        <v>-9.9999999999999978E-2</v>
      </c>
    </row>
    <row r="256" spans="1:15">
      <c r="A256" s="22">
        <v>254</v>
      </c>
      <c r="B256" s="23" t="s">
        <v>650</v>
      </c>
      <c r="C256" s="24">
        <v>1360711500</v>
      </c>
      <c r="D256" s="31">
        <v>6131</v>
      </c>
      <c r="E256" s="25">
        <f t="shared" si="9"/>
        <v>221939.5694014027</v>
      </c>
      <c r="F256" s="26">
        <v>128</v>
      </c>
      <c r="G256" s="27">
        <v>233</v>
      </c>
      <c r="H256" s="28">
        <f t="shared" si="10"/>
        <v>180.5</v>
      </c>
      <c r="I256" s="27">
        <v>194</v>
      </c>
      <c r="J256" s="15">
        <v>5</v>
      </c>
      <c r="K256" s="7">
        <v>1</v>
      </c>
      <c r="L256" s="27">
        <v>27</v>
      </c>
      <c r="M256" s="15">
        <v>5</v>
      </c>
      <c r="N256" s="16">
        <v>1</v>
      </c>
      <c r="O256" s="16">
        <f t="shared" si="11"/>
        <v>0</v>
      </c>
    </row>
    <row r="257" spans="1:15">
      <c r="A257" s="22">
        <v>255</v>
      </c>
      <c r="B257" s="23" t="s">
        <v>651</v>
      </c>
      <c r="C257" s="24">
        <v>173106900</v>
      </c>
      <c r="D257" s="31">
        <v>1256</v>
      </c>
      <c r="E257" s="25">
        <f t="shared" si="9"/>
        <v>137823.96496815287</v>
      </c>
      <c r="F257" s="26">
        <v>272</v>
      </c>
      <c r="G257" s="27">
        <v>315</v>
      </c>
      <c r="H257" s="28">
        <f t="shared" si="10"/>
        <v>293.5</v>
      </c>
      <c r="I257" s="27">
        <v>333</v>
      </c>
      <c r="J257" s="15">
        <v>1</v>
      </c>
      <c r="K257" s="7">
        <v>1.4</v>
      </c>
      <c r="L257" s="27">
        <v>28</v>
      </c>
      <c r="M257" s="15">
        <v>1</v>
      </c>
      <c r="N257" s="16">
        <v>1.4</v>
      </c>
      <c r="O257" s="16">
        <f t="shared" si="11"/>
        <v>0</v>
      </c>
    </row>
    <row r="258" spans="1:15">
      <c r="A258" s="22">
        <v>256</v>
      </c>
      <c r="B258" s="23" t="s">
        <v>652</v>
      </c>
      <c r="C258" s="24">
        <v>189182200</v>
      </c>
      <c r="D258" s="31">
        <v>1635</v>
      </c>
      <c r="E258" s="25">
        <f t="shared" si="9"/>
        <v>115707.76758409786</v>
      </c>
      <c r="F258" s="26">
        <v>314</v>
      </c>
      <c r="G258" s="27">
        <v>303</v>
      </c>
      <c r="H258" s="28">
        <f t="shared" si="10"/>
        <v>308.5</v>
      </c>
      <c r="I258" s="27">
        <v>347</v>
      </c>
      <c r="J258" s="15">
        <v>1</v>
      </c>
      <c r="K258" s="7">
        <v>1.4</v>
      </c>
      <c r="L258" s="27">
        <v>29</v>
      </c>
      <c r="M258" s="15">
        <v>1</v>
      </c>
      <c r="N258" s="16">
        <v>1.4</v>
      </c>
      <c r="O258" s="16">
        <f t="shared" si="11"/>
        <v>0</v>
      </c>
    </row>
    <row r="259" spans="1:15">
      <c r="A259" s="22">
        <v>257</v>
      </c>
      <c r="B259" s="23" t="s">
        <v>653</v>
      </c>
      <c r="C259" s="24">
        <v>1250864000</v>
      </c>
      <c r="D259" s="31">
        <v>9169</v>
      </c>
      <c r="E259" s="25">
        <f t="shared" ref="E259:E322" si="12">C259/D259</f>
        <v>136423.16501254227</v>
      </c>
      <c r="F259" s="26">
        <v>274</v>
      </c>
      <c r="G259" s="27">
        <v>192</v>
      </c>
      <c r="H259" s="28">
        <f t="shared" ref="H259:H322" si="13">(F259+G259)/2</f>
        <v>233</v>
      </c>
      <c r="I259" s="27">
        <v>269</v>
      </c>
      <c r="J259" s="15">
        <v>3</v>
      </c>
      <c r="K259" s="7">
        <v>1.2</v>
      </c>
      <c r="L259" s="27">
        <v>25</v>
      </c>
      <c r="M259" s="15">
        <v>3</v>
      </c>
      <c r="N259" s="16">
        <v>1.2</v>
      </c>
      <c r="O259" s="16">
        <f t="shared" ref="O259:O322" si="14">N259-K259</f>
        <v>0</v>
      </c>
    </row>
    <row r="260" spans="1:15">
      <c r="A260" s="22">
        <v>258</v>
      </c>
      <c r="B260" s="23" t="s">
        <v>654</v>
      </c>
      <c r="C260" s="24">
        <v>7783083000</v>
      </c>
      <c r="D260" s="31">
        <v>44819</v>
      </c>
      <c r="E260" s="25">
        <f t="shared" si="12"/>
        <v>173655.88254981147</v>
      </c>
      <c r="F260" s="26">
        <v>198</v>
      </c>
      <c r="G260" s="27">
        <v>31</v>
      </c>
      <c r="H260" s="28">
        <f t="shared" si="13"/>
        <v>114.5</v>
      </c>
      <c r="I260" s="27">
        <v>78</v>
      </c>
      <c r="J260" s="15">
        <v>8</v>
      </c>
      <c r="K260" s="7">
        <v>0.7</v>
      </c>
      <c r="L260" s="27">
        <v>27</v>
      </c>
      <c r="M260" s="15">
        <v>8</v>
      </c>
      <c r="N260" s="16">
        <v>0.7</v>
      </c>
      <c r="O260" s="16">
        <f t="shared" si="14"/>
        <v>0</v>
      </c>
    </row>
    <row r="261" spans="1:15">
      <c r="A261" s="22">
        <v>259</v>
      </c>
      <c r="B261" s="23" t="s">
        <v>655</v>
      </c>
      <c r="C261" s="24">
        <v>2258891500</v>
      </c>
      <c r="D261" s="31">
        <v>9212</v>
      </c>
      <c r="E261" s="25">
        <f t="shared" si="12"/>
        <v>245211.84324793748</v>
      </c>
      <c r="F261" s="26">
        <v>105</v>
      </c>
      <c r="G261" s="27">
        <v>188</v>
      </c>
      <c r="H261" s="28">
        <f t="shared" si="13"/>
        <v>146.5</v>
      </c>
      <c r="I261" s="27">
        <v>122</v>
      </c>
      <c r="J261" s="15">
        <v>7</v>
      </c>
      <c r="K261" s="7">
        <v>0.8</v>
      </c>
      <c r="L261" s="27">
        <v>26</v>
      </c>
      <c r="M261" s="15">
        <v>7</v>
      </c>
      <c r="N261" s="16">
        <v>0.8</v>
      </c>
      <c r="O261" s="16">
        <f t="shared" si="14"/>
        <v>0</v>
      </c>
    </row>
    <row r="262" spans="1:15">
      <c r="A262" s="22">
        <v>260</v>
      </c>
      <c r="B262" s="23" t="s">
        <v>656</v>
      </c>
      <c r="C262" s="24">
        <v>262006000</v>
      </c>
      <c r="D262" s="31">
        <v>982</v>
      </c>
      <c r="E262" s="25">
        <f t="shared" si="12"/>
        <v>266808.55397148675</v>
      </c>
      <c r="F262" s="26">
        <v>88</v>
      </c>
      <c r="G262" s="27">
        <v>326</v>
      </c>
      <c r="H262" s="28">
        <f t="shared" si="13"/>
        <v>207</v>
      </c>
      <c r="I262" s="27">
        <v>238</v>
      </c>
      <c r="J262" s="15">
        <v>4</v>
      </c>
      <c r="K262" s="7">
        <v>1.1000000000000001</v>
      </c>
      <c r="L262" s="27">
        <v>25</v>
      </c>
      <c r="M262" s="15">
        <v>4</v>
      </c>
      <c r="N262" s="16">
        <v>1.1000000000000001</v>
      </c>
      <c r="O262" s="16">
        <f t="shared" si="14"/>
        <v>0</v>
      </c>
    </row>
    <row r="263" spans="1:15">
      <c r="A263" s="22">
        <v>261</v>
      </c>
      <c r="B263" s="23" t="s">
        <v>657</v>
      </c>
      <c r="C263" s="24">
        <v>5437055800</v>
      </c>
      <c r="D263" s="31">
        <v>20585</v>
      </c>
      <c r="E263" s="25">
        <f t="shared" si="12"/>
        <v>264127.07311148895</v>
      </c>
      <c r="F263" s="26">
        <v>93</v>
      </c>
      <c r="G263" s="27">
        <v>95</v>
      </c>
      <c r="H263" s="28">
        <f t="shared" si="13"/>
        <v>94</v>
      </c>
      <c r="I263" s="27">
        <v>51</v>
      </c>
      <c r="J263" s="15">
        <v>9</v>
      </c>
      <c r="K263" s="7">
        <v>0.6</v>
      </c>
      <c r="L263" s="27">
        <v>22</v>
      </c>
      <c r="M263" s="15">
        <v>9</v>
      </c>
      <c r="N263" s="16">
        <v>0.6</v>
      </c>
      <c r="O263" s="16">
        <f t="shared" si="14"/>
        <v>0</v>
      </c>
    </row>
    <row r="264" spans="1:15">
      <c r="A264" s="22">
        <v>262</v>
      </c>
      <c r="B264" s="23" t="s">
        <v>658</v>
      </c>
      <c r="C264" s="24">
        <v>6097491800</v>
      </c>
      <c r="D264" s="31">
        <v>28676</v>
      </c>
      <c r="E264" s="25">
        <f t="shared" si="12"/>
        <v>212633.97266006417</v>
      </c>
      <c r="F264" s="26">
        <v>137</v>
      </c>
      <c r="G264" s="27">
        <v>67</v>
      </c>
      <c r="H264" s="28">
        <f t="shared" si="13"/>
        <v>102</v>
      </c>
      <c r="I264" s="27">
        <v>61</v>
      </c>
      <c r="J264" s="15">
        <v>9</v>
      </c>
      <c r="K264" s="7">
        <v>0.6</v>
      </c>
      <c r="L264" s="27">
        <v>23</v>
      </c>
      <c r="M264" s="15">
        <v>9</v>
      </c>
      <c r="N264" s="16">
        <v>0.6</v>
      </c>
      <c r="O264" s="16">
        <f t="shared" si="14"/>
        <v>0</v>
      </c>
    </row>
    <row r="265" spans="1:15">
      <c r="A265" s="22">
        <v>263</v>
      </c>
      <c r="B265" s="23" t="s">
        <v>659</v>
      </c>
      <c r="C265" s="24">
        <v>82500500</v>
      </c>
      <c r="D265" s="31">
        <v>645</v>
      </c>
      <c r="E265" s="25">
        <f t="shared" si="12"/>
        <v>127907.75193798449</v>
      </c>
      <c r="F265" s="26">
        <v>291</v>
      </c>
      <c r="G265" s="27">
        <v>338</v>
      </c>
      <c r="H265" s="28">
        <f t="shared" si="13"/>
        <v>314.5</v>
      </c>
      <c r="I265" s="27">
        <v>349</v>
      </c>
      <c r="J265" s="15">
        <v>1</v>
      </c>
      <c r="K265" s="7">
        <v>1.4</v>
      </c>
      <c r="L265" s="27">
        <v>30</v>
      </c>
      <c r="M265" s="15">
        <v>1</v>
      </c>
      <c r="N265" s="16">
        <v>1.4</v>
      </c>
      <c r="O265" s="16">
        <f t="shared" si="14"/>
        <v>0</v>
      </c>
    </row>
    <row r="266" spans="1:15">
      <c r="A266" s="22">
        <v>264</v>
      </c>
      <c r="B266" s="23" t="s">
        <v>660</v>
      </c>
      <c r="C266" s="24">
        <v>5952520200</v>
      </c>
      <c r="D266" s="31">
        <v>19185</v>
      </c>
      <c r="E266" s="25">
        <f t="shared" si="12"/>
        <v>310269.4917904613</v>
      </c>
      <c r="F266" s="26">
        <v>66</v>
      </c>
      <c r="G266" s="27">
        <v>101</v>
      </c>
      <c r="H266" s="28">
        <f t="shared" si="13"/>
        <v>83.5</v>
      </c>
      <c r="I266" s="27">
        <v>32</v>
      </c>
      <c r="J266" s="15">
        <v>10</v>
      </c>
      <c r="K266" s="7">
        <v>0.5</v>
      </c>
      <c r="L266" s="27">
        <v>28</v>
      </c>
      <c r="M266" s="15">
        <v>10</v>
      </c>
      <c r="N266" s="16">
        <v>0.5</v>
      </c>
      <c r="O266" s="16">
        <f t="shared" si="14"/>
        <v>0</v>
      </c>
    </row>
    <row r="267" spans="1:15">
      <c r="A267" s="22">
        <v>265</v>
      </c>
      <c r="B267" s="23" t="s">
        <v>661</v>
      </c>
      <c r="C267" s="24">
        <v>2959677700</v>
      </c>
      <c r="D267" s="31">
        <v>15568</v>
      </c>
      <c r="E267" s="25">
        <f t="shared" si="12"/>
        <v>190112.904676259</v>
      </c>
      <c r="F267" s="26">
        <v>172</v>
      </c>
      <c r="G267" s="27">
        <v>131</v>
      </c>
      <c r="H267" s="28">
        <f t="shared" si="13"/>
        <v>151.5</v>
      </c>
      <c r="I267" s="27">
        <v>127</v>
      </c>
      <c r="J267" s="15">
        <v>7</v>
      </c>
      <c r="K267" s="7">
        <v>0.8</v>
      </c>
      <c r="L267" s="27">
        <v>27</v>
      </c>
      <c r="M267" s="15">
        <v>7</v>
      </c>
      <c r="N267" s="16">
        <v>0.8</v>
      </c>
      <c r="O267" s="16">
        <f t="shared" si="14"/>
        <v>0</v>
      </c>
    </row>
    <row r="268" spans="1:15">
      <c r="A268" s="22">
        <v>266</v>
      </c>
      <c r="B268" s="23" t="s">
        <v>662</v>
      </c>
      <c r="C268" s="24">
        <v>4292191400</v>
      </c>
      <c r="D268" s="31">
        <v>18494</v>
      </c>
      <c r="E268" s="25">
        <f t="shared" si="12"/>
        <v>232085.61695685086</v>
      </c>
      <c r="F268" s="26">
        <v>114</v>
      </c>
      <c r="G268" s="27">
        <v>107</v>
      </c>
      <c r="H268" s="28">
        <f t="shared" si="13"/>
        <v>110.5</v>
      </c>
      <c r="I268" s="27">
        <v>74</v>
      </c>
      <c r="J268" s="15">
        <v>8</v>
      </c>
      <c r="K268" s="7">
        <v>0.7</v>
      </c>
      <c r="L268" s="27">
        <v>28</v>
      </c>
      <c r="M268" s="15">
        <v>8</v>
      </c>
      <c r="N268" s="16">
        <v>0.7</v>
      </c>
      <c r="O268" s="16">
        <f t="shared" si="14"/>
        <v>0</v>
      </c>
    </row>
    <row r="269" spans="1:15">
      <c r="A269" s="22">
        <v>267</v>
      </c>
      <c r="B269" s="23" t="s">
        <v>663</v>
      </c>
      <c r="C269" s="24">
        <v>788173500</v>
      </c>
      <c r="D269" s="31">
        <v>3312</v>
      </c>
      <c r="E269" s="25">
        <f t="shared" si="12"/>
        <v>237975.09057971014</v>
      </c>
      <c r="F269" s="26">
        <v>110</v>
      </c>
      <c r="G269" s="27">
        <v>275</v>
      </c>
      <c r="H269" s="28">
        <f t="shared" si="13"/>
        <v>192.5</v>
      </c>
      <c r="I269" s="27">
        <v>215</v>
      </c>
      <c r="J269" s="15">
        <v>4</v>
      </c>
      <c r="K269" s="7">
        <v>1.1000000000000001</v>
      </c>
      <c r="L269" s="27">
        <v>26</v>
      </c>
      <c r="M269" s="15">
        <v>5</v>
      </c>
      <c r="N269" s="16">
        <v>1</v>
      </c>
      <c r="O269" s="16">
        <f t="shared" si="14"/>
        <v>-0.10000000000000009</v>
      </c>
    </row>
    <row r="270" spans="1:15">
      <c r="A270" s="22">
        <v>268</v>
      </c>
      <c r="B270" s="23" t="s">
        <v>664</v>
      </c>
      <c r="C270" s="24">
        <v>315346600</v>
      </c>
      <c r="D270" s="31">
        <v>1889</v>
      </c>
      <c r="E270" s="25">
        <f t="shared" si="12"/>
        <v>166938.38009528851</v>
      </c>
      <c r="F270" s="26">
        <v>208</v>
      </c>
      <c r="G270" s="27">
        <v>292</v>
      </c>
      <c r="H270" s="28">
        <f t="shared" si="13"/>
        <v>250</v>
      </c>
      <c r="I270" s="27">
        <v>284</v>
      </c>
      <c r="J270" s="15">
        <v>2</v>
      </c>
      <c r="K270" s="7">
        <v>1.3</v>
      </c>
      <c r="L270" s="27">
        <v>25</v>
      </c>
      <c r="M270" s="15">
        <v>3</v>
      </c>
      <c r="N270" s="16">
        <v>1.2</v>
      </c>
      <c r="O270" s="16">
        <f t="shared" si="14"/>
        <v>-0.10000000000000009</v>
      </c>
    </row>
    <row r="271" spans="1:15">
      <c r="A271" s="22">
        <v>269</v>
      </c>
      <c r="B271" s="23" t="s">
        <v>665</v>
      </c>
      <c r="C271" s="24">
        <v>1468975200</v>
      </c>
      <c r="D271" s="31">
        <v>4390</v>
      </c>
      <c r="E271" s="25">
        <f t="shared" si="12"/>
        <v>334618.49658314348</v>
      </c>
      <c r="F271" s="26">
        <v>59</v>
      </c>
      <c r="G271" s="27">
        <v>260</v>
      </c>
      <c r="H271" s="28">
        <f t="shared" si="13"/>
        <v>159.5</v>
      </c>
      <c r="I271" s="27">
        <v>140</v>
      </c>
      <c r="J271" s="15">
        <v>7</v>
      </c>
      <c r="K271" s="7">
        <v>0.8</v>
      </c>
      <c r="L271" s="27">
        <v>28</v>
      </c>
      <c r="M271" s="15">
        <v>7</v>
      </c>
      <c r="N271" s="16">
        <v>0.8</v>
      </c>
      <c r="O271" s="16">
        <f t="shared" si="14"/>
        <v>0</v>
      </c>
    </row>
    <row r="272" spans="1:15">
      <c r="A272" s="22">
        <v>270</v>
      </c>
      <c r="B272" s="23" t="s">
        <v>666</v>
      </c>
      <c r="C272" s="24">
        <v>847533600</v>
      </c>
      <c r="D272" s="31">
        <v>7279</v>
      </c>
      <c r="E272" s="25">
        <f t="shared" si="12"/>
        <v>116435.44442917983</v>
      </c>
      <c r="F272" s="26">
        <v>311</v>
      </c>
      <c r="G272" s="27">
        <v>215</v>
      </c>
      <c r="H272" s="28">
        <f t="shared" si="13"/>
        <v>263</v>
      </c>
      <c r="I272" s="27">
        <v>301</v>
      </c>
      <c r="J272" s="15">
        <v>2</v>
      </c>
      <c r="K272" s="7">
        <v>1.3</v>
      </c>
      <c r="L272" s="27">
        <v>26</v>
      </c>
      <c r="M272" s="15">
        <v>2</v>
      </c>
      <c r="N272" s="16">
        <v>1.3</v>
      </c>
      <c r="O272" s="16">
        <f t="shared" si="14"/>
        <v>0</v>
      </c>
    </row>
    <row r="273" spans="1:15">
      <c r="A273" s="22">
        <v>271</v>
      </c>
      <c r="B273" s="23" t="s">
        <v>667</v>
      </c>
      <c r="C273" s="24">
        <v>7215094200</v>
      </c>
      <c r="D273" s="31">
        <v>38999</v>
      </c>
      <c r="E273" s="25">
        <f t="shared" si="12"/>
        <v>185007.15915792712</v>
      </c>
      <c r="F273" s="26">
        <v>181</v>
      </c>
      <c r="G273" s="27">
        <v>41</v>
      </c>
      <c r="H273" s="28">
        <f t="shared" si="13"/>
        <v>111</v>
      </c>
      <c r="I273" s="27">
        <v>76</v>
      </c>
      <c r="J273" s="15">
        <v>8</v>
      </c>
      <c r="K273" s="7">
        <v>0.7</v>
      </c>
      <c r="L273" s="27">
        <v>29</v>
      </c>
      <c r="M273" s="15">
        <v>9</v>
      </c>
      <c r="N273" s="16">
        <v>0.6</v>
      </c>
      <c r="O273" s="16">
        <f t="shared" si="14"/>
        <v>-9.9999999999999978E-2</v>
      </c>
    </row>
    <row r="274" spans="1:15">
      <c r="A274" s="22">
        <v>272</v>
      </c>
      <c r="B274" s="23" t="s">
        <v>668</v>
      </c>
      <c r="C274" s="24">
        <v>258085500</v>
      </c>
      <c r="D274" s="31">
        <v>1731</v>
      </c>
      <c r="E274" s="25">
        <f t="shared" si="12"/>
        <v>149096.18717504333</v>
      </c>
      <c r="F274" s="26">
        <v>247</v>
      </c>
      <c r="G274" s="27">
        <v>298</v>
      </c>
      <c r="H274" s="28">
        <f t="shared" si="13"/>
        <v>272.5</v>
      </c>
      <c r="I274" s="27">
        <v>317</v>
      </c>
      <c r="J274" s="15">
        <v>1</v>
      </c>
      <c r="K274" s="7">
        <v>1.4</v>
      </c>
      <c r="L274" s="27">
        <v>31</v>
      </c>
      <c r="M274" s="15">
        <v>2</v>
      </c>
      <c r="N274" s="16">
        <v>1.3</v>
      </c>
      <c r="O274" s="16">
        <f t="shared" si="14"/>
        <v>-9.9999999999999867E-2</v>
      </c>
    </row>
    <row r="275" spans="1:15">
      <c r="A275" s="22">
        <v>273</v>
      </c>
      <c r="B275" s="23" t="s">
        <v>669</v>
      </c>
      <c r="C275" s="24">
        <v>2845873800</v>
      </c>
      <c r="D275" s="31">
        <v>18250</v>
      </c>
      <c r="E275" s="25">
        <f t="shared" si="12"/>
        <v>155938.2904109589</v>
      </c>
      <c r="F275" s="26">
        <v>232</v>
      </c>
      <c r="G275" s="27">
        <v>110</v>
      </c>
      <c r="H275" s="28">
        <f t="shared" si="13"/>
        <v>171</v>
      </c>
      <c r="I275" s="27">
        <v>164</v>
      </c>
      <c r="J275" s="15">
        <v>6</v>
      </c>
      <c r="K275" s="7">
        <v>0.9</v>
      </c>
      <c r="L275" s="27">
        <v>30</v>
      </c>
      <c r="M275" s="15">
        <v>5</v>
      </c>
      <c r="N275" s="16">
        <v>1</v>
      </c>
      <c r="O275" s="16">
        <f t="shared" si="14"/>
        <v>9.9999999999999978E-2</v>
      </c>
    </row>
    <row r="276" spans="1:15">
      <c r="A276" s="22">
        <v>274</v>
      </c>
      <c r="B276" s="23" t="s">
        <v>670</v>
      </c>
      <c r="C276" s="24">
        <v>22812899800</v>
      </c>
      <c r="D276" s="31">
        <v>79815</v>
      </c>
      <c r="E276" s="25">
        <f t="shared" si="12"/>
        <v>285822.21136377874</v>
      </c>
      <c r="F276" s="26">
        <v>77</v>
      </c>
      <c r="G276" s="27">
        <v>13</v>
      </c>
      <c r="H276" s="28">
        <f t="shared" si="13"/>
        <v>45</v>
      </c>
      <c r="I276" s="27">
        <v>8</v>
      </c>
      <c r="J276" s="15">
        <v>10</v>
      </c>
      <c r="K276" s="7">
        <v>0.5</v>
      </c>
      <c r="L276" s="27">
        <v>29</v>
      </c>
      <c r="M276" s="15">
        <v>10</v>
      </c>
      <c r="N276" s="16">
        <v>0.5</v>
      </c>
      <c r="O276" s="16">
        <f t="shared" si="14"/>
        <v>0</v>
      </c>
    </row>
    <row r="277" spans="1:15">
      <c r="A277" s="22">
        <v>275</v>
      </c>
      <c r="B277" s="23" t="s">
        <v>671</v>
      </c>
      <c r="C277" s="24">
        <v>1917250100</v>
      </c>
      <c r="D277" s="31">
        <v>17995</v>
      </c>
      <c r="E277" s="25">
        <f t="shared" si="12"/>
        <v>106543.48985829396</v>
      </c>
      <c r="F277" s="26">
        <v>325</v>
      </c>
      <c r="G277" s="27">
        <v>112</v>
      </c>
      <c r="H277" s="28">
        <f t="shared" si="13"/>
        <v>218.5</v>
      </c>
      <c r="I277" s="27">
        <v>254</v>
      </c>
      <c r="J277" s="15">
        <v>3</v>
      </c>
      <c r="K277" s="7">
        <v>1.2</v>
      </c>
      <c r="L277" s="27">
        <v>26</v>
      </c>
      <c r="M277" s="15">
        <v>4</v>
      </c>
      <c r="N277" s="16">
        <v>1.1000000000000001</v>
      </c>
      <c r="O277" s="16">
        <f t="shared" si="14"/>
        <v>-9.9999999999999867E-2</v>
      </c>
    </row>
    <row r="278" spans="1:15">
      <c r="A278" s="22">
        <v>276</v>
      </c>
      <c r="B278" s="23" t="s">
        <v>672</v>
      </c>
      <c r="C278" s="24">
        <v>940959000</v>
      </c>
      <c r="D278" s="31">
        <v>6187</v>
      </c>
      <c r="E278" s="25">
        <f t="shared" si="12"/>
        <v>152086.47163407144</v>
      </c>
      <c r="F278" s="26">
        <v>243</v>
      </c>
      <c r="G278" s="27">
        <v>232</v>
      </c>
      <c r="H278" s="28">
        <f t="shared" si="13"/>
        <v>237.5</v>
      </c>
      <c r="I278" s="27">
        <v>275</v>
      </c>
      <c r="J278" s="15">
        <v>3</v>
      </c>
      <c r="K278" s="7">
        <v>1.2</v>
      </c>
      <c r="L278" s="27">
        <v>27</v>
      </c>
      <c r="M278" s="15">
        <v>3</v>
      </c>
      <c r="N278" s="16">
        <v>1.2</v>
      </c>
      <c r="O278" s="16">
        <f t="shared" si="14"/>
        <v>0</v>
      </c>
    </row>
    <row r="279" spans="1:15">
      <c r="A279" s="22">
        <v>277</v>
      </c>
      <c r="B279" s="23" t="s">
        <v>673</v>
      </c>
      <c r="C279" s="24">
        <v>3033118400</v>
      </c>
      <c r="D279" s="31">
        <v>10421</v>
      </c>
      <c r="E279" s="25">
        <f t="shared" si="12"/>
        <v>291058.28615296038</v>
      </c>
      <c r="F279" s="26">
        <v>73</v>
      </c>
      <c r="G279" s="27">
        <v>179</v>
      </c>
      <c r="H279" s="28">
        <f t="shared" si="13"/>
        <v>126</v>
      </c>
      <c r="I279" s="27">
        <v>91</v>
      </c>
      <c r="J279" s="15">
        <v>8</v>
      </c>
      <c r="K279" s="7">
        <v>0.7</v>
      </c>
      <c r="L279" s="27">
        <v>30</v>
      </c>
      <c r="M279" s="15">
        <v>8</v>
      </c>
      <c r="N279" s="16">
        <v>0.7</v>
      </c>
      <c r="O279" s="16">
        <f t="shared" si="14"/>
        <v>0</v>
      </c>
    </row>
    <row r="280" spans="1:15">
      <c r="A280" s="22">
        <v>278</v>
      </c>
      <c r="B280" s="23" t="s">
        <v>674</v>
      </c>
      <c r="C280" s="24">
        <v>1422813300</v>
      </c>
      <c r="D280" s="31">
        <v>17657</v>
      </c>
      <c r="E280" s="25">
        <f t="shared" si="12"/>
        <v>80580.69320949199</v>
      </c>
      <c r="F280" s="26">
        <v>344</v>
      </c>
      <c r="G280" s="27">
        <v>114</v>
      </c>
      <c r="H280" s="28">
        <f t="shared" si="13"/>
        <v>229</v>
      </c>
      <c r="I280" s="27">
        <v>265</v>
      </c>
      <c r="J280" s="15">
        <v>3</v>
      </c>
      <c r="K280" s="7">
        <v>1.2</v>
      </c>
      <c r="L280" s="27">
        <v>28</v>
      </c>
      <c r="M280" s="15">
        <v>3</v>
      </c>
      <c r="N280" s="16">
        <v>1.2</v>
      </c>
      <c r="O280" s="16">
        <f t="shared" si="14"/>
        <v>0</v>
      </c>
    </row>
    <row r="281" spans="1:15">
      <c r="A281" s="22">
        <v>279</v>
      </c>
      <c r="B281" s="23" t="s">
        <v>675</v>
      </c>
      <c r="C281" s="24">
        <v>1295630000</v>
      </c>
      <c r="D281" s="31">
        <v>9196</v>
      </c>
      <c r="E281" s="25">
        <f t="shared" si="12"/>
        <v>140890.60461070031</v>
      </c>
      <c r="F281" s="26">
        <v>268</v>
      </c>
      <c r="G281" s="27">
        <v>190</v>
      </c>
      <c r="H281" s="28">
        <f t="shared" si="13"/>
        <v>229</v>
      </c>
      <c r="I281" s="27">
        <v>266</v>
      </c>
      <c r="J281" s="15">
        <v>3</v>
      </c>
      <c r="K281" s="7">
        <v>1.2</v>
      </c>
      <c r="L281" s="27">
        <v>29</v>
      </c>
      <c r="M281" s="15">
        <v>3</v>
      </c>
      <c r="N281" s="16">
        <v>1.2</v>
      </c>
      <c r="O281" s="16">
        <f t="shared" si="14"/>
        <v>0</v>
      </c>
    </row>
    <row r="282" spans="1:15">
      <c r="A282" s="22">
        <v>280</v>
      </c>
      <c r="B282" s="23" t="s">
        <v>676</v>
      </c>
      <c r="C282" s="24">
        <v>1407446100</v>
      </c>
      <c r="D282" s="31">
        <v>11928</v>
      </c>
      <c r="E282" s="25">
        <f t="shared" si="12"/>
        <v>117995.1458752515</v>
      </c>
      <c r="F282" s="26">
        <v>308</v>
      </c>
      <c r="G282" s="27">
        <v>162</v>
      </c>
      <c r="H282" s="28">
        <f t="shared" si="13"/>
        <v>235</v>
      </c>
      <c r="I282" s="27">
        <v>272</v>
      </c>
      <c r="J282" s="15">
        <v>3</v>
      </c>
      <c r="K282" s="7">
        <v>1.2</v>
      </c>
      <c r="L282" s="27">
        <v>30</v>
      </c>
      <c r="M282" s="15">
        <v>3</v>
      </c>
      <c r="N282" s="16">
        <v>1.2</v>
      </c>
      <c r="O282" s="16">
        <f t="shared" si="14"/>
        <v>0</v>
      </c>
    </row>
    <row r="283" spans="1:15">
      <c r="A283" s="22">
        <v>281</v>
      </c>
      <c r="B283" s="23" t="s">
        <v>677</v>
      </c>
      <c r="C283" s="24">
        <v>11356806000</v>
      </c>
      <c r="D283" s="31">
        <v>154789</v>
      </c>
      <c r="E283" s="25">
        <f t="shared" si="12"/>
        <v>73369.593446562736</v>
      </c>
      <c r="F283" s="26">
        <v>348</v>
      </c>
      <c r="G283" s="27">
        <v>3</v>
      </c>
      <c r="H283" s="28">
        <f t="shared" si="13"/>
        <v>175.5</v>
      </c>
      <c r="I283" s="27">
        <v>176</v>
      </c>
      <c r="J283" s="15">
        <v>5</v>
      </c>
      <c r="K283" s="7">
        <v>1</v>
      </c>
      <c r="L283" s="27">
        <v>28</v>
      </c>
      <c r="M283" s="15">
        <v>5</v>
      </c>
      <c r="N283" s="16">
        <v>1</v>
      </c>
      <c r="O283" s="16">
        <f t="shared" si="14"/>
        <v>0</v>
      </c>
    </row>
    <row r="284" spans="1:15">
      <c r="A284" s="22">
        <v>282</v>
      </c>
      <c r="B284" s="23" t="s">
        <v>678</v>
      </c>
      <c r="C284" s="24">
        <v>1439088200</v>
      </c>
      <c r="D284" s="31">
        <v>8152</v>
      </c>
      <c r="E284" s="25">
        <f t="shared" si="12"/>
        <v>176531.91854759568</v>
      </c>
      <c r="F284" s="26">
        <v>194</v>
      </c>
      <c r="G284" s="27">
        <v>203</v>
      </c>
      <c r="H284" s="28">
        <f t="shared" si="13"/>
        <v>198.5</v>
      </c>
      <c r="I284" s="27">
        <v>226</v>
      </c>
      <c r="J284" s="15">
        <v>4</v>
      </c>
      <c r="K284" s="7">
        <v>1.1000000000000001</v>
      </c>
      <c r="L284" s="27">
        <v>27</v>
      </c>
      <c r="M284" s="15">
        <v>4</v>
      </c>
      <c r="N284" s="16">
        <v>1.1000000000000001</v>
      </c>
      <c r="O284" s="16">
        <f t="shared" si="14"/>
        <v>0</v>
      </c>
    </row>
    <row r="285" spans="1:15">
      <c r="A285" s="22">
        <v>283</v>
      </c>
      <c r="B285" s="23" t="s">
        <v>679</v>
      </c>
      <c r="C285" s="24">
        <v>1037162900</v>
      </c>
      <c r="D285" s="31">
        <v>2003</v>
      </c>
      <c r="E285" s="25">
        <f t="shared" si="12"/>
        <v>517804.7428856715</v>
      </c>
      <c r="F285" s="26">
        <v>25</v>
      </c>
      <c r="G285" s="27">
        <v>289</v>
      </c>
      <c r="H285" s="28">
        <f t="shared" si="13"/>
        <v>157</v>
      </c>
      <c r="I285" s="27">
        <v>133</v>
      </c>
      <c r="J285" s="15">
        <v>7</v>
      </c>
      <c r="K285" s="7">
        <v>0.8</v>
      </c>
      <c r="L285" s="27">
        <v>29</v>
      </c>
      <c r="M285" s="15">
        <v>7</v>
      </c>
      <c r="N285" s="16">
        <v>0.8</v>
      </c>
      <c r="O285" s="16">
        <f t="shared" si="14"/>
        <v>0</v>
      </c>
    </row>
    <row r="286" spans="1:15">
      <c r="A286" s="22">
        <v>284</v>
      </c>
      <c r="B286" s="23" t="s">
        <v>680</v>
      </c>
      <c r="C286" s="24">
        <v>5178336700</v>
      </c>
      <c r="D286" s="31">
        <v>22877</v>
      </c>
      <c r="E286" s="25">
        <f t="shared" si="12"/>
        <v>226355.58421121651</v>
      </c>
      <c r="F286" s="26">
        <v>121</v>
      </c>
      <c r="G286" s="27">
        <v>89</v>
      </c>
      <c r="H286" s="28">
        <f t="shared" si="13"/>
        <v>105</v>
      </c>
      <c r="I286" s="27">
        <v>69</v>
      </c>
      <c r="J286" s="15">
        <v>9</v>
      </c>
      <c r="K286" s="7">
        <v>0.6</v>
      </c>
      <c r="L286" s="27">
        <v>24</v>
      </c>
      <c r="M286" s="15">
        <v>8</v>
      </c>
      <c r="N286" s="16">
        <v>0.7</v>
      </c>
      <c r="O286" s="16">
        <f t="shared" si="14"/>
        <v>9.9999999999999978E-2</v>
      </c>
    </row>
    <row r="287" spans="1:15">
      <c r="A287" s="22">
        <v>285</v>
      </c>
      <c r="B287" s="23" t="s">
        <v>681</v>
      </c>
      <c r="C287" s="24">
        <v>5187577900</v>
      </c>
      <c r="D287" s="31">
        <v>29132</v>
      </c>
      <c r="E287" s="25">
        <f t="shared" si="12"/>
        <v>178071.46436907869</v>
      </c>
      <c r="F287" s="26">
        <v>190</v>
      </c>
      <c r="G287" s="27">
        <v>65</v>
      </c>
      <c r="H287" s="28">
        <f t="shared" si="13"/>
        <v>127.5</v>
      </c>
      <c r="I287" s="27">
        <v>94</v>
      </c>
      <c r="J287" s="15">
        <v>8</v>
      </c>
      <c r="K287" s="7">
        <v>0.7</v>
      </c>
      <c r="L287" s="27">
        <v>31</v>
      </c>
      <c r="M287" s="15">
        <v>8</v>
      </c>
      <c r="N287" s="16">
        <v>0.7</v>
      </c>
      <c r="O287" s="16">
        <f t="shared" si="14"/>
        <v>0</v>
      </c>
    </row>
    <row r="288" spans="1:15">
      <c r="A288" s="22">
        <v>286</v>
      </c>
      <c r="B288" s="23" t="s">
        <v>682</v>
      </c>
      <c r="C288" s="24">
        <v>1594927000</v>
      </c>
      <c r="D288" s="31">
        <v>7059</v>
      </c>
      <c r="E288" s="25">
        <f t="shared" si="12"/>
        <v>225942.34310808897</v>
      </c>
      <c r="F288" s="26">
        <v>122</v>
      </c>
      <c r="G288" s="27">
        <v>217</v>
      </c>
      <c r="H288" s="28">
        <f t="shared" si="13"/>
        <v>169.5</v>
      </c>
      <c r="I288" s="27">
        <v>161</v>
      </c>
      <c r="J288" s="15">
        <v>6</v>
      </c>
      <c r="K288" s="7">
        <v>0.9</v>
      </c>
      <c r="L288" s="27">
        <v>31</v>
      </c>
      <c r="M288" s="15">
        <v>6</v>
      </c>
      <c r="N288" s="16">
        <v>0.9</v>
      </c>
      <c r="O288" s="16">
        <f t="shared" si="14"/>
        <v>0</v>
      </c>
    </row>
    <row r="289" spans="1:15">
      <c r="A289" s="22">
        <v>287</v>
      </c>
      <c r="B289" s="23" t="s">
        <v>683</v>
      </c>
      <c r="C289" s="24">
        <v>1540777200</v>
      </c>
      <c r="D289" s="31">
        <v>9846</v>
      </c>
      <c r="E289" s="25">
        <f t="shared" si="12"/>
        <v>156487.62949421085</v>
      </c>
      <c r="F289" s="26">
        <v>229</v>
      </c>
      <c r="G289" s="27">
        <v>185</v>
      </c>
      <c r="H289" s="28">
        <f t="shared" si="13"/>
        <v>207</v>
      </c>
      <c r="I289" s="27">
        <v>239</v>
      </c>
      <c r="J289" s="15">
        <v>4</v>
      </c>
      <c r="K289" s="7">
        <v>1.1000000000000001</v>
      </c>
      <c r="L289" s="27">
        <v>28</v>
      </c>
      <c r="M289" s="15">
        <v>4</v>
      </c>
      <c r="N289" s="16">
        <v>1.1000000000000001</v>
      </c>
      <c r="O289" s="16">
        <f t="shared" si="14"/>
        <v>0</v>
      </c>
    </row>
    <row r="290" spans="1:15">
      <c r="A290" s="22">
        <v>288</v>
      </c>
      <c r="B290" s="23" t="s">
        <v>684</v>
      </c>
      <c r="C290" s="24">
        <v>5513521800</v>
      </c>
      <c r="D290" s="31">
        <v>19059</v>
      </c>
      <c r="E290" s="25">
        <f t="shared" si="12"/>
        <v>289287.04549031955</v>
      </c>
      <c r="F290" s="26">
        <v>74</v>
      </c>
      <c r="G290" s="27">
        <v>102</v>
      </c>
      <c r="H290" s="28">
        <f t="shared" si="13"/>
        <v>88</v>
      </c>
      <c r="I290" s="27">
        <v>40</v>
      </c>
      <c r="J290" s="15">
        <v>9</v>
      </c>
      <c r="K290" s="7">
        <v>0.6</v>
      </c>
      <c r="L290" s="27">
        <v>25</v>
      </c>
      <c r="M290" s="15">
        <v>9</v>
      </c>
      <c r="N290" s="16">
        <v>0.6</v>
      </c>
      <c r="O290" s="16">
        <f t="shared" si="14"/>
        <v>0</v>
      </c>
    </row>
    <row r="291" spans="1:15">
      <c r="A291" s="22">
        <v>289</v>
      </c>
      <c r="B291" s="23" t="s">
        <v>685</v>
      </c>
      <c r="C291" s="24">
        <v>458245200</v>
      </c>
      <c r="D291" s="31">
        <v>3662</v>
      </c>
      <c r="E291" s="25">
        <f t="shared" si="12"/>
        <v>125135.22665210268</v>
      </c>
      <c r="F291" s="26">
        <v>296</v>
      </c>
      <c r="G291" s="27">
        <v>267</v>
      </c>
      <c r="H291" s="28">
        <f t="shared" si="13"/>
        <v>281.5</v>
      </c>
      <c r="I291" s="27">
        <v>326</v>
      </c>
      <c r="J291" s="15">
        <v>1</v>
      </c>
      <c r="K291" s="7">
        <v>1.4</v>
      </c>
      <c r="L291" s="27">
        <v>32</v>
      </c>
      <c r="M291" s="15">
        <v>1</v>
      </c>
      <c r="N291" s="16">
        <v>1.4</v>
      </c>
      <c r="O291" s="16">
        <f t="shared" si="14"/>
        <v>0</v>
      </c>
    </row>
    <row r="292" spans="1:15">
      <c r="A292" s="22">
        <v>290</v>
      </c>
      <c r="B292" s="23" t="s">
        <v>686</v>
      </c>
      <c r="C292" s="24">
        <v>1838850200</v>
      </c>
      <c r="D292" s="31">
        <v>9361</v>
      </c>
      <c r="E292" s="25">
        <f t="shared" si="12"/>
        <v>196437.36780258518</v>
      </c>
      <c r="F292" s="26">
        <v>162</v>
      </c>
      <c r="G292" s="27">
        <v>187</v>
      </c>
      <c r="H292" s="28">
        <f t="shared" si="13"/>
        <v>174.5</v>
      </c>
      <c r="I292" s="27">
        <v>175</v>
      </c>
      <c r="J292" s="15">
        <v>6</v>
      </c>
      <c r="K292" s="7">
        <v>0.9</v>
      </c>
      <c r="L292" s="27">
        <v>32</v>
      </c>
      <c r="M292" s="15">
        <v>5</v>
      </c>
      <c r="N292" s="16">
        <v>1</v>
      </c>
      <c r="O292" s="16">
        <f t="shared" si="14"/>
        <v>9.9999999999999978E-2</v>
      </c>
    </row>
    <row r="293" spans="1:15">
      <c r="A293" s="22">
        <v>291</v>
      </c>
      <c r="B293" s="23" t="s">
        <v>687</v>
      </c>
      <c r="C293" s="24">
        <v>4007032500</v>
      </c>
      <c r="D293" s="31">
        <v>15155</v>
      </c>
      <c r="E293" s="25">
        <f t="shared" si="12"/>
        <v>264403.33223358629</v>
      </c>
      <c r="F293" s="26">
        <v>92</v>
      </c>
      <c r="G293" s="27">
        <v>138</v>
      </c>
      <c r="H293" s="28">
        <f t="shared" si="13"/>
        <v>115</v>
      </c>
      <c r="I293" s="27">
        <v>80</v>
      </c>
      <c r="J293" s="15">
        <v>8</v>
      </c>
      <c r="K293" s="7">
        <v>0.7</v>
      </c>
      <c r="L293" s="27">
        <v>32</v>
      </c>
      <c r="M293" s="15">
        <v>8</v>
      </c>
      <c r="N293" s="16">
        <v>0.7</v>
      </c>
      <c r="O293" s="16">
        <f t="shared" si="14"/>
        <v>0</v>
      </c>
    </row>
    <row r="294" spans="1:15">
      <c r="A294" s="22">
        <v>292</v>
      </c>
      <c r="B294" s="23" t="s">
        <v>688</v>
      </c>
      <c r="C294" s="24">
        <v>2751746600</v>
      </c>
      <c r="D294" s="31">
        <v>17259</v>
      </c>
      <c r="E294" s="25">
        <f t="shared" si="12"/>
        <v>159438.35679935105</v>
      </c>
      <c r="F294" s="26">
        <v>222</v>
      </c>
      <c r="G294" s="27">
        <v>118</v>
      </c>
      <c r="H294" s="28">
        <f t="shared" si="13"/>
        <v>170</v>
      </c>
      <c r="I294" s="27">
        <v>163</v>
      </c>
      <c r="J294" s="15">
        <v>6</v>
      </c>
      <c r="K294" s="7">
        <v>0.9</v>
      </c>
      <c r="L294" s="27">
        <v>33</v>
      </c>
      <c r="M294" s="15">
        <v>6</v>
      </c>
      <c r="N294" s="16">
        <v>0.9</v>
      </c>
      <c r="O294" s="16">
        <f t="shared" si="14"/>
        <v>0</v>
      </c>
    </row>
    <row r="295" spans="1:15">
      <c r="A295" s="22">
        <v>293</v>
      </c>
      <c r="B295" s="23" t="s">
        <v>689</v>
      </c>
      <c r="C295" s="24">
        <v>7410717500</v>
      </c>
      <c r="D295" s="31">
        <v>59600</v>
      </c>
      <c r="E295" s="25">
        <f t="shared" si="12"/>
        <v>124340.89765100672</v>
      </c>
      <c r="F295" s="26">
        <v>297</v>
      </c>
      <c r="G295" s="27">
        <v>21</v>
      </c>
      <c r="H295" s="28">
        <f t="shared" si="13"/>
        <v>159</v>
      </c>
      <c r="I295" s="27">
        <v>138</v>
      </c>
      <c r="J295" s="15">
        <v>7</v>
      </c>
      <c r="K295" s="7">
        <v>0.8</v>
      </c>
      <c r="L295" s="27">
        <v>30</v>
      </c>
      <c r="M295" s="15">
        <v>6</v>
      </c>
      <c r="N295" s="16">
        <v>0.9</v>
      </c>
      <c r="O295" s="16">
        <f t="shared" si="14"/>
        <v>9.9999999999999978E-2</v>
      </c>
    </row>
    <row r="296" spans="1:15">
      <c r="A296" s="22">
        <v>294</v>
      </c>
      <c r="B296" s="23" t="s">
        <v>690</v>
      </c>
      <c r="C296" s="24">
        <v>893567900</v>
      </c>
      <c r="D296" s="31">
        <v>8160</v>
      </c>
      <c r="E296" s="25">
        <f t="shared" si="12"/>
        <v>109505.87009803922</v>
      </c>
      <c r="F296" s="26">
        <v>322</v>
      </c>
      <c r="G296" s="27">
        <v>202</v>
      </c>
      <c r="H296" s="28">
        <f t="shared" si="13"/>
        <v>262</v>
      </c>
      <c r="I296" s="27">
        <v>299</v>
      </c>
      <c r="J296" s="15">
        <v>2</v>
      </c>
      <c r="K296" s="7">
        <v>1.3</v>
      </c>
      <c r="L296" s="27">
        <v>27</v>
      </c>
      <c r="M296" s="15">
        <v>2</v>
      </c>
      <c r="N296" s="16">
        <v>1.3</v>
      </c>
      <c r="O296" s="16">
        <f t="shared" si="14"/>
        <v>0</v>
      </c>
    </row>
    <row r="297" spans="1:15">
      <c r="A297" s="22">
        <v>295</v>
      </c>
      <c r="B297" s="23" t="s">
        <v>691</v>
      </c>
      <c r="C297" s="24">
        <v>6249555900</v>
      </c>
      <c r="D297" s="31">
        <v>30876</v>
      </c>
      <c r="E297" s="25">
        <f t="shared" si="12"/>
        <v>202408.21026039642</v>
      </c>
      <c r="F297" s="26">
        <v>150</v>
      </c>
      <c r="G297" s="27">
        <v>57</v>
      </c>
      <c r="H297" s="28">
        <f t="shared" si="13"/>
        <v>103.5</v>
      </c>
      <c r="I297" s="27">
        <v>66</v>
      </c>
      <c r="J297" s="15">
        <v>9</v>
      </c>
      <c r="K297" s="7">
        <v>0.6</v>
      </c>
      <c r="L297" s="27">
        <v>26</v>
      </c>
      <c r="M297" s="15">
        <v>9</v>
      </c>
      <c r="N297" s="16">
        <v>0.6</v>
      </c>
      <c r="O297" s="16">
        <f t="shared" si="14"/>
        <v>0</v>
      </c>
    </row>
    <row r="298" spans="1:15">
      <c r="A298" s="22">
        <v>296</v>
      </c>
      <c r="B298" s="23" t="s">
        <v>692</v>
      </c>
      <c r="C298" s="24">
        <v>3667871800</v>
      </c>
      <c r="D298" s="31">
        <v>4920</v>
      </c>
      <c r="E298" s="25">
        <f t="shared" si="12"/>
        <v>745502.39837398368</v>
      </c>
      <c r="F298" s="26">
        <v>14</v>
      </c>
      <c r="G298" s="27">
        <v>255</v>
      </c>
      <c r="H298" s="28">
        <f t="shared" si="13"/>
        <v>134.5</v>
      </c>
      <c r="I298" s="27">
        <v>103</v>
      </c>
      <c r="J298" s="15">
        <v>8</v>
      </c>
      <c r="K298" s="7">
        <v>0.7</v>
      </c>
      <c r="L298" s="27">
        <v>33</v>
      </c>
      <c r="M298" s="15">
        <v>7</v>
      </c>
      <c r="N298" s="16">
        <v>0.8</v>
      </c>
      <c r="O298" s="16">
        <f t="shared" si="14"/>
        <v>0.10000000000000009</v>
      </c>
    </row>
    <row r="299" spans="1:15">
      <c r="A299" s="22">
        <v>297</v>
      </c>
      <c r="B299" s="23" t="s">
        <v>693</v>
      </c>
      <c r="C299" s="24">
        <v>225103100</v>
      </c>
      <c r="D299" s="31">
        <v>465</v>
      </c>
      <c r="E299" s="25">
        <f t="shared" si="12"/>
        <v>484092.68817204301</v>
      </c>
      <c r="F299" s="26">
        <v>28</v>
      </c>
      <c r="G299" s="27">
        <v>342</v>
      </c>
      <c r="H299" s="28">
        <f t="shared" si="13"/>
        <v>185</v>
      </c>
      <c r="I299" s="27">
        <v>205</v>
      </c>
      <c r="J299" s="15">
        <v>5</v>
      </c>
      <c r="K299" s="7">
        <v>1</v>
      </c>
      <c r="L299" s="27">
        <v>29</v>
      </c>
      <c r="M299" s="15">
        <v>4</v>
      </c>
      <c r="N299" s="16">
        <v>1.1000000000000001</v>
      </c>
      <c r="O299" s="16">
        <f t="shared" si="14"/>
        <v>0.10000000000000009</v>
      </c>
    </row>
    <row r="300" spans="1:15">
      <c r="A300" s="22">
        <v>298</v>
      </c>
      <c r="B300" s="23" t="s">
        <v>694</v>
      </c>
      <c r="C300" s="24">
        <v>1686723900</v>
      </c>
      <c r="D300" s="31">
        <v>6555</v>
      </c>
      <c r="E300" s="25">
        <f t="shared" si="12"/>
        <v>257318.67276887872</v>
      </c>
      <c r="F300" s="26">
        <v>99</v>
      </c>
      <c r="G300" s="27">
        <v>227</v>
      </c>
      <c r="H300" s="28">
        <f t="shared" si="13"/>
        <v>163</v>
      </c>
      <c r="I300" s="27">
        <v>152</v>
      </c>
      <c r="J300" s="15">
        <v>6</v>
      </c>
      <c r="K300" s="7">
        <v>0.9</v>
      </c>
      <c r="L300" s="27">
        <v>34</v>
      </c>
      <c r="M300" s="15">
        <v>6</v>
      </c>
      <c r="N300" s="16">
        <v>0.9</v>
      </c>
      <c r="O300" s="16">
        <f t="shared" si="14"/>
        <v>0</v>
      </c>
    </row>
    <row r="301" spans="1:15">
      <c r="A301" s="22">
        <v>299</v>
      </c>
      <c r="B301" s="23" t="s">
        <v>695</v>
      </c>
      <c r="C301" s="24">
        <v>1176302500</v>
      </c>
      <c r="D301" s="31">
        <v>8983</v>
      </c>
      <c r="E301" s="25">
        <f t="shared" si="12"/>
        <v>130947.62328843371</v>
      </c>
      <c r="F301" s="26">
        <v>286</v>
      </c>
      <c r="G301" s="27">
        <v>194</v>
      </c>
      <c r="H301" s="28">
        <f t="shared" si="13"/>
        <v>240</v>
      </c>
      <c r="I301" s="27">
        <v>278</v>
      </c>
      <c r="J301" s="15">
        <v>3</v>
      </c>
      <c r="K301" s="7">
        <v>1.2</v>
      </c>
      <c r="L301" s="27">
        <v>31</v>
      </c>
      <c r="M301" s="15">
        <v>3</v>
      </c>
      <c r="N301" s="16">
        <v>1.2</v>
      </c>
      <c r="O301" s="16">
        <f t="shared" si="14"/>
        <v>0</v>
      </c>
    </row>
    <row r="302" spans="1:15">
      <c r="A302" s="22">
        <v>300</v>
      </c>
      <c r="B302" s="23" t="s">
        <v>696</v>
      </c>
      <c r="C302" s="24">
        <v>2624539200</v>
      </c>
      <c r="D302" s="31">
        <v>2486</v>
      </c>
      <c r="E302" s="25">
        <f t="shared" si="12"/>
        <v>1055727.7554304104</v>
      </c>
      <c r="F302" s="26">
        <v>9</v>
      </c>
      <c r="G302" s="27">
        <v>284</v>
      </c>
      <c r="H302" s="28">
        <f t="shared" si="13"/>
        <v>146.5</v>
      </c>
      <c r="I302" s="27">
        <v>123</v>
      </c>
      <c r="J302" s="15">
        <v>7</v>
      </c>
      <c r="K302" s="7">
        <v>0.8</v>
      </c>
      <c r="L302" s="27">
        <v>31</v>
      </c>
      <c r="M302" s="15">
        <v>7</v>
      </c>
      <c r="N302" s="16">
        <v>0.8</v>
      </c>
      <c r="O302" s="16">
        <f t="shared" si="14"/>
        <v>0</v>
      </c>
    </row>
    <row r="303" spans="1:15">
      <c r="A303" s="22">
        <v>301</v>
      </c>
      <c r="B303" s="23" t="s">
        <v>697</v>
      </c>
      <c r="C303" s="24">
        <v>2177318100</v>
      </c>
      <c r="D303" s="31">
        <v>12421</v>
      </c>
      <c r="E303" s="25">
        <f t="shared" si="12"/>
        <v>175293.3016665325</v>
      </c>
      <c r="F303" s="26">
        <v>195</v>
      </c>
      <c r="G303" s="27">
        <v>159</v>
      </c>
      <c r="H303" s="28">
        <f t="shared" si="13"/>
        <v>177</v>
      </c>
      <c r="I303" s="27">
        <v>183</v>
      </c>
      <c r="J303" s="15">
        <v>5</v>
      </c>
      <c r="K303" s="7">
        <v>1</v>
      </c>
      <c r="L303" s="27">
        <v>30</v>
      </c>
      <c r="M303" s="15">
        <v>5</v>
      </c>
      <c r="N303" s="16">
        <v>1</v>
      </c>
      <c r="O303" s="16">
        <f t="shared" si="14"/>
        <v>0</v>
      </c>
    </row>
    <row r="304" spans="1:15">
      <c r="A304" s="22">
        <v>302</v>
      </c>
      <c r="B304" s="23" t="s">
        <v>698</v>
      </c>
      <c r="C304" s="24">
        <v>228166500</v>
      </c>
      <c r="D304" s="31">
        <v>423</v>
      </c>
      <c r="E304" s="25">
        <f t="shared" si="12"/>
        <v>539400.70921985817</v>
      </c>
      <c r="F304" s="26">
        <v>23</v>
      </c>
      <c r="G304" s="27">
        <v>344</v>
      </c>
      <c r="H304" s="28">
        <f t="shared" si="13"/>
        <v>183.5</v>
      </c>
      <c r="I304" s="27">
        <v>202</v>
      </c>
      <c r="J304" s="15">
        <v>5</v>
      </c>
      <c r="K304" s="7">
        <v>1</v>
      </c>
      <c r="L304" s="27">
        <v>31</v>
      </c>
      <c r="M304" s="15">
        <v>5</v>
      </c>
      <c r="N304" s="16">
        <v>1</v>
      </c>
      <c r="O304" s="16">
        <f t="shared" si="14"/>
        <v>0</v>
      </c>
    </row>
    <row r="305" spans="1:15">
      <c r="A305" s="22">
        <v>303</v>
      </c>
      <c r="B305" s="23" t="s">
        <v>699</v>
      </c>
      <c r="C305" s="24">
        <v>1431109500</v>
      </c>
      <c r="D305" s="31">
        <v>8050</v>
      </c>
      <c r="E305" s="25">
        <f t="shared" si="12"/>
        <v>177777.57763975154</v>
      </c>
      <c r="F305" s="26">
        <v>191</v>
      </c>
      <c r="G305" s="27">
        <v>208</v>
      </c>
      <c r="H305" s="28">
        <f t="shared" si="13"/>
        <v>199.5</v>
      </c>
      <c r="I305" s="27">
        <v>227</v>
      </c>
      <c r="J305" s="15">
        <v>4</v>
      </c>
      <c r="K305" s="7">
        <v>1.1000000000000001</v>
      </c>
      <c r="L305" s="27">
        <v>29</v>
      </c>
      <c r="M305" s="15">
        <v>4</v>
      </c>
      <c r="N305" s="16">
        <v>1.1000000000000001</v>
      </c>
      <c r="O305" s="16">
        <f t="shared" si="14"/>
        <v>0</v>
      </c>
    </row>
    <row r="306" spans="1:15">
      <c r="A306" s="22">
        <v>304</v>
      </c>
      <c r="B306" s="23" t="s">
        <v>700</v>
      </c>
      <c r="C306" s="24">
        <v>2302233500</v>
      </c>
      <c r="D306" s="31">
        <v>14270</v>
      </c>
      <c r="E306" s="25">
        <f t="shared" si="12"/>
        <v>161333.81219341274</v>
      </c>
      <c r="F306" s="26">
        <v>213</v>
      </c>
      <c r="G306" s="27">
        <v>145</v>
      </c>
      <c r="H306" s="28">
        <f t="shared" si="13"/>
        <v>179</v>
      </c>
      <c r="I306" s="27">
        <v>190</v>
      </c>
      <c r="J306" s="15">
        <v>5</v>
      </c>
      <c r="K306" s="7">
        <v>1</v>
      </c>
      <c r="L306" s="27">
        <v>32</v>
      </c>
      <c r="M306" s="15">
        <v>5</v>
      </c>
      <c r="N306" s="16">
        <v>1</v>
      </c>
      <c r="O306" s="16">
        <f t="shared" si="14"/>
        <v>0</v>
      </c>
    </row>
    <row r="307" spans="1:15">
      <c r="A307" s="22">
        <v>305</v>
      </c>
      <c r="B307" s="23" t="s">
        <v>701</v>
      </c>
      <c r="C307" s="24">
        <v>6497773200</v>
      </c>
      <c r="D307" s="31">
        <v>27104</v>
      </c>
      <c r="E307" s="25">
        <f t="shared" si="12"/>
        <v>239734.84356552537</v>
      </c>
      <c r="F307" s="26">
        <v>109</v>
      </c>
      <c r="G307" s="27">
        <v>72</v>
      </c>
      <c r="H307" s="28">
        <f t="shared" si="13"/>
        <v>90.5</v>
      </c>
      <c r="I307" s="27">
        <v>45</v>
      </c>
      <c r="J307" s="15">
        <v>9</v>
      </c>
      <c r="K307" s="7">
        <v>0.6</v>
      </c>
      <c r="L307" s="27">
        <v>27</v>
      </c>
      <c r="M307" s="15">
        <v>9</v>
      </c>
      <c r="N307" s="16">
        <v>0.6</v>
      </c>
      <c r="O307" s="16">
        <f t="shared" si="14"/>
        <v>0</v>
      </c>
    </row>
    <row r="308" spans="1:15">
      <c r="A308" s="22">
        <v>306</v>
      </c>
      <c r="B308" s="23" t="s">
        <v>702</v>
      </c>
      <c r="C308" s="24">
        <v>206597900</v>
      </c>
      <c r="D308" s="31">
        <v>1816</v>
      </c>
      <c r="E308" s="25">
        <f t="shared" si="12"/>
        <v>113765.36343612334</v>
      </c>
      <c r="F308" s="26">
        <v>320</v>
      </c>
      <c r="G308" s="27">
        <v>296</v>
      </c>
      <c r="H308" s="28">
        <f t="shared" si="13"/>
        <v>308</v>
      </c>
      <c r="I308" s="27">
        <v>345</v>
      </c>
      <c r="J308" s="15">
        <v>1</v>
      </c>
      <c r="K308" s="7">
        <v>1.4</v>
      </c>
      <c r="L308" s="27">
        <v>33</v>
      </c>
      <c r="M308" s="15">
        <v>1</v>
      </c>
      <c r="N308" s="16">
        <v>1.4</v>
      </c>
      <c r="O308" s="16">
        <f t="shared" si="14"/>
        <v>0</v>
      </c>
    </row>
    <row r="309" spans="1:15">
      <c r="A309" s="22">
        <v>307</v>
      </c>
      <c r="B309" s="23" t="s">
        <v>703</v>
      </c>
      <c r="C309" s="24">
        <v>5952614800</v>
      </c>
      <c r="D309" s="31">
        <v>26652</v>
      </c>
      <c r="E309" s="25">
        <f t="shared" si="12"/>
        <v>223345.89524238333</v>
      </c>
      <c r="F309" s="26">
        <v>126</v>
      </c>
      <c r="G309" s="27">
        <v>74</v>
      </c>
      <c r="H309" s="28">
        <f t="shared" si="13"/>
        <v>100</v>
      </c>
      <c r="I309" s="27">
        <v>57</v>
      </c>
      <c r="J309" s="15">
        <v>9</v>
      </c>
      <c r="K309" s="7">
        <v>0.6</v>
      </c>
      <c r="L309" s="27">
        <v>28</v>
      </c>
      <c r="M309" s="15">
        <v>9</v>
      </c>
      <c r="N309" s="16">
        <v>0.6</v>
      </c>
      <c r="O309" s="16">
        <f t="shared" si="14"/>
        <v>0</v>
      </c>
    </row>
    <row r="310" spans="1:15">
      <c r="A310" s="22">
        <v>308</v>
      </c>
      <c r="B310" s="23" t="s">
        <v>704</v>
      </c>
      <c r="C310" s="24">
        <v>17215737300</v>
      </c>
      <c r="D310" s="31">
        <v>64015</v>
      </c>
      <c r="E310" s="25">
        <f t="shared" si="12"/>
        <v>268932.86417245958</v>
      </c>
      <c r="F310" s="26">
        <v>86</v>
      </c>
      <c r="G310" s="27">
        <v>17</v>
      </c>
      <c r="H310" s="28">
        <f t="shared" si="13"/>
        <v>51.5</v>
      </c>
      <c r="I310" s="27">
        <v>12</v>
      </c>
      <c r="J310" s="15">
        <v>10</v>
      </c>
      <c r="K310" s="7">
        <v>0.5</v>
      </c>
      <c r="L310" s="27">
        <v>30</v>
      </c>
      <c r="M310" s="15">
        <v>10</v>
      </c>
      <c r="N310" s="16">
        <v>0.5</v>
      </c>
      <c r="O310" s="16">
        <f t="shared" si="14"/>
        <v>0</v>
      </c>
    </row>
    <row r="311" spans="1:15">
      <c r="A311" s="22">
        <v>309</v>
      </c>
      <c r="B311" s="23" t="s">
        <v>705</v>
      </c>
      <c r="C311" s="24">
        <v>922889900</v>
      </c>
      <c r="D311" s="31">
        <v>10178</v>
      </c>
      <c r="E311" s="25">
        <f t="shared" si="12"/>
        <v>90674.975437217523</v>
      </c>
      <c r="F311" s="26">
        <v>338</v>
      </c>
      <c r="G311" s="27">
        <v>181</v>
      </c>
      <c r="H311" s="28">
        <f t="shared" si="13"/>
        <v>259.5</v>
      </c>
      <c r="I311" s="27">
        <v>298</v>
      </c>
      <c r="J311" s="15">
        <v>2</v>
      </c>
      <c r="K311" s="7">
        <v>1.3</v>
      </c>
      <c r="L311" s="27">
        <v>28</v>
      </c>
      <c r="M311" s="15">
        <v>2</v>
      </c>
      <c r="N311" s="16">
        <v>1.3</v>
      </c>
      <c r="O311" s="16">
        <f t="shared" si="14"/>
        <v>0</v>
      </c>
    </row>
    <row r="312" spans="1:15">
      <c r="A312" s="22">
        <v>310</v>
      </c>
      <c r="B312" s="23" t="s">
        <v>706</v>
      </c>
      <c r="C312" s="24">
        <v>4699228300</v>
      </c>
      <c r="D312" s="31">
        <v>23317</v>
      </c>
      <c r="E312" s="25">
        <f t="shared" si="12"/>
        <v>201536.57417334992</v>
      </c>
      <c r="F312" s="26">
        <v>151</v>
      </c>
      <c r="G312" s="27">
        <v>87</v>
      </c>
      <c r="H312" s="28">
        <f t="shared" si="13"/>
        <v>119</v>
      </c>
      <c r="I312" s="27">
        <v>83</v>
      </c>
      <c r="J312" s="15">
        <v>8</v>
      </c>
      <c r="K312" s="7">
        <v>0.7</v>
      </c>
      <c r="L312" s="27">
        <v>34</v>
      </c>
      <c r="M312" s="15">
        <v>8</v>
      </c>
      <c r="N312" s="16">
        <v>0.7</v>
      </c>
      <c r="O312" s="16">
        <f t="shared" si="14"/>
        <v>0</v>
      </c>
    </row>
    <row r="313" spans="1:15">
      <c r="A313" s="22">
        <v>311</v>
      </c>
      <c r="B313" s="23" t="s">
        <v>707</v>
      </c>
      <c r="C313" s="24">
        <v>487514800</v>
      </c>
      <c r="D313" s="31">
        <v>4955</v>
      </c>
      <c r="E313" s="25">
        <f t="shared" si="12"/>
        <v>98388.456104944504</v>
      </c>
      <c r="F313" s="26">
        <v>330</v>
      </c>
      <c r="G313" s="27">
        <v>253</v>
      </c>
      <c r="H313" s="28">
        <f t="shared" si="13"/>
        <v>291.5</v>
      </c>
      <c r="I313" s="27">
        <v>330</v>
      </c>
      <c r="J313" s="15">
        <v>1</v>
      </c>
      <c r="K313" s="7">
        <v>1.4</v>
      </c>
      <c r="L313" s="27">
        <v>34</v>
      </c>
      <c r="M313" s="15">
        <v>1</v>
      </c>
      <c r="N313" s="16">
        <v>1.4</v>
      </c>
      <c r="O313" s="16">
        <f t="shared" si="14"/>
        <v>0</v>
      </c>
    </row>
    <row r="314" spans="1:15">
      <c r="A314" s="22">
        <v>312</v>
      </c>
      <c r="B314" s="23" t="s">
        <v>708</v>
      </c>
      <c r="C314" s="24">
        <v>91765300</v>
      </c>
      <c r="D314" s="31">
        <v>782</v>
      </c>
      <c r="E314" s="25">
        <f t="shared" si="12"/>
        <v>117346.93094629156</v>
      </c>
      <c r="F314" s="26">
        <v>310</v>
      </c>
      <c r="G314" s="27">
        <v>333</v>
      </c>
      <c r="H314" s="28">
        <f t="shared" si="13"/>
        <v>321.5</v>
      </c>
      <c r="I314" s="27">
        <v>351</v>
      </c>
      <c r="J314" s="15">
        <v>1</v>
      </c>
      <c r="K314" s="7">
        <v>1.4</v>
      </c>
      <c r="L314" s="27">
        <v>35</v>
      </c>
      <c r="M314" s="15">
        <v>1</v>
      </c>
      <c r="N314" s="16">
        <v>1.4</v>
      </c>
      <c r="O314" s="16">
        <f t="shared" si="14"/>
        <v>0</v>
      </c>
    </row>
    <row r="315" spans="1:15">
      <c r="A315" s="22">
        <v>313</v>
      </c>
      <c r="B315" s="23" t="s">
        <v>709</v>
      </c>
      <c r="C315" s="24">
        <v>96983700</v>
      </c>
      <c r="D315" s="31">
        <v>493</v>
      </c>
      <c r="E315" s="25">
        <f t="shared" si="12"/>
        <v>196721.50101419879</v>
      </c>
      <c r="F315" s="26">
        <v>161</v>
      </c>
      <c r="G315" s="27">
        <v>340</v>
      </c>
      <c r="H315" s="28">
        <f t="shared" si="13"/>
        <v>250.5</v>
      </c>
      <c r="I315" s="27">
        <v>285</v>
      </c>
      <c r="J315" s="15">
        <v>2</v>
      </c>
      <c r="K315" s="7">
        <v>1.3</v>
      </c>
      <c r="L315" s="27">
        <v>29</v>
      </c>
      <c r="M315" s="15">
        <v>2</v>
      </c>
      <c r="N315" s="16">
        <v>1.3</v>
      </c>
      <c r="O315" s="16">
        <f t="shared" si="14"/>
        <v>0</v>
      </c>
    </row>
    <row r="316" spans="1:15">
      <c r="A316" s="22">
        <v>314</v>
      </c>
      <c r="B316" s="23" t="s">
        <v>710</v>
      </c>
      <c r="C316" s="24">
        <v>11132886300</v>
      </c>
      <c r="D316" s="31">
        <v>35149</v>
      </c>
      <c r="E316" s="25">
        <f t="shared" si="12"/>
        <v>316734.08347321401</v>
      </c>
      <c r="F316" s="26">
        <v>65</v>
      </c>
      <c r="G316" s="27">
        <v>48</v>
      </c>
      <c r="H316" s="28">
        <f t="shared" si="13"/>
        <v>56.5</v>
      </c>
      <c r="I316" s="27">
        <v>13</v>
      </c>
      <c r="J316" s="15">
        <v>10</v>
      </c>
      <c r="K316" s="7">
        <v>0.5</v>
      </c>
      <c r="L316" s="27">
        <v>31</v>
      </c>
      <c r="M316" s="15">
        <v>10</v>
      </c>
      <c r="N316" s="16">
        <v>0.5</v>
      </c>
      <c r="O316" s="16">
        <f t="shared" si="14"/>
        <v>0</v>
      </c>
    </row>
    <row r="317" spans="1:15">
      <c r="A317" s="22">
        <v>315</v>
      </c>
      <c r="B317" s="23" t="s">
        <v>711</v>
      </c>
      <c r="C317" s="24">
        <v>4401061600</v>
      </c>
      <c r="D317" s="31">
        <v>13724</v>
      </c>
      <c r="E317" s="25">
        <f t="shared" si="12"/>
        <v>320683.5907898572</v>
      </c>
      <c r="F317" s="26">
        <v>63</v>
      </c>
      <c r="G317" s="27">
        <v>149</v>
      </c>
      <c r="H317" s="28">
        <f t="shared" si="13"/>
        <v>106</v>
      </c>
      <c r="I317" s="27">
        <v>70</v>
      </c>
      <c r="J317" s="15">
        <v>9</v>
      </c>
      <c r="K317" s="7">
        <v>0.6</v>
      </c>
      <c r="L317" s="27">
        <v>29</v>
      </c>
      <c r="M317" s="15">
        <v>9</v>
      </c>
      <c r="N317" s="16">
        <v>0.6</v>
      </c>
      <c r="O317" s="16">
        <f t="shared" si="14"/>
        <v>0</v>
      </c>
    </row>
    <row r="318" spans="1:15">
      <c r="A318" s="22">
        <v>316</v>
      </c>
      <c r="B318" s="23" t="s">
        <v>712</v>
      </c>
      <c r="C318" s="24">
        <v>2051784300</v>
      </c>
      <c r="D318" s="31">
        <v>17651</v>
      </c>
      <c r="E318" s="25">
        <f t="shared" si="12"/>
        <v>116241.81632768681</v>
      </c>
      <c r="F318" s="26">
        <v>313</v>
      </c>
      <c r="G318" s="27">
        <v>116</v>
      </c>
      <c r="H318" s="28">
        <f t="shared" si="13"/>
        <v>214.5</v>
      </c>
      <c r="I318" s="27">
        <v>248</v>
      </c>
      <c r="J318" s="15">
        <v>3</v>
      </c>
      <c r="K318" s="7">
        <v>1.2</v>
      </c>
      <c r="L318" s="27">
        <v>32</v>
      </c>
      <c r="M318" s="15">
        <v>4</v>
      </c>
      <c r="N318" s="16">
        <v>1.1000000000000001</v>
      </c>
      <c r="O318" s="16">
        <f t="shared" si="14"/>
        <v>-9.9999999999999867E-2</v>
      </c>
    </row>
    <row r="319" spans="1:15">
      <c r="A319" s="22">
        <v>317</v>
      </c>
      <c r="B319" s="23" t="s">
        <v>713</v>
      </c>
      <c r="C319" s="24">
        <v>14471634900</v>
      </c>
      <c r="D319" s="31">
        <v>30191</v>
      </c>
      <c r="E319" s="25">
        <f t="shared" si="12"/>
        <v>479336.05710311019</v>
      </c>
      <c r="F319" s="26">
        <v>29</v>
      </c>
      <c r="G319" s="27">
        <v>61</v>
      </c>
      <c r="H319" s="28">
        <f t="shared" si="13"/>
        <v>45</v>
      </c>
      <c r="I319" s="27">
        <v>9</v>
      </c>
      <c r="J319" s="15">
        <v>10</v>
      </c>
      <c r="K319" s="7">
        <v>0.5</v>
      </c>
      <c r="L319" s="27">
        <v>32</v>
      </c>
      <c r="M319" s="15">
        <v>10</v>
      </c>
      <c r="N319" s="16">
        <v>0.5</v>
      </c>
      <c r="O319" s="16">
        <f t="shared" si="14"/>
        <v>0</v>
      </c>
    </row>
    <row r="320" spans="1:15">
      <c r="A320" s="22">
        <v>318</v>
      </c>
      <c r="B320" s="23" t="s">
        <v>714</v>
      </c>
      <c r="C320" s="24">
        <v>2962150700</v>
      </c>
      <c r="D320" s="31">
        <v>3635</v>
      </c>
      <c r="E320" s="25">
        <f t="shared" si="12"/>
        <v>814897.02888583217</v>
      </c>
      <c r="F320" s="26">
        <v>11</v>
      </c>
      <c r="G320" s="27">
        <v>268</v>
      </c>
      <c r="H320" s="28">
        <f t="shared" si="13"/>
        <v>139.5</v>
      </c>
      <c r="I320" s="27">
        <v>110</v>
      </c>
      <c r="J320" s="15">
        <v>7</v>
      </c>
      <c r="K320" s="7">
        <v>0.8</v>
      </c>
      <c r="L320" s="27">
        <v>32</v>
      </c>
      <c r="M320" s="15">
        <v>7</v>
      </c>
      <c r="N320" s="16">
        <v>0.8</v>
      </c>
      <c r="O320" s="16">
        <f t="shared" si="14"/>
        <v>0</v>
      </c>
    </row>
    <row r="321" spans="1:15">
      <c r="A321" s="22">
        <v>319</v>
      </c>
      <c r="B321" s="23" t="s">
        <v>715</v>
      </c>
      <c r="C321" s="24">
        <v>119774300</v>
      </c>
      <c r="D321" s="31">
        <v>926</v>
      </c>
      <c r="E321" s="25">
        <f t="shared" si="12"/>
        <v>129345.89632829373</v>
      </c>
      <c r="F321" s="26">
        <v>290</v>
      </c>
      <c r="G321" s="27">
        <v>328</v>
      </c>
      <c r="H321" s="28">
        <f t="shared" si="13"/>
        <v>309</v>
      </c>
      <c r="I321" s="27">
        <v>348</v>
      </c>
      <c r="J321" s="15">
        <v>1</v>
      </c>
      <c r="K321" s="7">
        <v>1.4</v>
      </c>
      <c r="L321" s="27">
        <v>36</v>
      </c>
      <c r="M321" s="15">
        <v>1</v>
      </c>
      <c r="N321" s="16">
        <v>1.4</v>
      </c>
      <c r="O321" s="16">
        <f t="shared" si="14"/>
        <v>0</v>
      </c>
    </row>
    <row r="322" spans="1:15">
      <c r="A322" s="22">
        <v>320</v>
      </c>
      <c r="B322" s="23" t="s">
        <v>716</v>
      </c>
      <c r="C322" s="24">
        <v>1010590200</v>
      </c>
      <c r="D322" s="31">
        <v>4987</v>
      </c>
      <c r="E322" s="25">
        <f t="shared" si="12"/>
        <v>202644.91678363745</v>
      </c>
      <c r="F322" s="26">
        <v>149</v>
      </c>
      <c r="G322" s="27">
        <v>252</v>
      </c>
      <c r="H322" s="28">
        <f t="shared" si="13"/>
        <v>200.5</v>
      </c>
      <c r="I322" s="27">
        <v>230</v>
      </c>
      <c r="J322" s="15">
        <v>4</v>
      </c>
      <c r="K322" s="7">
        <v>1.1000000000000001</v>
      </c>
      <c r="L322" s="27">
        <v>30</v>
      </c>
      <c r="M322" s="15">
        <v>4</v>
      </c>
      <c r="N322" s="16">
        <v>1.1000000000000001</v>
      </c>
      <c r="O322" s="16">
        <f t="shared" si="14"/>
        <v>0</v>
      </c>
    </row>
    <row r="323" spans="1:15">
      <c r="A323" s="22">
        <v>321</v>
      </c>
      <c r="B323" s="23" t="s">
        <v>717</v>
      </c>
      <c r="C323" s="24">
        <v>1203529000</v>
      </c>
      <c r="D323" s="31">
        <v>7855</v>
      </c>
      <c r="E323" s="25">
        <f t="shared" ref="E323:E353" si="15">C323/D323</f>
        <v>153218.20496499047</v>
      </c>
      <c r="F323" s="26">
        <v>241</v>
      </c>
      <c r="G323" s="27">
        <v>209</v>
      </c>
      <c r="H323" s="28">
        <f t="shared" ref="H323:H353" si="16">(F323+G323)/2</f>
        <v>225</v>
      </c>
      <c r="I323" s="27">
        <v>261</v>
      </c>
      <c r="J323" s="15">
        <v>3</v>
      </c>
      <c r="K323" s="7">
        <v>1.2</v>
      </c>
      <c r="L323" s="27">
        <v>33</v>
      </c>
      <c r="M323" s="15">
        <v>3</v>
      </c>
      <c r="N323" s="16">
        <v>1.2</v>
      </c>
      <c r="O323" s="16">
        <f t="shared" ref="O323:O353" si="17">N323-K323</f>
        <v>0</v>
      </c>
    </row>
    <row r="324" spans="1:15">
      <c r="A324" s="22">
        <v>322</v>
      </c>
      <c r="B324" s="23" t="s">
        <v>349</v>
      </c>
      <c r="C324" s="24">
        <v>1451294400</v>
      </c>
      <c r="D324" s="31">
        <v>7727</v>
      </c>
      <c r="E324" s="25">
        <f t="shared" si="15"/>
        <v>187821.19839523747</v>
      </c>
      <c r="F324" s="26">
        <v>176</v>
      </c>
      <c r="G324" s="27">
        <v>212</v>
      </c>
      <c r="H324" s="28">
        <f t="shared" si="16"/>
        <v>194</v>
      </c>
      <c r="I324" s="27">
        <v>219</v>
      </c>
      <c r="J324" s="15">
        <v>4</v>
      </c>
      <c r="K324" s="7">
        <v>1.1000000000000001</v>
      </c>
      <c r="L324" s="27">
        <v>31</v>
      </c>
      <c r="M324" s="15">
        <v>5</v>
      </c>
      <c r="N324" s="16">
        <v>1</v>
      </c>
      <c r="O324" s="16">
        <f t="shared" si="17"/>
        <v>-0.10000000000000009</v>
      </c>
    </row>
    <row r="325" spans="1:15">
      <c r="A325" s="22">
        <v>323</v>
      </c>
      <c r="B325" s="23" t="s">
        <v>350</v>
      </c>
      <c r="C325" s="24">
        <v>513429200</v>
      </c>
      <c r="D325" s="31">
        <v>3820</v>
      </c>
      <c r="E325" s="25">
        <f t="shared" si="15"/>
        <v>134405.54973821988</v>
      </c>
      <c r="F325" s="26">
        <v>280</v>
      </c>
      <c r="G325" s="27">
        <v>262</v>
      </c>
      <c r="H325" s="28">
        <f t="shared" si="16"/>
        <v>271</v>
      </c>
      <c r="I325" s="27">
        <v>314</v>
      </c>
      <c r="J325" s="15">
        <v>2</v>
      </c>
      <c r="K325" s="7">
        <v>1.3</v>
      </c>
      <c r="L325" s="27">
        <v>30</v>
      </c>
      <c r="M325" s="15">
        <v>2</v>
      </c>
      <c r="N325" s="16">
        <v>1.3</v>
      </c>
      <c r="O325" s="16">
        <f t="shared" si="17"/>
        <v>0</v>
      </c>
    </row>
    <row r="326" spans="1:15">
      <c r="A326" s="22">
        <v>324</v>
      </c>
      <c r="B326" s="23" t="s">
        <v>718</v>
      </c>
      <c r="C326" s="24">
        <v>1189426700</v>
      </c>
      <c r="D326" s="31">
        <v>4544</v>
      </c>
      <c r="E326" s="25">
        <f t="shared" si="15"/>
        <v>261757.63644366196</v>
      </c>
      <c r="F326" s="26">
        <v>95</v>
      </c>
      <c r="G326" s="27">
        <v>259</v>
      </c>
      <c r="H326" s="28">
        <f t="shared" si="16"/>
        <v>177</v>
      </c>
      <c r="I326" s="27">
        <v>184</v>
      </c>
      <c r="J326" s="15">
        <v>5</v>
      </c>
      <c r="K326" s="7">
        <v>1</v>
      </c>
      <c r="L326" s="27">
        <v>33</v>
      </c>
      <c r="M326" s="15">
        <v>5</v>
      </c>
      <c r="N326" s="16">
        <v>1</v>
      </c>
      <c r="O326" s="16">
        <f t="shared" si="17"/>
        <v>0</v>
      </c>
    </row>
    <row r="327" spans="1:15">
      <c r="A327" s="22">
        <v>325</v>
      </c>
      <c r="B327" s="23" t="s">
        <v>352</v>
      </c>
      <c r="C327" s="24">
        <v>3302461300</v>
      </c>
      <c r="D327" s="31">
        <v>28629</v>
      </c>
      <c r="E327" s="25">
        <f t="shared" si="15"/>
        <v>115353.70777882567</v>
      </c>
      <c r="F327" s="26">
        <v>318</v>
      </c>
      <c r="G327" s="27">
        <v>68</v>
      </c>
      <c r="H327" s="28">
        <f t="shared" si="16"/>
        <v>193</v>
      </c>
      <c r="I327" s="27">
        <v>218</v>
      </c>
      <c r="J327" s="15">
        <v>4</v>
      </c>
      <c r="K327" s="7">
        <v>1.1000000000000001</v>
      </c>
      <c r="L327" s="27">
        <v>32</v>
      </c>
      <c r="M327" s="15">
        <v>5</v>
      </c>
      <c r="N327" s="16">
        <v>1</v>
      </c>
      <c r="O327" s="16">
        <f t="shared" si="17"/>
        <v>-0.10000000000000009</v>
      </c>
    </row>
    <row r="328" spans="1:15">
      <c r="A328" s="22">
        <v>326</v>
      </c>
      <c r="B328" s="23" t="s">
        <v>353</v>
      </c>
      <c r="C328" s="24">
        <v>453409500</v>
      </c>
      <c r="D328" s="31">
        <v>1338</v>
      </c>
      <c r="E328" s="25">
        <f t="shared" si="15"/>
        <v>338871.07623318385</v>
      </c>
      <c r="F328" s="26">
        <v>56</v>
      </c>
      <c r="G328" s="27">
        <v>313</v>
      </c>
      <c r="H328" s="28">
        <f t="shared" si="16"/>
        <v>184.5</v>
      </c>
      <c r="I328" s="27">
        <v>204</v>
      </c>
      <c r="J328" s="15">
        <v>5</v>
      </c>
      <c r="K328" s="7">
        <v>1</v>
      </c>
      <c r="L328" s="27">
        <v>34</v>
      </c>
      <c r="M328" s="15">
        <v>5</v>
      </c>
      <c r="N328" s="16">
        <v>1</v>
      </c>
      <c r="O328" s="16">
        <f t="shared" si="17"/>
        <v>0</v>
      </c>
    </row>
    <row r="329" spans="1:15">
      <c r="A329" s="22">
        <v>327</v>
      </c>
      <c r="B329" s="23" t="s">
        <v>719</v>
      </c>
      <c r="C329" s="24">
        <v>3290703900</v>
      </c>
      <c r="D329" s="31">
        <v>3635</v>
      </c>
      <c r="E329" s="25">
        <f t="shared" si="15"/>
        <v>905283.05364511698</v>
      </c>
      <c r="F329" s="26">
        <v>10</v>
      </c>
      <c r="G329" s="27">
        <v>269</v>
      </c>
      <c r="H329" s="28">
        <f t="shared" si="16"/>
        <v>139.5</v>
      </c>
      <c r="I329" s="27">
        <v>111</v>
      </c>
      <c r="J329" s="15">
        <v>7</v>
      </c>
      <c r="K329" s="7">
        <v>0.8</v>
      </c>
      <c r="L329" s="27">
        <v>33</v>
      </c>
      <c r="M329" s="15">
        <v>7</v>
      </c>
      <c r="N329" s="16">
        <v>0.8</v>
      </c>
      <c r="O329" s="16">
        <f t="shared" si="17"/>
        <v>0</v>
      </c>
    </row>
    <row r="330" spans="1:15">
      <c r="A330" s="22">
        <v>328</v>
      </c>
      <c r="B330" s="23" t="s">
        <v>720</v>
      </c>
      <c r="C330" s="24">
        <v>5021857900</v>
      </c>
      <c r="D330" s="31">
        <v>21499</v>
      </c>
      <c r="E330" s="25">
        <f t="shared" si="15"/>
        <v>233585.65049537187</v>
      </c>
      <c r="F330" s="26">
        <v>111</v>
      </c>
      <c r="G330" s="27">
        <v>91</v>
      </c>
      <c r="H330" s="28">
        <f t="shared" si="16"/>
        <v>101</v>
      </c>
      <c r="I330" s="27">
        <v>60</v>
      </c>
      <c r="J330" s="15">
        <v>9</v>
      </c>
      <c r="K330" s="7">
        <v>0.6</v>
      </c>
      <c r="L330" s="27">
        <v>30</v>
      </c>
      <c r="M330" s="15">
        <v>9</v>
      </c>
      <c r="N330" s="16">
        <v>0.6</v>
      </c>
      <c r="O330" s="16">
        <f t="shared" si="17"/>
        <v>0</v>
      </c>
    </row>
    <row r="331" spans="1:15">
      <c r="A331" s="22">
        <v>329</v>
      </c>
      <c r="B331" s="23" t="s">
        <v>721</v>
      </c>
      <c r="C331" s="24">
        <v>3978694400</v>
      </c>
      <c r="D331" s="31">
        <v>40575</v>
      </c>
      <c r="E331" s="25">
        <f t="shared" si="15"/>
        <v>98057.779420825638</v>
      </c>
      <c r="F331" s="26">
        <v>331</v>
      </c>
      <c r="G331" s="27">
        <v>39</v>
      </c>
      <c r="H331" s="28">
        <f t="shared" si="16"/>
        <v>185</v>
      </c>
      <c r="I331" s="27">
        <v>206</v>
      </c>
      <c r="J331" s="15">
        <v>5</v>
      </c>
      <c r="K331" s="7">
        <v>1</v>
      </c>
      <c r="L331" s="27">
        <v>35</v>
      </c>
      <c r="M331" s="15">
        <v>5</v>
      </c>
      <c r="N331" s="16">
        <v>1</v>
      </c>
      <c r="O331" s="16">
        <f t="shared" si="17"/>
        <v>0</v>
      </c>
    </row>
    <row r="332" spans="1:15">
      <c r="A332" s="22">
        <v>330</v>
      </c>
      <c r="B332" s="23" t="s">
        <v>722</v>
      </c>
      <c r="C332" s="24">
        <v>5707136100</v>
      </c>
      <c r="D332" s="31">
        <v>24446</v>
      </c>
      <c r="E332" s="25">
        <f t="shared" si="15"/>
        <v>233458.89307044097</v>
      </c>
      <c r="F332" s="26">
        <v>112</v>
      </c>
      <c r="G332" s="27">
        <v>83</v>
      </c>
      <c r="H332" s="28">
        <f t="shared" si="16"/>
        <v>97.5</v>
      </c>
      <c r="I332" s="27">
        <v>55</v>
      </c>
      <c r="J332" s="15">
        <v>9</v>
      </c>
      <c r="K332" s="7">
        <v>0.6</v>
      </c>
      <c r="L332" s="27">
        <v>31</v>
      </c>
      <c r="M332" s="15">
        <v>9</v>
      </c>
      <c r="N332" s="16">
        <v>0.6</v>
      </c>
      <c r="O332" s="16">
        <f t="shared" si="17"/>
        <v>0</v>
      </c>
    </row>
    <row r="333" spans="1:15">
      <c r="A333" s="22">
        <v>331</v>
      </c>
      <c r="B333" s="23" t="s">
        <v>723</v>
      </c>
      <c r="C333" s="24">
        <v>267682700</v>
      </c>
      <c r="D333" s="31">
        <v>1614</v>
      </c>
      <c r="E333" s="25">
        <f t="shared" si="15"/>
        <v>165850.49566294919</v>
      </c>
      <c r="F333" s="26">
        <v>209</v>
      </c>
      <c r="G333" s="27">
        <v>307</v>
      </c>
      <c r="H333" s="28">
        <f t="shared" si="16"/>
        <v>258</v>
      </c>
      <c r="I333" s="27">
        <v>297</v>
      </c>
      <c r="J333" s="15">
        <v>2</v>
      </c>
      <c r="K333" s="7">
        <v>1.3</v>
      </c>
      <c r="L333" s="27">
        <v>31</v>
      </c>
      <c r="M333" s="15">
        <v>2</v>
      </c>
      <c r="N333" s="16">
        <v>1.3</v>
      </c>
      <c r="O333" s="16">
        <f t="shared" si="17"/>
        <v>0</v>
      </c>
    </row>
    <row r="334" spans="1:15">
      <c r="A334" s="22">
        <v>332</v>
      </c>
      <c r="B334" s="23" t="s">
        <v>724</v>
      </c>
      <c r="C334" s="24">
        <v>1330013700</v>
      </c>
      <c r="D334" s="31">
        <v>8275</v>
      </c>
      <c r="E334" s="25">
        <f t="shared" si="15"/>
        <v>160726.73111782476</v>
      </c>
      <c r="F334" s="26">
        <v>215</v>
      </c>
      <c r="G334" s="27">
        <v>201</v>
      </c>
      <c r="H334" s="28">
        <f t="shared" si="16"/>
        <v>208</v>
      </c>
      <c r="I334" s="27">
        <v>240</v>
      </c>
      <c r="J334" s="15">
        <v>4</v>
      </c>
      <c r="K334" s="7">
        <v>1.1000000000000001</v>
      </c>
      <c r="L334" s="27">
        <v>33</v>
      </c>
      <c r="M334" s="15">
        <v>3</v>
      </c>
      <c r="N334" s="16">
        <v>1.2</v>
      </c>
      <c r="O334" s="16">
        <f t="shared" si="17"/>
        <v>9.9999999999999867E-2</v>
      </c>
    </row>
    <row r="335" spans="1:15">
      <c r="A335" s="22">
        <v>333</v>
      </c>
      <c r="B335" s="23" t="s">
        <v>725</v>
      </c>
      <c r="C335" s="24">
        <v>7192996000</v>
      </c>
      <c r="D335" s="31">
        <v>11666</v>
      </c>
      <c r="E335" s="25">
        <f t="shared" si="15"/>
        <v>616577.74729984568</v>
      </c>
      <c r="F335" s="26">
        <v>18</v>
      </c>
      <c r="G335" s="27">
        <v>168</v>
      </c>
      <c r="H335" s="28">
        <f t="shared" si="16"/>
        <v>93</v>
      </c>
      <c r="I335" s="27">
        <v>50</v>
      </c>
      <c r="J335" s="15">
        <v>9</v>
      </c>
      <c r="K335" s="7">
        <v>0.6</v>
      </c>
      <c r="L335" s="27">
        <v>32</v>
      </c>
      <c r="M335" s="15">
        <v>9</v>
      </c>
      <c r="N335" s="16">
        <v>0.6</v>
      </c>
      <c r="O335" s="16">
        <f t="shared" si="17"/>
        <v>0</v>
      </c>
    </row>
    <row r="336" spans="1:15">
      <c r="A336" s="22">
        <v>334</v>
      </c>
      <c r="B336" s="23" t="s">
        <v>726</v>
      </c>
      <c r="C336" s="24">
        <v>4325909100</v>
      </c>
      <c r="D336" s="31">
        <v>16359</v>
      </c>
      <c r="E336" s="25">
        <f t="shared" si="15"/>
        <v>264436.03520997614</v>
      </c>
      <c r="F336" s="26">
        <v>91</v>
      </c>
      <c r="G336" s="27">
        <v>123</v>
      </c>
      <c r="H336" s="28">
        <f t="shared" si="16"/>
        <v>107</v>
      </c>
      <c r="I336" s="27">
        <v>72</v>
      </c>
      <c r="J336" s="15">
        <v>8</v>
      </c>
      <c r="K336" s="7">
        <v>0.7</v>
      </c>
      <c r="L336" s="27">
        <v>35</v>
      </c>
      <c r="M336" s="15">
        <v>8</v>
      </c>
      <c r="N336" s="16">
        <v>0.7</v>
      </c>
      <c r="O336" s="16">
        <f t="shared" si="17"/>
        <v>0</v>
      </c>
    </row>
    <row r="337" spans="1:15">
      <c r="A337" s="22">
        <v>335</v>
      </c>
      <c r="B337" s="23" t="s">
        <v>727</v>
      </c>
      <c r="C337" s="24">
        <v>5479184600</v>
      </c>
      <c r="D337" s="31">
        <v>16213</v>
      </c>
      <c r="E337" s="25">
        <f t="shared" si="15"/>
        <v>337950.07709862455</v>
      </c>
      <c r="F337" s="26">
        <v>57</v>
      </c>
      <c r="G337" s="27">
        <v>125</v>
      </c>
      <c r="H337" s="28">
        <f t="shared" si="16"/>
        <v>91</v>
      </c>
      <c r="I337" s="27">
        <v>46</v>
      </c>
      <c r="J337" s="15">
        <v>9</v>
      </c>
      <c r="K337" s="7">
        <v>0.6</v>
      </c>
      <c r="L337" s="27">
        <v>33</v>
      </c>
      <c r="M337" s="15">
        <v>9</v>
      </c>
      <c r="N337" s="16">
        <v>0.6</v>
      </c>
      <c r="O337" s="16">
        <f t="shared" si="17"/>
        <v>0</v>
      </c>
    </row>
    <row r="338" spans="1:15">
      <c r="A338" s="22">
        <v>336</v>
      </c>
      <c r="B338" s="23" t="s">
        <v>728</v>
      </c>
      <c r="C338" s="24">
        <v>10601685400</v>
      </c>
      <c r="D338" s="31">
        <v>57670</v>
      </c>
      <c r="E338" s="25">
        <f t="shared" si="15"/>
        <v>183833.62926998441</v>
      </c>
      <c r="F338" s="26">
        <v>182</v>
      </c>
      <c r="G338" s="27">
        <v>23</v>
      </c>
      <c r="H338" s="28">
        <f t="shared" si="16"/>
        <v>102.5</v>
      </c>
      <c r="I338" s="27">
        <v>62</v>
      </c>
      <c r="J338" s="15">
        <v>9</v>
      </c>
      <c r="K338" s="7">
        <v>0.6</v>
      </c>
      <c r="L338" s="27">
        <v>34</v>
      </c>
      <c r="M338" s="15">
        <v>9</v>
      </c>
      <c r="N338" s="16">
        <v>0.6</v>
      </c>
      <c r="O338" s="16">
        <f t="shared" si="17"/>
        <v>0</v>
      </c>
    </row>
    <row r="339" spans="1:15">
      <c r="A339" s="22">
        <v>337</v>
      </c>
      <c r="B339" s="23" t="s">
        <v>729</v>
      </c>
      <c r="C339" s="24">
        <v>333516600</v>
      </c>
      <c r="D339" s="31">
        <v>1631</v>
      </c>
      <c r="E339" s="25">
        <f t="shared" si="15"/>
        <v>204485.9595340282</v>
      </c>
      <c r="F339" s="26">
        <v>145</v>
      </c>
      <c r="G339" s="27">
        <v>304</v>
      </c>
      <c r="H339" s="28">
        <f t="shared" si="16"/>
        <v>224.5</v>
      </c>
      <c r="I339" s="27">
        <v>260</v>
      </c>
      <c r="J339" s="15">
        <v>3</v>
      </c>
      <c r="K339" s="7">
        <v>1.2</v>
      </c>
      <c r="L339" s="27">
        <v>34</v>
      </c>
      <c r="M339" s="15">
        <v>3</v>
      </c>
      <c r="N339" s="16">
        <v>1.2</v>
      </c>
      <c r="O339" s="16">
        <f t="shared" si="17"/>
        <v>0</v>
      </c>
    </row>
    <row r="340" spans="1:15">
      <c r="A340" s="22">
        <v>338</v>
      </c>
      <c r="B340" s="23" t="s">
        <v>730</v>
      </c>
      <c r="C340" s="24">
        <v>2145260700</v>
      </c>
      <c r="D340" s="31">
        <v>15279</v>
      </c>
      <c r="E340" s="25">
        <f t="shared" si="15"/>
        <v>140405.83153347732</v>
      </c>
      <c r="F340" s="26">
        <v>269</v>
      </c>
      <c r="G340" s="27">
        <v>136</v>
      </c>
      <c r="H340" s="28">
        <f t="shared" si="16"/>
        <v>202.5</v>
      </c>
      <c r="I340" s="27">
        <v>232</v>
      </c>
      <c r="J340" s="15">
        <v>4</v>
      </c>
      <c r="K340" s="7">
        <v>1.1000000000000001</v>
      </c>
      <c r="L340" s="27">
        <v>34</v>
      </c>
      <c r="M340" s="15">
        <v>4</v>
      </c>
      <c r="N340" s="16">
        <v>1.1000000000000001</v>
      </c>
      <c r="O340" s="16">
        <f t="shared" si="17"/>
        <v>0</v>
      </c>
    </row>
    <row r="341" spans="1:15">
      <c r="A341" s="22">
        <v>339</v>
      </c>
      <c r="B341" s="23" t="s">
        <v>731</v>
      </c>
      <c r="C341" s="24">
        <v>2108258500</v>
      </c>
      <c r="D341" s="31">
        <v>14551</v>
      </c>
      <c r="E341" s="25">
        <f t="shared" si="15"/>
        <v>144887.53350285205</v>
      </c>
      <c r="F341" s="26">
        <v>257</v>
      </c>
      <c r="G341" s="27">
        <v>142</v>
      </c>
      <c r="H341" s="28">
        <f t="shared" si="16"/>
        <v>199.5</v>
      </c>
      <c r="I341" s="27">
        <v>228</v>
      </c>
      <c r="J341" s="15">
        <v>4</v>
      </c>
      <c r="K341" s="7">
        <v>1.1000000000000001</v>
      </c>
      <c r="L341" s="27">
        <v>35</v>
      </c>
      <c r="M341" s="15">
        <v>4</v>
      </c>
      <c r="N341" s="16">
        <v>1.1000000000000001</v>
      </c>
      <c r="O341" s="16">
        <f t="shared" si="17"/>
        <v>0</v>
      </c>
    </row>
    <row r="342" spans="1:15">
      <c r="A342" s="22">
        <v>340</v>
      </c>
      <c r="B342" s="23" t="s">
        <v>732</v>
      </c>
      <c r="C342" s="24">
        <v>371024900</v>
      </c>
      <c r="D342" s="31">
        <v>2475</v>
      </c>
      <c r="E342" s="25">
        <f t="shared" si="15"/>
        <v>149909.05050505052</v>
      </c>
      <c r="F342" s="26">
        <v>246</v>
      </c>
      <c r="G342" s="27">
        <v>285</v>
      </c>
      <c r="H342" s="28">
        <f t="shared" si="16"/>
        <v>265.5</v>
      </c>
      <c r="I342" s="27">
        <v>305</v>
      </c>
      <c r="J342" s="15">
        <v>2</v>
      </c>
      <c r="K342" s="7">
        <v>1.3</v>
      </c>
      <c r="L342" s="27">
        <v>32</v>
      </c>
      <c r="M342" s="15">
        <v>2</v>
      </c>
      <c r="N342" s="16">
        <v>1.3</v>
      </c>
      <c r="O342" s="16">
        <f t="shared" si="17"/>
        <v>0</v>
      </c>
    </row>
    <row r="343" spans="1:15">
      <c r="A343" s="22">
        <v>341</v>
      </c>
      <c r="B343" s="23" t="s">
        <v>733</v>
      </c>
      <c r="C343" s="24">
        <v>1144212500</v>
      </c>
      <c r="D343" s="31">
        <v>7813</v>
      </c>
      <c r="E343" s="25">
        <f t="shared" si="15"/>
        <v>146449.82721105849</v>
      </c>
      <c r="F343" s="26">
        <v>253</v>
      </c>
      <c r="G343" s="27">
        <v>210</v>
      </c>
      <c r="H343" s="28">
        <f t="shared" si="16"/>
        <v>231.5</v>
      </c>
      <c r="I343" s="27">
        <v>268</v>
      </c>
      <c r="J343" s="15">
        <v>3</v>
      </c>
      <c r="K343" s="7">
        <v>1.2</v>
      </c>
      <c r="L343" s="27">
        <v>35</v>
      </c>
      <c r="M343" s="15">
        <v>3</v>
      </c>
      <c r="N343" s="16">
        <v>1.2</v>
      </c>
      <c r="O343" s="16">
        <f t="shared" si="17"/>
        <v>0</v>
      </c>
    </row>
    <row r="344" spans="1:15">
      <c r="A344" s="22">
        <v>342</v>
      </c>
      <c r="B344" s="23" t="s">
        <v>734</v>
      </c>
      <c r="C344" s="24">
        <v>5921026600</v>
      </c>
      <c r="D344" s="31">
        <v>23012</v>
      </c>
      <c r="E344" s="25">
        <f t="shared" si="15"/>
        <v>257301.69476794716</v>
      </c>
      <c r="F344" s="26">
        <v>100</v>
      </c>
      <c r="G344" s="27">
        <v>88</v>
      </c>
      <c r="H344" s="28">
        <f t="shared" si="16"/>
        <v>94</v>
      </c>
      <c r="I344" s="27">
        <v>52</v>
      </c>
      <c r="J344" s="15">
        <v>9</v>
      </c>
      <c r="K344" s="7">
        <v>0.6</v>
      </c>
      <c r="L344" s="27">
        <v>35</v>
      </c>
      <c r="M344" s="15">
        <v>9</v>
      </c>
      <c r="N344" s="16">
        <v>0.6</v>
      </c>
      <c r="O344" s="16">
        <f t="shared" si="17"/>
        <v>0</v>
      </c>
    </row>
    <row r="345" spans="1:15">
      <c r="A345" s="22">
        <v>343</v>
      </c>
      <c r="B345" s="23" t="s">
        <v>735</v>
      </c>
      <c r="C345" s="24">
        <v>983994000</v>
      </c>
      <c r="D345" s="31">
        <v>10352</v>
      </c>
      <c r="E345" s="25">
        <f t="shared" si="15"/>
        <v>95053.516228748063</v>
      </c>
      <c r="F345" s="26">
        <v>333</v>
      </c>
      <c r="G345" s="27">
        <v>180</v>
      </c>
      <c r="H345" s="28">
        <f t="shared" si="16"/>
        <v>256.5</v>
      </c>
      <c r="I345" s="27">
        <v>295</v>
      </c>
      <c r="J345" s="15">
        <v>2</v>
      </c>
      <c r="K345" s="7">
        <v>1.3</v>
      </c>
      <c r="L345" s="27">
        <v>33</v>
      </c>
      <c r="M345" s="15">
        <v>2</v>
      </c>
      <c r="N345" s="16">
        <v>1.3</v>
      </c>
      <c r="O345" s="16">
        <f t="shared" si="17"/>
        <v>0</v>
      </c>
    </row>
    <row r="346" spans="1:15">
      <c r="A346" s="22">
        <v>344</v>
      </c>
      <c r="B346" s="23" t="s">
        <v>736</v>
      </c>
      <c r="C346" s="24">
        <v>9544700800</v>
      </c>
      <c r="D346" s="31">
        <v>22662</v>
      </c>
      <c r="E346" s="25">
        <f t="shared" si="15"/>
        <v>421176.45397581853</v>
      </c>
      <c r="F346" s="26">
        <v>39</v>
      </c>
      <c r="G346" s="27">
        <v>90</v>
      </c>
      <c r="H346" s="28">
        <f t="shared" si="16"/>
        <v>64.5</v>
      </c>
      <c r="I346" s="27">
        <v>18</v>
      </c>
      <c r="J346" s="15">
        <v>10</v>
      </c>
      <c r="K346" s="7">
        <v>0.5</v>
      </c>
      <c r="L346" s="27">
        <v>33</v>
      </c>
      <c r="M346" s="15">
        <v>10</v>
      </c>
      <c r="N346" s="16">
        <v>0.5</v>
      </c>
      <c r="O346" s="16">
        <f t="shared" si="17"/>
        <v>0</v>
      </c>
    </row>
    <row r="347" spans="1:15">
      <c r="A347" s="22">
        <v>345</v>
      </c>
      <c r="B347" s="23" t="s">
        <v>737</v>
      </c>
      <c r="C347" s="24">
        <v>139980600</v>
      </c>
      <c r="D347" s="31">
        <v>821</v>
      </c>
      <c r="E347" s="25">
        <f t="shared" si="15"/>
        <v>170500.12180267967</v>
      </c>
      <c r="F347" s="26">
        <v>203</v>
      </c>
      <c r="G347" s="27">
        <v>329</v>
      </c>
      <c r="H347" s="28">
        <f t="shared" si="16"/>
        <v>266</v>
      </c>
      <c r="I347" s="27">
        <v>306</v>
      </c>
      <c r="J347" s="15">
        <v>2</v>
      </c>
      <c r="K347" s="7">
        <v>1.3</v>
      </c>
      <c r="L347" s="27">
        <v>34</v>
      </c>
      <c r="M347" s="15">
        <v>2</v>
      </c>
      <c r="N347" s="16">
        <v>1.3</v>
      </c>
      <c r="O347" s="16">
        <f t="shared" si="17"/>
        <v>0</v>
      </c>
    </row>
    <row r="348" spans="1:15">
      <c r="A348" s="22">
        <v>346</v>
      </c>
      <c r="B348" s="23" t="s">
        <v>738</v>
      </c>
      <c r="C348" s="24">
        <v>3178797900</v>
      </c>
      <c r="D348" s="31">
        <v>18505</v>
      </c>
      <c r="E348" s="25">
        <f t="shared" si="15"/>
        <v>171780.48635503917</v>
      </c>
      <c r="F348" s="26">
        <v>202</v>
      </c>
      <c r="G348" s="27">
        <v>106</v>
      </c>
      <c r="H348" s="28">
        <f t="shared" si="16"/>
        <v>154</v>
      </c>
      <c r="I348" s="27">
        <v>129</v>
      </c>
      <c r="J348" s="15">
        <v>7</v>
      </c>
      <c r="K348" s="7">
        <v>0.8</v>
      </c>
      <c r="L348" s="27">
        <v>34</v>
      </c>
      <c r="M348" s="15">
        <v>7</v>
      </c>
      <c r="N348" s="16">
        <v>0.8</v>
      </c>
      <c r="O348" s="16">
        <f t="shared" si="17"/>
        <v>0</v>
      </c>
    </row>
    <row r="349" spans="1:15">
      <c r="A349" s="22">
        <v>347</v>
      </c>
      <c r="B349" s="23" t="s">
        <v>739</v>
      </c>
      <c r="C349" s="24">
        <v>10155637600</v>
      </c>
      <c r="D349" s="31">
        <v>41056</v>
      </c>
      <c r="E349" s="25">
        <f t="shared" si="15"/>
        <v>247360.61964146531</v>
      </c>
      <c r="F349" s="26">
        <v>104</v>
      </c>
      <c r="G349" s="27">
        <v>38</v>
      </c>
      <c r="H349" s="28">
        <f t="shared" si="16"/>
        <v>71</v>
      </c>
      <c r="I349" s="27">
        <v>21</v>
      </c>
      <c r="J349" s="15">
        <v>10</v>
      </c>
      <c r="K349" s="7">
        <v>0.5</v>
      </c>
      <c r="L349" s="27">
        <v>34</v>
      </c>
      <c r="M349" s="15">
        <v>10</v>
      </c>
      <c r="N349" s="16">
        <v>0.5</v>
      </c>
      <c r="O349" s="16">
        <f t="shared" si="17"/>
        <v>0</v>
      </c>
    </row>
    <row r="350" spans="1:15">
      <c r="A350" s="22">
        <v>348</v>
      </c>
      <c r="B350" s="23" t="s">
        <v>740</v>
      </c>
      <c r="C350" s="24">
        <v>18737985800</v>
      </c>
      <c r="D350" s="31">
        <v>205918</v>
      </c>
      <c r="E350" s="25">
        <f t="shared" si="15"/>
        <v>90997.318350022819</v>
      </c>
      <c r="F350" s="26">
        <v>336</v>
      </c>
      <c r="G350" s="27">
        <v>2</v>
      </c>
      <c r="H350" s="28">
        <f t="shared" si="16"/>
        <v>169</v>
      </c>
      <c r="I350" s="27">
        <v>160</v>
      </c>
      <c r="J350" s="15">
        <v>6</v>
      </c>
      <c r="K350" s="7">
        <v>0.9</v>
      </c>
      <c r="L350" s="27">
        <v>35</v>
      </c>
      <c r="M350" s="15">
        <v>6</v>
      </c>
      <c r="N350" s="16">
        <v>0.9</v>
      </c>
      <c r="O350" s="16">
        <f t="shared" si="17"/>
        <v>0</v>
      </c>
    </row>
    <row r="351" spans="1:15">
      <c r="A351" s="22">
        <v>349</v>
      </c>
      <c r="B351" s="23" t="s">
        <v>741</v>
      </c>
      <c r="C351" s="24">
        <v>198652000</v>
      </c>
      <c r="D351" s="31">
        <v>1182</v>
      </c>
      <c r="E351" s="25">
        <f t="shared" si="15"/>
        <v>168064.29780033842</v>
      </c>
      <c r="F351" s="26">
        <v>206</v>
      </c>
      <c r="G351" s="27">
        <v>321</v>
      </c>
      <c r="H351" s="28">
        <f t="shared" si="16"/>
        <v>263.5</v>
      </c>
      <c r="I351" s="27">
        <v>303</v>
      </c>
      <c r="J351" s="15">
        <v>2</v>
      </c>
      <c r="K351" s="7">
        <v>1.3</v>
      </c>
      <c r="L351" s="27">
        <v>35</v>
      </c>
      <c r="M351" s="15">
        <v>2</v>
      </c>
      <c r="N351" s="16">
        <v>1.3</v>
      </c>
      <c r="O351" s="16">
        <f t="shared" si="17"/>
        <v>0</v>
      </c>
    </row>
    <row r="352" spans="1:15">
      <c r="A352" s="22">
        <v>350</v>
      </c>
      <c r="B352" s="23" t="s">
        <v>742</v>
      </c>
      <c r="C352" s="24">
        <v>2814471000</v>
      </c>
      <c r="D352" s="31">
        <v>12209</v>
      </c>
      <c r="E352" s="25">
        <f t="shared" si="15"/>
        <v>230524.28536325661</v>
      </c>
      <c r="F352" s="26">
        <v>116</v>
      </c>
      <c r="G352" s="27">
        <v>161</v>
      </c>
      <c r="H352" s="28">
        <f t="shared" si="16"/>
        <v>138.5</v>
      </c>
      <c r="I352" s="27">
        <v>109</v>
      </c>
      <c r="J352" s="15">
        <v>7</v>
      </c>
      <c r="K352" s="7">
        <v>0.8</v>
      </c>
      <c r="L352" s="27">
        <v>35</v>
      </c>
      <c r="M352" s="15">
        <v>7</v>
      </c>
      <c r="N352" s="16">
        <v>0.8</v>
      </c>
      <c r="O352" s="16">
        <f t="shared" si="17"/>
        <v>0</v>
      </c>
    </row>
    <row r="353" spans="1:15">
      <c r="A353" s="22">
        <v>351</v>
      </c>
      <c r="B353" s="23" t="s">
        <v>743</v>
      </c>
      <c r="C353" s="24">
        <v>7825616900</v>
      </c>
      <c r="D353" s="31">
        <v>25286</v>
      </c>
      <c r="E353" s="25">
        <f t="shared" si="15"/>
        <v>309484.17701494897</v>
      </c>
      <c r="F353" s="26">
        <v>67</v>
      </c>
      <c r="G353" s="27">
        <v>77</v>
      </c>
      <c r="H353" s="28">
        <f t="shared" si="16"/>
        <v>72</v>
      </c>
      <c r="I353" s="27">
        <v>23</v>
      </c>
      <c r="J353" s="15">
        <v>10</v>
      </c>
      <c r="K353" s="7">
        <v>0.5</v>
      </c>
      <c r="L353" s="27">
        <v>35</v>
      </c>
      <c r="M353" s="15">
        <v>10</v>
      </c>
      <c r="N353" s="16">
        <v>0.5</v>
      </c>
      <c r="O353" s="16">
        <f t="shared" si="17"/>
        <v>0</v>
      </c>
    </row>
    <row r="354" spans="1:15">
      <c r="C354" s="25"/>
      <c r="D354" s="25"/>
      <c r="E354" s="25"/>
    </row>
    <row r="355" spans="1:15">
      <c r="C355" s="25">
        <f>SUM(C3:C353)</f>
        <v>1583183946900</v>
      </c>
      <c r="D355" s="25">
        <f>SUM(D3:D353)</f>
        <v>6984723</v>
      </c>
      <c r="E355" s="25">
        <f>ROUND(C355/D355,0)</f>
        <v>226664</v>
      </c>
    </row>
  </sheetData>
  <autoFilter ref="A2:O353" xr:uid="{D6E480E6-2D98-41E7-B023-529262451709}">
    <sortState xmlns:xlrd2="http://schemas.microsoft.com/office/spreadsheetml/2017/richdata2" ref="A3:O353">
      <sortCondition ref="A2:A353"/>
    </sortState>
  </autoFilter>
  <sortState xmlns:xlrd2="http://schemas.microsoft.com/office/spreadsheetml/2017/richdata2" ref="A3:O353">
    <sortCondition ref="A3:A353"/>
  </sortState>
  <pageMargins left="0.5" right="0.25" top="1" bottom="1" header="0.5" footer="0.5"/>
  <pageSetup scale="8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MA Dept of Revenue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dor</dc:creator>
  <cp:keywords/>
  <dc:description/>
  <cp:lastModifiedBy/>
  <cp:revision/>
  <dcterms:created xsi:type="dcterms:W3CDTF">2005-08-08T14:54:59Z</dcterms:created>
  <dcterms:modified xsi:type="dcterms:W3CDTF">2024-05-09T17:59:38Z</dcterms:modified>
  <cp:category/>
  <cp:contentStatus/>
</cp:coreProperties>
</file>