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sexec\localaid\Community Preservation Fund\Distributions-November\Distributions\"/>
    </mc:Choice>
  </mc:AlternateContent>
  <xr:revisionPtr revIDLastSave="0" documentId="13_ncr:1_{6B0D5E5C-947F-42F4-B876-F2B757C30E5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istribution Calculation" sheetId="1" r:id="rId1"/>
    <sheet name="Ranking" sheetId="3" r:id="rId2"/>
  </sheets>
  <definedNames>
    <definedName name="_Dist_Values" hidden="1">#REF!</definedName>
    <definedName name="_xlnm._FilterDatabase" localSheetId="0" hidden="1">'Distribution Calculation'!$A$3:$AF$367</definedName>
    <definedName name="_xlnm._FilterDatabase" localSheetId="1" hidden="1">Ranking!$A$3:$R$3</definedName>
    <definedName name="_Order1" hidden="1">255</definedName>
    <definedName name="databank" localSheetId="1">#REF!</definedName>
    <definedName name="databank">#REF!</definedName>
    <definedName name="Graph" localSheetId="1">Ranking!Graph</definedName>
    <definedName name="Graph">Graph</definedName>
    <definedName name="GRS" localSheetId="1">#REF!</definedName>
    <definedName name="GRS">#REF!</definedName>
    <definedName name="levybase" localSheetId="1">#REF!</definedName>
    <definedName name="levybase">#REF!</definedName>
    <definedName name="levygrowth" localSheetId="1">#REF!</definedName>
    <definedName name="levygrowth">#REF!</definedName>
    <definedName name="LOCR">#REF!</definedName>
    <definedName name="MRGF">#REF!</definedName>
    <definedName name="PR_Clause_22_a_f">#REF!</definedName>
    <definedName name="PR_Clause_52">#REF!</definedName>
    <definedName name="PR_mdm_1">#REF!</definedName>
    <definedName name="PR_Start">#REF!</definedName>
    <definedName name="_xlnm.Print_Titles" localSheetId="0">'Distribution Calculation'!$3:$3</definedName>
    <definedName name="_xlnm.Print_Titles" localSheetId="1">Ranking!$1:$3</definedName>
    <definedName name="wizard_number_1" localSheetId="1">#REF!</definedName>
    <definedName name="wizard_number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H123" i="3"/>
  <c r="F356" i="1"/>
  <c r="J362" i="1" l="1"/>
  <c r="E353" i="3"/>
  <c r="I4" i="1"/>
  <c r="K357" i="1" l="1"/>
  <c r="Y331" i="1"/>
  <c r="T349" i="1"/>
  <c r="T4" i="1"/>
  <c r="H36" i="3" l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 l="1"/>
  <c r="K358" i="1"/>
  <c r="H327" i="3"/>
  <c r="E357" i="1" l="1"/>
  <c r="T12" i="1" l="1"/>
  <c r="T13" i="1"/>
  <c r="T14" i="1"/>
  <c r="T15" i="1"/>
  <c r="T16" i="1"/>
  <c r="T18" i="1"/>
  <c r="T19" i="1"/>
  <c r="T20" i="1"/>
  <c r="T21" i="1"/>
  <c r="T24" i="1"/>
  <c r="T25" i="1"/>
  <c r="T27" i="1"/>
  <c r="T28" i="1"/>
  <c r="T29" i="1"/>
  <c r="T30" i="1"/>
  <c r="T32" i="1"/>
  <c r="T33" i="1"/>
  <c r="T34" i="1"/>
  <c r="T35" i="1"/>
  <c r="T36" i="1"/>
  <c r="T37" i="1"/>
  <c r="T38" i="1"/>
  <c r="T40" i="1"/>
  <c r="T42" i="1"/>
  <c r="T43" i="1"/>
  <c r="T45" i="1"/>
  <c r="T46" i="1"/>
  <c r="T47" i="1"/>
  <c r="T48" i="1"/>
  <c r="T49" i="1"/>
  <c r="T50" i="1"/>
  <c r="T51" i="1"/>
  <c r="T53" i="1"/>
  <c r="T54" i="1"/>
  <c r="T56" i="1"/>
  <c r="T57" i="1"/>
  <c r="T59" i="1"/>
  <c r="T60" i="1"/>
  <c r="T61" i="1"/>
  <c r="T62" i="1"/>
  <c r="T63" i="1"/>
  <c r="T64" i="1"/>
  <c r="T66" i="1"/>
  <c r="T67" i="1"/>
  <c r="T68" i="1"/>
  <c r="T69" i="1"/>
  <c r="T70" i="1"/>
  <c r="T72" i="1"/>
  <c r="T73" i="1"/>
  <c r="T74" i="1"/>
  <c r="T75" i="1"/>
  <c r="T76" i="1"/>
  <c r="T79" i="1"/>
  <c r="T80" i="1"/>
  <c r="T81" i="1"/>
  <c r="T82" i="1"/>
  <c r="T83" i="1"/>
  <c r="T86" i="1"/>
  <c r="T87" i="1"/>
  <c r="T88" i="1"/>
  <c r="T93" i="1"/>
  <c r="T94" i="1"/>
  <c r="T95" i="1"/>
  <c r="T96" i="1"/>
  <c r="T97" i="1"/>
  <c r="T98" i="1"/>
  <c r="T100" i="1"/>
  <c r="T101" i="1"/>
  <c r="T102" i="1"/>
  <c r="T103" i="1"/>
  <c r="T104" i="1"/>
  <c r="T105" i="1"/>
  <c r="T106" i="1"/>
  <c r="T109" i="1"/>
  <c r="T110" i="1"/>
  <c r="T112" i="1"/>
  <c r="T113" i="1"/>
  <c r="T114" i="1"/>
  <c r="T115" i="1"/>
  <c r="T117" i="1"/>
  <c r="T121" i="1"/>
  <c r="T122" i="1"/>
  <c r="T123" i="1"/>
  <c r="T124" i="1"/>
  <c r="T126" i="1"/>
  <c r="T127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6" i="1"/>
  <c r="T159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5" i="1"/>
  <c r="T176" i="1"/>
  <c r="T177" i="1"/>
  <c r="T178" i="1"/>
  <c r="T179" i="1"/>
  <c r="T181" i="1"/>
  <c r="T183" i="1"/>
  <c r="T184" i="1"/>
  <c r="T185" i="1"/>
  <c r="T186" i="1"/>
  <c r="T187" i="1"/>
  <c r="T188" i="1"/>
  <c r="T189" i="1"/>
  <c r="T190" i="1"/>
  <c r="T191" i="1"/>
  <c r="T192" i="1"/>
  <c r="T193" i="1"/>
  <c r="T195" i="1"/>
  <c r="T196" i="1"/>
  <c r="T197" i="1"/>
  <c r="T198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4" i="1"/>
  <c r="T215" i="1"/>
  <c r="T216" i="1"/>
  <c r="T218" i="1"/>
  <c r="T219" i="1"/>
  <c r="T220" i="1"/>
  <c r="T221" i="1"/>
  <c r="T223" i="1"/>
  <c r="T225" i="1"/>
  <c r="T226" i="1"/>
  <c r="T228" i="1"/>
  <c r="T229" i="1"/>
  <c r="T230" i="1"/>
  <c r="T231" i="1"/>
  <c r="T232" i="1"/>
  <c r="T234" i="1"/>
  <c r="T235" i="1"/>
  <c r="T236" i="1"/>
  <c r="T237" i="1"/>
  <c r="T239" i="1"/>
  <c r="T240" i="1"/>
  <c r="T241" i="1"/>
  <c r="T242" i="1"/>
  <c r="T243" i="1"/>
  <c r="T244" i="1"/>
  <c r="T246" i="1"/>
  <c r="T247" i="1"/>
  <c r="T248" i="1"/>
  <c r="T249" i="1"/>
  <c r="T250" i="1"/>
  <c r="T251" i="1"/>
  <c r="T252" i="1"/>
  <c r="T253" i="1"/>
  <c r="T254" i="1"/>
  <c r="T256" i="1"/>
  <c r="T259" i="1"/>
  <c r="T260" i="1"/>
  <c r="T261" i="1"/>
  <c r="T262" i="1"/>
  <c r="T263" i="1"/>
  <c r="T264" i="1"/>
  <c r="T265" i="1"/>
  <c r="T266" i="1"/>
  <c r="T268" i="1"/>
  <c r="T269" i="1"/>
  <c r="T270" i="1"/>
  <c r="T272" i="1"/>
  <c r="T273" i="1"/>
  <c r="T274" i="1"/>
  <c r="T275" i="1"/>
  <c r="T276" i="1"/>
  <c r="T277" i="1"/>
  <c r="T278" i="1"/>
  <c r="T280" i="1"/>
  <c r="T281" i="1"/>
  <c r="T283" i="1"/>
  <c r="T284" i="1"/>
  <c r="T285" i="1"/>
  <c r="T287" i="1"/>
  <c r="T288" i="1"/>
  <c r="T293" i="1"/>
  <c r="T294" i="1"/>
  <c r="T295" i="1"/>
  <c r="T296" i="1"/>
  <c r="T298" i="1"/>
  <c r="T300" i="1"/>
  <c r="T301" i="1"/>
  <c r="T302" i="1"/>
  <c r="T305" i="1"/>
  <c r="T307" i="1"/>
  <c r="T308" i="1"/>
  <c r="T309" i="1"/>
  <c r="T310" i="1"/>
  <c r="T311" i="1"/>
  <c r="T312" i="1"/>
  <c r="T314" i="1"/>
  <c r="T315" i="1"/>
  <c r="T316" i="1"/>
  <c r="T317" i="1"/>
  <c r="T318" i="1"/>
  <c r="T319" i="1"/>
  <c r="T320" i="1"/>
  <c r="T322" i="1"/>
  <c r="T324" i="1"/>
  <c r="T325" i="1"/>
  <c r="T326" i="1"/>
  <c r="T328" i="1"/>
  <c r="T329" i="1"/>
  <c r="T331" i="1"/>
  <c r="T332" i="1"/>
  <c r="T334" i="1"/>
  <c r="T335" i="1"/>
  <c r="T337" i="1"/>
  <c r="T338" i="1"/>
  <c r="T339" i="1"/>
  <c r="T341" i="1"/>
  <c r="T342" i="1"/>
  <c r="T343" i="1"/>
  <c r="T344" i="1"/>
  <c r="T345" i="1"/>
  <c r="T346" i="1"/>
  <c r="T347" i="1"/>
  <c r="T348" i="1"/>
  <c r="T350" i="1"/>
  <c r="T351" i="1"/>
  <c r="T352" i="1"/>
  <c r="T353" i="1"/>
  <c r="P49" i="3" l="1"/>
  <c r="P210" i="3"/>
  <c r="P38" i="3"/>
  <c r="P23" i="3"/>
  <c r="P158" i="3"/>
  <c r="P99" i="3"/>
  <c r="P320" i="3"/>
  <c r="P13" i="3"/>
  <c r="P277" i="3"/>
  <c r="P202" i="3"/>
  <c r="P311" i="3"/>
  <c r="P317" i="3"/>
  <c r="P29" i="3"/>
  <c r="P201" i="3"/>
  <c r="P12" i="3"/>
  <c r="P347" i="3"/>
  <c r="P51" i="3"/>
  <c r="P134" i="3"/>
  <c r="P179" i="3"/>
  <c r="P171" i="3"/>
  <c r="P350" i="3"/>
  <c r="P110" i="3"/>
  <c r="P354" i="3"/>
  <c r="P70" i="3"/>
  <c r="P242" i="3"/>
  <c r="P200" i="3"/>
  <c r="P246" i="3"/>
  <c r="P43" i="3"/>
  <c r="P192" i="3"/>
  <c r="P78" i="3"/>
  <c r="P267" i="3"/>
  <c r="P291" i="3"/>
  <c r="P175" i="3"/>
  <c r="P76" i="3"/>
  <c r="P34" i="3"/>
  <c r="P53" i="3"/>
  <c r="P39" i="3"/>
  <c r="P338" i="3"/>
  <c r="P33" i="3"/>
  <c r="P129" i="3"/>
  <c r="P249" i="3"/>
  <c r="P209" i="3"/>
  <c r="P264" i="3"/>
  <c r="P181" i="3"/>
  <c r="P336" i="3"/>
  <c r="P308" i="3"/>
  <c r="P223" i="3"/>
  <c r="P345" i="3"/>
  <c r="P174" i="3"/>
  <c r="P85" i="3"/>
  <c r="P74" i="3"/>
  <c r="P142" i="3"/>
  <c r="P75" i="3"/>
  <c r="P104" i="3"/>
  <c r="P59" i="3"/>
  <c r="P333" i="3"/>
  <c r="P213" i="3"/>
  <c r="P26" i="3"/>
  <c r="P310" i="3"/>
  <c r="P274" i="3"/>
  <c r="P331" i="3"/>
  <c r="P232" i="3"/>
  <c r="P265" i="3"/>
  <c r="P318" i="3"/>
  <c r="P5" i="3"/>
  <c r="P339" i="3"/>
  <c r="P298" i="3"/>
  <c r="P44" i="3"/>
  <c r="P103" i="3"/>
  <c r="P287" i="3"/>
  <c r="P269" i="3"/>
  <c r="P337" i="3"/>
  <c r="P173" i="3"/>
  <c r="P167" i="3"/>
  <c r="P216" i="3"/>
  <c r="P58" i="3"/>
  <c r="P261" i="3"/>
  <c r="P102" i="3"/>
  <c r="P68" i="3"/>
  <c r="P170" i="3"/>
  <c r="P294" i="3"/>
  <c r="P147" i="3"/>
  <c r="P227" i="3"/>
  <c r="P222" i="3"/>
  <c r="P96" i="3"/>
  <c r="P218" i="3"/>
  <c r="P313" i="3"/>
  <c r="P178" i="3"/>
  <c r="P280" i="3"/>
  <c r="P168" i="3"/>
  <c r="P92" i="3"/>
  <c r="P288" i="3"/>
  <c r="P89" i="3"/>
  <c r="P224" i="3"/>
  <c r="P125" i="3"/>
  <c r="P145" i="3"/>
  <c r="P81" i="3"/>
  <c r="P255" i="3"/>
  <c r="P91" i="3"/>
  <c r="P160" i="3"/>
  <c r="P169" i="3"/>
  <c r="P299" i="3"/>
  <c r="P187" i="3"/>
  <c r="P17" i="3"/>
  <c r="P139" i="3"/>
  <c r="P245" i="3"/>
  <c r="P321" i="3"/>
  <c r="P330" i="3"/>
  <c r="P234" i="3"/>
  <c r="P214" i="3"/>
  <c r="P41" i="3"/>
  <c r="P353" i="3"/>
  <c r="P161" i="3"/>
  <c r="P176" i="3"/>
  <c r="P172" i="3"/>
  <c r="P144" i="3"/>
  <c r="P251" i="3"/>
  <c r="P180" i="3"/>
  <c r="P303" i="3"/>
  <c r="P28" i="3"/>
  <c r="P268" i="3"/>
  <c r="P262" i="3"/>
  <c r="P208" i="3"/>
  <c r="P54" i="3"/>
  <c r="P184" i="3"/>
  <c r="P221" i="3"/>
  <c r="P349" i="3"/>
  <c r="P122" i="3"/>
  <c r="P131" i="3"/>
  <c r="P217" i="3"/>
  <c r="P113" i="3"/>
  <c r="P248" i="3"/>
  <c r="P272" i="3"/>
  <c r="P82" i="3"/>
  <c r="P286" i="3"/>
  <c r="P188" i="3"/>
  <c r="P94" i="3"/>
  <c r="P10" i="3"/>
  <c r="P19" i="3"/>
  <c r="P65" i="3"/>
  <c r="P155" i="3"/>
  <c r="P97" i="3"/>
  <c r="P116" i="3"/>
  <c r="P301" i="3"/>
  <c r="P250" i="3"/>
  <c r="P247" i="3"/>
  <c r="P148" i="3"/>
  <c r="P118" i="3"/>
  <c r="P199" i="3"/>
  <c r="P166" i="3"/>
  <c r="P296" i="3"/>
  <c r="P149" i="3"/>
  <c r="P163" i="3"/>
  <c r="P211" i="3"/>
  <c r="P47" i="3"/>
  <c r="P228" i="3"/>
  <c r="P137" i="3"/>
  <c r="P20" i="3"/>
  <c r="P95" i="3"/>
  <c r="P351" i="3"/>
  <c r="P162" i="3"/>
  <c r="P289" i="3"/>
  <c r="P295" i="3"/>
  <c r="P40" i="3"/>
  <c r="P293" i="3"/>
  <c r="P45" i="3"/>
  <c r="P196" i="3"/>
  <c r="P107" i="3"/>
  <c r="P185" i="3"/>
  <c r="P156" i="3"/>
  <c r="P60" i="3"/>
  <c r="P4" i="3"/>
  <c r="P206" i="3"/>
  <c r="P256" i="3"/>
  <c r="P112" i="3"/>
  <c r="P284" i="3"/>
  <c r="P254" i="3"/>
  <c r="P128" i="3"/>
  <c r="P25" i="3"/>
  <c r="P204" i="3"/>
  <c r="P241" i="3"/>
  <c r="P37" i="3"/>
  <c r="P105" i="3"/>
  <c r="P8" i="3"/>
  <c r="P98" i="3"/>
  <c r="P9" i="3"/>
  <c r="P276" i="3"/>
  <c r="P327" i="3"/>
  <c r="P93" i="3"/>
  <c r="P239" i="3"/>
  <c r="P152" i="3"/>
  <c r="P64" i="3"/>
  <c r="P304" i="3"/>
  <c r="P124" i="3"/>
  <c r="P198" i="3"/>
  <c r="P257" i="3"/>
  <c r="P252" i="3"/>
  <c r="P120" i="3"/>
  <c r="P305" i="3"/>
  <c r="P332" i="3"/>
  <c r="P307" i="3"/>
  <c r="P325" i="3"/>
  <c r="P329" i="3"/>
  <c r="P108" i="3"/>
  <c r="P88" i="3"/>
  <c r="P253" i="3"/>
  <c r="P300" i="3"/>
  <c r="P22" i="3"/>
  <c r="P190" i="3"/>
  <c r="P100" i="3"/>
  <c r="P189" i="3"/>
  <c r="P328" i="3"/>
  <c r="P177" i="3"/>
  <c r="P31" i="3"/>
  <c r="P270" i="3"/>
  <c r="P11" i="3"/>
  <c r="P86" i="3"/>
  <c r="P306" i="3"/>
  <c r="P165" i="3"/>
  <c r="P323" i="3"/>
  <c r="P140" i="3"/>
  <c r="P164" i="3"/>
  <c r="P153" i="3"/>
  <c r="P57" i="3"/>
  <c r="P126" i="3"/>
  <c r="P21" i="3"/>
  <c r="P290" i="3"/>
  <c r="P182" i="3"/>
  <c r="P42" i="3"/>
  <c r="P342" i="3"/>
  <c r="P285" i="3"/>
  <c r="P119" i="3"/>
  <c r="P243" i="3"/>
  <c r="P341" i="3"/>
  <c r="P219" i="3"/>
  <c r="P263" i="3"/>
  <c r="P101" i="3"/>
  <c r="P55" i="3"/>
  <c r="P130" i="3"/>
  <c r="P84" i="3"/>
  <c r="P319" i="3"/>
  <c r="P79" i="3"/>
  <c r="P90" i="3"/>
  <c r="P235" i="3"/>
  <c r="P27" i="3"/>
  <c r="P220" i="3"/>
  <c r="P136" i="3"/>
  <c r="P67" i="3"/>
  <c r="P229" i="3"/>
  <c r="P106" i="3"/>
  <c r="P278" i="3"/>
  <c r="P30" i="3"/>
  <c r="P193" i="3"/>
  <c r="P183" i="3"/>
  <c r="P117" i="3"/>
  <c r="P6" i="3"/>
  <c r="P335" i="3"/>
  <c r="P282" i="3"/>
  <c r="P77" i="3"/>
  <c r="P244" i="3"/>
  <c r="P344" i="3"/>
  <c r="P324" i="3"/>
  <c r="P121" i="3"/>
  <c r="P141" i="3"/>
  <c r="P80" i="3"/>
  <c r="P150" i="3"/>
  <c r="P281" i="3"/>
  <c r="P340" i="3"/>
  <c r="P135" i="3"/>
  <c r="P279" i="3"/>
  <c r="P35" i="3"/>
  <c r="P111" i="3"/>
  <c r="P283" i="3"/>
  <c r="P271" i="3"/>
  <c r="P260" i="3"/>
  <c r="P302" i="3"/>
  <c r="P154" i="3"/>
  <c r="P186" i="3"/>
  <c r="P83" i="3"/>
  <c r="P157" i="3"/>
  <c r="P16" i="3"/>
  <c r="P195" i="3"/>
  <c r="P230" i="3"/>
  <c r="P71" i="3"/>
  <c r="P14" i="3"/>
  <c r="P123" i="3"/>
  <c r="P18" i="3"/>
  <c r="P334" i="3"/>
  <c r="P212" i="3"/>
  <c r="P316" i="3"/>
  <c r="P151" i="3"/>
  <c r="P194" i="3"/>
  <c r="P138" i="3"/>
  <c r="P72" i="3"/>
  <c r="P346" i="3"/>
  <c r="P312" i="3"/>
  <c r="P352" i="3"/>
  <c r="P273" i="3"/>
  <c r="P275" i="3"/>
  <c r="P114" i="3"/>
  <c r="P233" i="3"/>
  <c r="P36" i="3"/>
  <c r="P231" i="3"/>
  <c r="P46" i="3"/>
  <c r="P297" i="3"/>
  <c r="P343" i="3"/>
  <c r="P73" i="3"/>
  <c r="P240" i="3"/>
  <c r="P143" i="3"/>
  <c r="P203" i="3"/>
  <c r="P348" i="3"/>
  <c r="P115" i="3"/>
  <c r="P226" i="3"/>
  <c r="P237" i="3"/>
  <c r="P326" i="3"/>
  <c r="P225" i="3"/>
  <c r="P50" i="3"/>
  <c r="P7" i="3"/>
  <c r="P238" i="3"/>
  <c r="P63" i="3"/>
  <c r="P87" i="3"/>
  <c r="P132" i="3"/>
  <c r="P15" i="3"/>
  <c r="P197" i="3"/>
  <c r="P24" i="3"/>
  <c r="P32" i="3"/>
  <c r="P292" i="3"/>
  <c r="P215" i="3"/>
  <c r="P191" i="3"/>
  <c r="P133" i="3"/>
  <c r="P314" i="3"/>
  <c r="P159" i="3"/>
  <c r="P205" i="3"/>
  <c r="P61" i="3"/>
  <c r="P258" i="3"/>
  <c r="P56" i="3"/>
  <c r="P207" i="3"/>
  <c r="P48" i="3"/>
  <c r="P127" i="3"/>
  <c r="P69" i="3"/>
  <c r="P109" i="3"/>
  <c r="P236" i="3"/>
  <c r="P146" i="3"/>
  <c r="P309" i="3"/>
  <c r="P62" i="3"/>
  <c r="P266" i="3"/>
  <c r="P259" i="3"/>
  <c r="P322" i="3"/>
  <c r="P315" i="3"/>
  <c r="P66" i="3"/>
  <c r="P52" i="3"/>
  <c r="Y353" i="1" l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39" i="1"/>
  <c r="Y338" i="1"/>
  <c r="Y337" i="1"/>
  <c r="Y335" i="1"/>
  <c r="Y334" i="1"/>
  <c r="Y332" i="1"/>
  <c r="Y329" i="1"/>
  <c r="Y328" i="1"/>
  <c r="Y326" i="1"/>
  <c r="Y325" i="1"/>
  <c r="Y324" i="1"/>
  <c r="Y322" i="1"/>
  <c r="Y320" i="1"/>
  <c r="Y319" i="1"/>
  <c r="Y318" i="1"/>
  <c r="Y317" i="1"/>
  <c r="Y316" i="1"/>
  <c r="Y315" i="1"/>
  <c r="Y314" i="1"/>
  <c r="Y312" i="1"/>
  <c r="Y311" i="1"/>
  <c r="Y310" i="1"/>
  <c r="Y309" i="1"/>
  <c r="Y308" i="1"/>
  <c r="Y307" i="1"/>
  <c r="Y305" i="1"/>
  <c r="Y302" i="1"/>
  <c r="Y301" i="1"/>
  <c r="Y300" i="1"/>
  <c r="Y298" i="1"/>
  <c r="Y296" i="1"/>
  <c r="Y295" i="1"/>
  <c r="Y294" i="1"/>
  <c r="Y293" i="1"/>
  <c r="Y288" i="1"/>
  <c r="Y287" i="1"/>
  <c r="Y285" i="1"/>
  <c r="Y284" i="1"/>
  <c r="Y283" i="1"/>
  <c r="Y281" i="1"/>
  <c r="Y280" i="1"/>
  <c r="Y278" i="1"/>
  <c r="Y277" i="1"/>
  <c r="Y276" i="1"/>
  <c r="Y275" i="1"/>
  <c r="Y274" i="1"/>
  <c r="Y273" i="1"/>
  <c r="Y272" i="1"/>
  <c r="Y270" i="1"/>
  <c r="Y269" i="1"/>
  <c r="Y268" i="1"/>
  <c r="Y266" i="1"/>
  <c r="Y265" i="1"/>
  <c r="Y264" i="1"/>
  <c r="Y263" i="1"/>
  <c r="Y262" i="1"/>
  <c r="Y261" i="1"/>
  <c r="Y260" i="1"/>
  <c r="Y259" i="1"/>
  <c r="Y256" i="1"/>
  <c r="Y254" i="1"/>
  <c r="Y253" i="1"/>
  <c r="Y252" i="1"/>
  <c r="Y251" i="1"/>
  <c r="Y250" i="1"/>
  <c r="Y249" i="1"/>
  <c r="Y248" i="1"/>
  <c r="Y247" i="1"/>
  <c r="Y246" i="1"/>
  <c r="Y244" i="1"/>
  <c r="Y243" i="1"/>
  <c r="Y242" i="1"/>
  <c r="Y241" i="1"/>
  <c r="Y240" i="1"/>
  <c r="Y239" i="1"/>
  <c r="Y237" i="1"/>
  <c r="Y236" i="1"/>
  <c r="Y235" i="1"/>
  <c r="Y234" i="1"/>
  <c r="Y232" i="1"/>
  <c r="Y231" i="1"/>
  <c r="Y230" i="1"/>
  <c r="Y229" i="1"/>
  <c r="Y228" i="1"/>
  <c r="Y226" i="1"/>
  <c r="Y225" i="1"/>
  <c r="Y223" i="1"/>
  <c r="Y221" i="1"/>
  <c r="Y220" i="1"/>
  <c r="Y219" i="1"/>
  <c r="Y218" i="1"/>
  <c r="Y216" i="1"/>
  <c r="Y215" i="1"/>
  <c r="Y214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198" i="1"/>
  <c r="Y197" i="1"/>
  <c r="Y196" i="1"/>
  <c r="Y195" i="1"/>
  <c r="Y193" i="1"/>
  <c r="Y192" i="1"/>
  <c r="Y191" i="1"/>
  <c r="Y190" i="1"/>
  <c r="Y189" i="1"/>
  <c r="Y188" i="1"/>
  <c r="Y187" i="1"/>
  <c r="Y186" i="1"/>
  <c r="Y185" i="1"/>
  <c r="Y184" i="1"/>
  <c r="Y183" i="1"/>
  <c r="Y181" i="1"/>
  <c r="Y179" i="1"/>
  <c r="Y178" i="1"/>
  <c r="Y177" i="1"/>
  <c r="Y176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59" i="1"/>
  <c r="Y156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27" i="1"/>
  <c r="Y126" i="1"/>
  <c r="Y124" i="1"/>
  <c r="Y123" i="1"/>
  <c r="Y122" i="1"/>
  <c r="Y121" i="1"/>
  <c r="Y117" i="1"/>
  <c r="Y115" i="1"/>
  <c r="Y114" i="1"/>
  <c r="Y113" i="1"/>
  <c r="Y112" i="1"/>
  <c r="Y110" i="1"/>
  <c r="Y109" i="1"/>
  <c r="Y106" i="1"/>
  <c r="Y105" i="1"/>
  <c r="Y104" i="1"/>
  <c r="Y103" i="1"/>
  <c r="Y102" i="1"/>
  <c r="Y101" i="1"/>
  <c r="Y100" i="1"/>
  <c r="Y98" i="1"/>
  <c r="Y97" i="1"/>
  <c r="Y96" i="1"/>
  <c r="Y95" i="1"/>
  <c r="Y94" i="1"/>
  <c r="Y93" i="1"/>
  <c r="Y88" i="1"/>
  <c r="Y87" i="1"/>
  <c r="Y86" i="1"/>
  <c r="Y83" i="1"/>
  <c r="Y82" i="1"/>
  <c r="Y81" i="1"/>
  <c r="Y80" i="1"/>
  <c r="Y79" i="1"/>
  <c r="Y76" i="1"/>
  <c r="Y75" i="1"/>
  <c r="Y74" i="1"/>
  <c r="Y73" i="1"/>
  <c r="Y72" i="1"/>
  <c r="Y70" i="1"/>
  <c r="Y69" i="1"/>
  <c r="Y68" i="1"/>
  <c r="Y67" i="1"/>
  <c r="Y66" i="1"/>
  <c r="Y64" i="1"/>
  <c r="Y63" i="1"/>
  <c r="Y62" i="1"/>
  <c r="Y61" i="1"/>
  <c r="Y60" i="1"/>
  <c r="Y59" i="1"/>
  <c r="Y57" i="1"/>
  <c r="Y56" i="1"/>
  <c r="Y54" i="1"/>
  <c r="Y53" i="1"/>
  <c r="Y51" i="1"/>
  <c r="Y50" i="1"/>
  <c r="Y49" i="1"/>
  <c r="Y48" i="1"/>
  <c r="Y47" i="1"/>
  <c r="Y46" i="1"/>
  <c r="Y45" i="1"/>
  <c r="Y43" i="1"/>
  <c r="Y42" i="1"/>
  <c r="Y40" i="1"/>
  <c r="Y38" i="1"/>
  <c r="Y37" i="1"/>
  <c r="Y36" i="1"/>
  <c r="Y35" i="1"/>
  <c r="Y34" i="1"/>
  <c r="Y33" i="1"/>
  <c r="Y32" i="1"/>
  <c r="Y30" i="1"/>
  <c r="Y29" i="1"/>
  <c r="Y28" i="1"/>
  <c r="Y27" i="1"/>
  <c r="Y25" i="1"/>
  <c r="Y24" i="1"/>
  <c r="Y21" i="1"/>
  <c r="Y20" i="1"/>
  <c r="Y19" i="1"/>
  <c r="Y18" i="1"/>
  <c r="Y16" i="1"/>
  <c r="Y15" i="1"/>
  <c r="Y14" i="1"/>
  <c r="Y13" i="1"/>
  <c r="Y12" i="1"/>
  <c r="Y10" i="1"/>
  <c r="Y9" i="1"/>
  <c r="Y8" i="1"/>
  <c r="Y7" i="1"/>
  <c r="Y6" i="1"/>
  <c r="Y5" i="1"/>
  <c r="Y4" i="1"/>
  <c r="T10" i="1"/>
  <c r="T9" i="1"/>
  <c r="T8" i="1"/>
  <c r="T7" i="1"/>
  <c r="T6" i="1"/>
  <c r="T5" i="1"/>
  <c r="D356" i="3" l="1"/>
  <c r="C356" i="3"/>
  <c r="H354" i="3"/>
  <c r="E354" i="3"/>
  <c r="H353" i="3"/>
  <c r="H352" i="3"/>
  <c r="E352" i="3"/>
  <c r="H351" i="3"/>
  <c r="E351" i="3"/>
  <c r="H350" i="3"/>
  <c r="E350" i="3"/>
  <c r="H349" i="3"/>
  <c r="E349" i="3"/>
  <c r="H348" i="3"/>
  <c r="E348" i="3"/>
  <c r="H347" i="3"/>
  <c r="E347" i="3"/>
  <c r="H346" i="3"/>
  <c r="E346" i="3"/>
  <c r="H345" i="3"/>
  <c r="E345" i="3"/>
  <c r="H344" i="3"/>
  <c r="E344" i="3"/>
  <c r="H343" i="3"/>
  <c r="E343" i="3"/>
  <c r="H342" i="3"/>
  <c r="E342" i="3"/>
  <c r="H341" i="3"/>
  <c r="E341" i="3"/>
  <c r="H340" i="3"/>
  <c r="E340" i="3"/>
  <c r="H339" i="3"/>
  <c r="E339" i="3"/>
  <c r="H338" i="3"/>
  <c r="E338" i="3"/>
  <c r="H337" i="3"/>
  <c r="E337" i="3"/>
  <c r="H336" i="3"/>
  <c r="E336" i="3"/>
  <c r="H335" i="3"/>
  <c r="E335" i="3"/>
  <c r="H334" i="3"/>
  <c r="E334" i="3"/>
  <c r="H333" i="3"/>
  <c r="E333" i="3"/>
  <c r="H332" i="3"/>
  <c r="E332" i="3"/>
  <c r="H331" i="3"/>
  <c r="E331" i="3"/>
  <c r="H330" i="3"/>
  <c r="E330" i="3"/>
  <c r="H329" i="3"/>
  <c r="E329" i="3"/>
  <c r="H328" i="3"/>
  <c r="E328" i="3"/>
  <c r="E327" i="3"/>
  <c r="H326" i="3"/>
  <c r="E326" i="3"/>
  <c r="H325" i="3"/>
  <c r="E325" i="3"/>
  <c r="H324" i="3"/>
  <c r="E324" i="3"/>
  <c r="H323" i="3"/>
  <c r="E323" i="3"/>
  <c r="H322" i="3"/>
  <c r="E322" i="3"/>
  <c r="H321" i="3"/>
  <c r="E321" i="3"/>
  <c r="H320" i="3"/>
  <c r="E320" i="3"/>
  <c r="H319" i="3"/>
  <c r="E319" i="3"/>
  <c r="H318" i="3"/>
  <c r="E318" i="3"/>
  <c r="H317" i="3"/>
  <c r="E317" i="3"/>
  <c r="H316" i="3"/>
  <c r="E316" i="3"/>
  <c r="H315" i="3"/>
  <c r="E315" i="3"/>
  <c r="H314" i="3"/>
  <c r="E314" i="3"/>
  <c r="H313" i="3"/>
  <c r="E313" i="3"/>
  <c r="H312" i="3"/>
  <c r="E312" i="3"/>
  <c r="H311" i="3"/>
  <c r="E311" i="3"/>
  <c r="H310" i="3"/>
  <c r="E310" i="3"/>
  <c r="H309" i="3"/>
  <c r="E309" i="3"/>
  <c r="H308" i="3"/>
  <c r="E308" i="3"/>
  <c r="H307" i="3"/>
  <c r="E307" i="3"/>
  <c r="H306" i="3"/>
  <c r="E306" i="3"/>
  <c r="H305" i="3"/>
  <c r="E305" i="3"/>
  <c r="H304" i="3"/>
  <c r="E304" i="3"/>
  <c r="H303" i="3"/>
  <c r="E303" i="3"/>
  <c r="H302" i="3"/>
  <c r="E302" i="3"/>
  <c r="H301" i="3"/>
  <c r="E301" i="3"/>
  <c r="H300" i="3"/>
  <c r="E300" i="3"/>
  <c r="H299" i="3"/>
  <c r="E299" i="3"/>
  <c r="H298" i="3"/>
  <c r="E298" i="3"/>
  <c r="H297" i="3"/>
  <c r="E297" i="3"/>
  <c r="H296" i="3"/>
  <c r="E296" i="3"/>
  <c r="H295" i="3"/>
  <c r="E295" i="3"/>
  <c r="H294" i="3"/>
  <c r="E294" i="3"/>
  <c r="H293" i="3"/>
  <c r="E293" i="3"/>
  <c r="H292" i="3"/>
  <c r="E292" i="3"/>
  <c r="H291" i="3"/>
  <c r="E291" i="3"/>
  <c r="H290" i="3"/>
  <c r="E290" i="3"/>
  <c r="H289" i="3"/>
  <c r="E289" i="3"/>
  <c r="H288" i="3"/>
  <c r="E288" i="3"/>
  <c r="H287" i="3"/>
  <c r="E287" i="3"/>
  <c r="H286" i="3"/>
  <c r="E286" i="3"/>
  <c r="H285" i="3"/>
  <c r="E285" i="3"/>
  <c r="H284" i="3"/>
  <c r="E284" i="3"/>
  <c r="H283" i="3"/>
  <c r="E283" i="3"/>
  <c r="H282" i="3"/>
  <c r="E282" i="3"/>
  <c r="H281" i="3"/>
  <c r="E281" i="3"/>
  <c r="H280" i="3"/>
  <c r="E280" i="3"/>
  <c r="H279" i="3"/>
  <c r="E279" i="3"/>
  <c r="H278" i="3"/>
  <c r="E278" i="3"/>
  <c r="H277" i="3"/>
  <c r="E277" i="3"/>
  <c r="H276" i="3"/>
  <c r="E276" i="3"/>
  <c r="H275" i="3"/>
  <c r="E275" i="3"/>
  <c r="H274" i="3"/>
  <c r="E274" i="3"/>
  <c r="H273" i="3"/>
  <c r="E273" i="3"/>
  <c r="H272" i="3"/>
  <c r="E272" i="3"/>
  <c r="H271" i="3"/>
  <c r="E271" i="3"/>
  <c r="H270" i="3"/>
  <c r="E270" i="3"/>
  <c r="H269" i="3"/>
  <c r="E269" i="3"/>
  <c r="H268" i="3"/>
  <c r="E268" i="3"/>
  <c r="H267" i="3"/>
  <c r="E267" i="3"/>
  <c r="H266" i="3"/>
  <c r="E266" i="3"/>
  <c r="H265" i="3"/>
  <c r="E265" i="3"/>
  <c r="H264" i="3"/>
  <c r="E264" i="3"/>
  <c r="H263" i="3"/>
  <c r="E263" i="3"/>
  <c r="H262" i="3"/>
  <c r="E262" i="3"/>
  <c r="H261" i="3"/>
  <c r="E261" i="3"/>
  <c r="H260" i="3"/>
  <c r="E260" i="3"/>
  <c r="H259" i="3"/>
  <c r="E259" i="3"/>
  <c r="H258" i="3"/>
  <c r="E258" i="3"/>
  <c r="H257" i="3"/>
  <c r="E257" i="3"/>
  <c r="H256" i="3"/>
  <c r="E256" i="3"/>
  <c r="H255" i="3"/>
  <c r="E255" i="3"/>
  <c r="H254" i="3"/>
  <c r="E254" i="3"/>
  <c r="H253" i="3"/>
  <c r="E253" i="3"/>
  <c r="H252" i="3"/>
  <c r="E252" i="3"/>
  <c r="H251" i="3"/>
  <c r="E251" i="3"/>
  <c r="H250" i="3"/>
  <c r="E250" i="3"/>
  <c r="H249" i="3"/>
  <c r="E249" i="3"/>
  <c r="H248" i="3"/>
  <c r="E248" i="3"/>
  <c r="H247" i="3"/>
  <c r="E247" i="3"/>
  <c r="H246" i="3"/>
  <c r="E246" i="3"/>
  <c r="H245" i="3"/>
  <c r="E245" i="3"/>
  <c r="H244" i="3"/>
  <c r="E244" i="3"/>
  <c r="H243" i="3"/>
  <c r="E243" i="3"/>
  <c r="H242" i="3"/>
  <c r="E242" i="3"/>
  <c r="H241" i="3"/>
  <c r="E241" i="3"/>
  <c r="H240" i="3"/>
  <c r="E240" i="3"/>
  <c r="H239" i="3"/>
  <c r="E239" i="3"/>
  <c r="H238" i="3"/>
  <c r="E238" i="3"/>
  <c r="H237" i="3"/>
  <c r="E237" i="3"/>
  <c r="H236" i="3"/>
  <c r="E236" i="3"/>
  <c r="H235" i="3"/>
  <c r="E235" i="3"/>
  <c r="H234" i="3"/>
  <c r="E234" i="3"/>
  <c r="H233" i="3"/>
  <c r="E233" i="3"/>
  <c r="H232" i="3"/>
  <c r="E232" i="3"/>
  <c r="H231" i="3"/>
  <c r="E231" i="3"/>
  <c r="H230" i="3"/>
  <c r="E230" i="3"/>
  <c r="H229" i="3"/>
  <c r="E229" i="3"/>
  <c r="H228" i="3"/>
  <c r="E228" i="3"/>
  <c r="H227" i="3"/>
  <c r="E227" i="3"/>
  <c r="H226" i="3"/>
  <c r="E226" i="3"/>
  <c r="H225" i="3"/>
  <c r="E225" i="3"/>
  <c r="H224" i="3"/>
  <c r="E224" i="3"/>
  <c r="H223" i="3"/>
  <c r="E223" i="3"/>
  <c r="H222" i="3"/>
  <c r="E222" i="3"/>
  <c r="H221" i="3"/>
  <c r="E221" i="3"/>
  <c r="H220" i="3"/>
  <c r="E220" i="3"/>
  <c r="H219" i="3"/>
  <c r="E219" i="3"/>
  <c r="H218" i="3"/>
  <c r="E218" i="3"/>
  <c r="H217" i="3"/>
  <c r="E217" i="3"/>
  <c r="H216" i="3"/>
  <c r="E216" i="3"/>
  <c r="H215" i="3"/>
  <c r="E215" i="3"/>
  <c r="H214" i="3"/>
  <c r="E214" i="3"/>
  <c r="H213" i="3"/>
  <c r="E213" i="3"/>
  <c r="H212" i="3"/>
  <c r="E212" i="3"/>
  <c r="H211" i="3"/>
  <c r="E211" i="3"/>
  <c r="H210" i="3"/>
  <c r="E210" i="3"/>
  <c r="H209" i="3"/>
  <c r="E209" i="3"/>
  <c r="H208" i="3"/>
  <c r="E208" i="3"/>
  <c r="H207" i="3"/>
  <c r="E207" i="3"/>
  <c r="H206" i="3"/>
  <c r="E206" i="3"/>
  <c r="H205" i="3"/>
  <c r="E205" i="3"/>
  <c r="H204" i="3"/>
  <c r="E204" i="3"/>
  <c r="H203" i="3"/>
  <c r="E203" i="3"/>
  <c r="H202" i="3"/>
  <c r="E202" i="3"/>
  <c r="H201" i="3"/>
  <c r="E201" i="3"/>
  <c r="H200" i="3"/>
  <c r="E200" i="3"/>
  <c r="H199" i="3"/>
  <c r="E199" i="3"/>
  <c r="H198" i="3"/>
  <c r="E198" i="3"/>
  <c r="H197" i="3"/>
  <c r="E197" i="3"/>
  <c r="H196" i="3"/>
  <c r="E196" i="3"/>
  <c r="H195" i="3"/>
  <c r="E195" i="3"/>
  <c r="H194" i="3"/>
  <c r="E194" i="3"/>
  <c r="H193" i="3"/>
  <c r="E193" i="3"/>
  <c r="H192" i="3"/>
  <c r="E192" i="3"/>
  <c r="H191" i="3"/>
  <c r="E191" i="3"/>
  <c r="H190" i="3"/>
  <c r="E190" i="3"/>
  <c r="H189" i="3"/>
  <c r="E189" i="3"/>
  <c r="H188" i="3"/>
  <c r="E188" i="3"/>
  <c r="H187" i="3"/>
  <c r="E187" i="3"/>
  <c r="H186" i="3"/>
  <c r="E186" i="3"/>
  <c r="H185" i="3"/>
  <c r="E185" i="3"/>
  <c r="H184" i="3"/>
  <c r="E184" i="3"/>
  <c r="H183" i="3"/>
  <c r="E183" i="3"/>
  <c r="H182" i="3"/>
  <c r="E182" i="3"/>
  <c r="H181" i="3"/>
  <c r="E181" i="3"/>
  <c r="H180" i="3"/>
  <c r="E180" i="3"/>
  <c r="H179" i="3"/>
  <c r="E179" i="3"/>
  <c r="H178" i="3"/>
  <c r="E178" i="3"/>
  <c r="H177" i="3"/>
  <c r="E177" i="3"/>
  <c r="H176" i="3"/>
  <c r="E176" i="3"/>
  <c r="H175" i="3"/>
  <c r="E175" i="3"/>
  <c r="H174" i="3"/>
  <c r="E174" i="3"/>
  <c r="H173" i="3"/>
  <c r="E173" i="3"/>
  <c r="H172" i="3"/>
  <c r="E172" i="3"/>
  <c r="H171" i="3"/>
  <c r="E171" i="3"/>
  <c r="H170" i="3"/>
  <c r="E170" i="3"/>
  <c r="H169" i="3"/>
  <c r="E169" i="3"/>
  <c r="H168" i="3"/>
  <c r="E168" i="3"/>
  <c r="H167" i="3"/>
  <c r="E167" i="3"/>
  <c r="H166" i="3"/>
  <c r="E166" i="3"/>
  <c r="H165" i="3"/>
  <c r="E165" i="3"/>
  <c r="H164" i="3"/>
  <c r="E164" i="3"/>
  <c r="H163" i="3"/>
  <c r="E163" i="3"/>
  <c r="H162" i="3"/>
  <c r="E162" i="3"/>
  <c r="H161" i="3"/>
  <c r="E161" i="3"/>
  <c r="H160" i="3"/>
  <c r="E160" i="3"/>
  <c r="H159" i="3"/>
  <c r="E159" i="3"/>
  <c r="H158" i="3"/>
  <c r="E158" i="3"/>
  <c r="H157" i="3"/>
  <c r="E157" i="3"/>
  <c r="H156" i="3"/>
  <c r="E156" i="3"/>
  <c r="H155" i="3"/>
  <c r="E155" i="3"/>
  <c r="H154" i="3"/>
  <c r="E154" i="3"/>
  <c r="H153" i="3"/>
  <c r="E153" i="3"/>
  <c r="H152" i="3"/>
  <c r="E152" i="3"/>
  <c r="H151" i="3"/>
  <c r="E151" i="3"/>
  <c r="H150" i="3"/>
  <c r="E150" i="3"/>
  <c r="H149" i="3"/>
  <c r="E149" i="3"/>
  <c r="H148" i="3"/>
  <c r="E148" i="3"/>
  <c r="H147" i="3"/>
  <c r="E147" i="3"/>
  <c r="H146" i="3"/>
  <c r="E146" i="3"/>
  <c r="H145" i="3"/>
  <c r="E145" i="3"/>
  <c r="H144" i="3"/>
  <c r="E144" i="3"/>
  <c r="H143" i="3"/>
  <c r="E143" i="3"/>
  <c r="H142" i="3"/>
  <c r="E142" i="3"/>
  <c r="H141" i="3"/>
  <c r="E141" i="3"/>
  <c r="H140" i="3"/>
  <c r="E140" i="3"/>
  <c r="H139" i="3"/>
  <c r="E139" i="3"/>
  <c r="H138" i="3"/>
  <c r="E138" i="3"/>
  <c r="H137" i="3"/>
  <c r="E137" i="3"/>
  <c r="H136" i="3"/>
  <c r="E136" i="3"/>
  <c r="H135" i="3"/>
  <c r="E135" i="3"/>
  <c r="H134" i="3"/>
  <c r="E134" i="3"/>
  <c r="H133" i="3"/>
  <c r="E133" i="3"/>
  <c r="H132" i="3"/>
  <c r="E132" i="3"/>
  <c r="H131" i="3"/>
  <c r="E131" i="3"/>
  <c r="H130" i="3"/>
  <c r="E130" i="3"/>
  <c r="H129" i="3"/>
  <c r="E129" i="3"/>
  <c r="H128" i="3"/>
  <c r="E128" i="3"/>
  <c r="H127" i="3"/>
  <c r="E127" i="3"/>
  <c r="H126" i="3"/>
  <c r="E126" i="3"/>
  <c r="H125" i="3"/>
  <c r="E125" i="3"/>
  <c r="H124" i="3"/>
  <c r="E124" i="3"/>
  <c r="E123" i="3"/>
  <c r="H122" i="3"/>
  <c r="E122" i="3"/>
  <c r="H121" i="3"/>
  <c r="E121" i="3"/>
  <c r="H120" i="3"/>
  <c r="E120" i="3"/>
  <c r="H119" i="3"/>
  <c r="E119" i="3"/>
  <c r="H118" i="3"/>
  <c r="E118" i="3"/>
  <c r="H117" i="3"/>
  <c r="E117" i="3"/>
  <c r="H116" i="3"/>
  <c r="E116" i="3"/>
  <c r="H115" i="3"/>
  <c r="E115" i="3"/>
  <c r="H114" i="3"/>
  <c r="E114" i="3"/>
  <c r="H113" i="3"/>
  <c r="E113" i="3"/>
  <c r="H112" i="3"/>
  <c r="E112" i="3"/>
  <c r="H111" i="3"/>
  <c r="E111" i="3"/>
  <c r="H110" i="3"/>
  <c r="E110" i="3"/>
  <c r="H109" i="3"/>
  <c r="E109" i="3"/>
  <c r="H108" i="3"/>
  <c r="E108" i="3"/>
  <c r="H107" i="3"/>
  <c r="E107" i="3"/>
  <c r="H106" i="3"/>
  <c r="E106" i="3"/>
  <c r="H105" i="3"/>
  <c r="E105" i="3"/>
  <c r="H104" i="3"/>
  <c r="E104" i="3"/>
  <c r="H103" i="3"/>
  <c r="E103" i="3"/>
  <c r="H102" i="3"/>
  <c r="E102" i="3"/>
  <c r="H101" i="3"/>
  <c r="E101" i="3"/>
  <c r="H100" i="3"/>
  <c r="E100" i="3"/>
  <c r="H99" i="3"/>
  <c r="E99" i="3"/>
  <c r="H98" i="3"/>
  <c r="E98" i="3"/>
  <c r="H97" i="3"/>
  <c r="E97" i="3"/>
  <c r="H96" i="3"/>
  <c r="E96" i="3"/>
  <c r="H95" i="3"/>
  <c r="E95" i="3"/>
  <c r="H94" i="3"/>
  <c r="E94" i="3"/>
  <c r="H93" i="3"/>
  <c r="E93" i="3"/>
  <c r="H92" i="3"/>
  <c r="E92" i="3"/>
  <c r="H91" i="3"/>
  <c r="E91" i="3"/>
  <c r="H90" i="3"/>
  <c r="E90" i="3"/>
  <c r="H89" i="3"/>
  <c r="E89" i="3"/>
  <c r="H88" i="3"/>
  <c r="E88" i="3"/>
  <c r="H87" i="3"/>
  <c r="E87" i="3"/>
  <c r="H86" i="3"/>
  <c r="E86" i="3"/>
  <c r="H85" i="3"/>
  <c r="E85" i="3"/>
  <c r="H84" i="3"/>
  <c r="E84" i="3"/>
  <c r="H83" i="3"/>
  <c r="E83" i="3"/>
  <c r="H82" i="3"/>
  <c r="E82" i="3"/>
  <c r="H81" i="3"/>
  <c r="E81" i="3"/>
  <c r="H80" i="3"/>
  <c r="E80" i="3"/>
  <c r="H79" i="3"/>
  <c r="E79" i="3"/>
  <c r="H78" i="3"/>
  <c r="E78" i="3"/>
  <c r="H77" i="3"/>
  <c r="E77" i="3"/>
  <c r="H76" i="3"/>
  <c r="E76" i="3"/>
  <c r="H75" i="3"/>
  <c r="E75" i="3"/>
  <c r="H74" i="3"/>
  <c r="E74" i="3"/>
  <c r="H73" i="3"/>
  <c r="E73" i="3"/>
  <c r="H72" i="3"/>
  <c r="E72" i="3"/>
  <c r="H71" i="3"/>
  <c r="E71" i="3"/>
  <c r="H70" i="3"/>
  <c r="E70" i="3"/>
  <c r="H69" i="3"/>
  <c r="E69" i="3"/>
  <c r="H68" i="3"/>
  <c r="E68" i="3"/>
  <c r="H67" i="3"/>
  <c r="E67" i="3"/>
  <c r="H66" i="3"/>
  <c r="E66" i="3"/>
  <c r="H65" i="3"/>
  <c r="E65" i="3"/>
  <c r="H64" i="3"/>
  <c r="E64" i="3"/>
  <c r="H63" i="3"/>
  <c r="E63" i="3"/>
  <c r="H62" i="3"/>
  <c r="E62" i="3"/>
  <c r="H61" i="3"/>
  <c r="E61" i="3"/>
  <c r="H60" i="3"/>
  <c r="E60" i="3"/>
  <c r="H59" i="3"/>
  <c r="E59" i="3"/>
  <c r="H58" i="3"/>
  <c r="E58" i="3"/>
  <c r="H57" i="3"/>
  <c r="E57" i="3"/>
  <c r="H56" i="3"/>
  <c r="E56" i="3"/>
  <c r="H55" i="3"/>
  <c r="E55" i="3"/>
  <c r="H54" i="3"/>
  <c r="E54" i="3"/>
  <c r="H53" i="3"/>
  <c r="E53" i="3"/>
  <c r="H52" i="3"/>
  <c r="E52" i="3"/>
  <c r="H51" i="3"/>
  <c r="E51" i="3"/>
  <c r="H50" i="3"/>
  <c r="E50" i="3"/>
  <c r="H49" i="3"/>
  <c r="E49" i="3"/>
  <c r="H48" i="3"/>
  <c r="E48" i="3"/>
  <c r="H47" i="3"/>
  <c r="E47" i="3"/>
  <c r="H46" i="3"/>
  <c r="E46" i="3"/>
  <c r="H45" i="3"/>
  <c r="E45" i="3"/>
  <c r="H44" i="3"/>
  <c r="E44" i="3"/>
  <c r="H43" i="3"/>
  <c r="E43" i="3"/>
  <c r="H42" i="3"/>
  <c r="E42" i="3"/>
  <c r="H41" i="3"/>
  <c r="E41" i="3"/>
  <c r="H40" i="3"/>
  <c r="E40" i="3"/>
  <c r="H39" i="3"/>
  <c r="E39" i="3"/>
  <c r="H38" i="3"/>
  <c r="E38" i="3"/>
  <c r="H37" i="3"/>
  <c r="E37" i="3"/>
  <c r="E36" i="3"/>
  <c r="H35" i="3"/>
  <c r="E35" i="3"/>
  <c r="H34" i="3"/>
  <c r="E34" i="3"/>
  <c r="H33" i="3"/>
  <c r="E33" i="3"/>
  <c r="H32" i="3"/>
  <c r="E32" i="3"/>
  <c r="H31" i="3"/>
  <c r="E31" i="3"/>
  <c r="H30" i="3"/>
  <c r="E30" i="3"/>
  <c r="H29" i="3"/>
  <c r="E29" i="3"/>
  <c r="H28" i="3"/>
  <c r="E28" i="3"/>
  <c r="H27" i="3"/>
  <c r="E27" i="3"/>
  <c r="H26" i="3"/>
  <c r="E26" i="3"/>
  <c r="H25" i="3"/>
  <c r="E25" i="3"/>
  <c r="H24" i="3"/>
  <c r="E24" i="3"/>
  <c r="H23" i="3"/>
  <c r="E23" i="3"/>
  <c r="H22" i="3"/>
  <c r="E22" i="3"/>
  <c r="H21" i="3"/>
  <c r="E21" i="3"/>
  <c r="H20" i="3"/>
  <c r="E20" i="3"/>
  <c r="H19" i="3"/>
  <c r="E19" i="3"/>
  <c r="H18" i="3"/>
  <c r="E18" i="3"/>
  <c r="H17" i="3"/>
  <c r="E17" i="3"/>
  <c r="H16" i="3"/>
  <c r="E16" i="3"/>
  <c r="H15" i="3"/>
  <c r="E15" i="3"/>
  <c r="H14" i="3"/>
  <c r="E14" i="3"/>
  <c r="H13" i="3"/>
  <c r="E13" i="3"/>
  <c r="H12" i="3"/>
  <c r="E12" i="3"/>
  <c r="H11" i="3"/>
  <c r="E11" i="3"/>
  <c r="H10" i="3"/>
  <c r="E10" i="3"/>
  <c r="H9" i="3"/>
  <c r="E9" i="3"/>
  <c r="H8" i="3"/>
  <c r="E8" i="3"/>
  <c r="H7" i="3"/>
  <c r="E7" i="3"/>
  <c r="H6" i="3"/>
  <c r="E6" i="3"/>
  <c r="H5" i="3"/>
  <c r="E5" i="3"/>
  <c r="H4" i="3"/>
  <c r="E4" i="3"/>
  <c r="E356" i="3" l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60" i="1" l="1"/>
  <c r="X352" i="1"/>
  <c r="X350" i="1"/>
  <c r="X349" i="1"/>
  <c r="X348" i="1"/>
  <c r="X347" i="1"/>
  <c r="X346" i="1"/>
  <c r="X345" i="1"/>
  <c r="X343" i="1"/>
  <c r="X338" i="1"/>
  <c r="X335" i="1"/>
  <c r="X334" i="1"/>
  <c r="X326" i="1"/>
  <c r="X322" i="1"/>
  <c r="X319" i="1"/>
  <c r="X316" i="1"/>
  <c r="X315" i="1"/>
  <c r="X314" i="1"/>
  <c r="X312" i="1"/>
  <c r="X310" i="1"/>
  <c r="X309" i="1"/>
  <c r="X308" i="1"/>
  <c r="X307" i="1"/>
  <c r="X305" i="1"/>
  <c r="X302" i="1"/>
  <c r="X301" i="1"/>
  <c r="X300" i="1"/>
  <c r="X296" i="1"/>
  <c r="X294" i="1"/>
  <c r="X293" i="1"/>
  <c r="X287" i="1"/>
  <c r="X285" i="1"/>
  <c r="X283" i="1"/>
  <c r="X281" i="1"/>
  <c r="X278" i="1"/>
  <c r="X272" i="1"/>
  <c r="X270" i="1"/>
  <c r="X266" i="1"/>
  <c r="X265" i="1"/>
  <c r="X263" i="1"/>
  <c r="X262" i="1"/>
  <c r="X260" i="1"/>
  <c r="X259" i="1"/>
  <c r="X256" i="1"/>
  <c r="X253" i="1"/>
  <c r="X252" i="1"/>
  <c r="X251" i="1"/>
  <c r="X249" i="1"/>
  <c r="X248" i="1"/>
  <c r="X244" i="1"/>
  <c r="X240" i="1"/>
  <c r="X237" i="1"/>
  <c r="X236" i="1"/>
  <c r="X231" i="1"/>
  <c r="X230" i="1"/>
  <c r="X229" i="1"/>
  <c r="X228" i="1"/>
  <c r="X226" i="1"/>
  <c r="X225" i="1"/>
  <c r="X221" i="1"/>
  <c r="X216" i="1"/>
  <c r="X215" i="1"/>
  <c r="X214" i="1"/>
  <c r="X212" i="1"/>
  <c r="X208" i="1"/>
  <c r="X207" i="1"/>
  <c r="X206" i="1"/>
  <c r="X205" i="1"/>
  <c r="X203" i="1"/>
  <c r="X198" i="1"/>
  <c r="X197" i="1"/>
  <c r="X196" i="1"/>
  <c r="X195" i="1"/>
  <c r="X193" i="1"/>
  <c r="X191" i="1"/>
  <c r="X189" i="1"/>
  <c r="X188" i="1"/>
  <c r="X186" i="1"/>
  <c r="X184" i="1"/>
  <c r="X183" i="1"/>
  <c r="X181" i="1"/>
  <c r="X178" i="1"/>
  <c r="X173" i="1"/>
  <c r="X171" i="1"/>
  <c r="X170" i="1"/>
  <c r="X167" i="1"/>
  <c r="X166" i="1"/>
  <c r="X165" i="1"/>
  <c r="X164" i="1"/>
  <c r="X159" i="1"/>
  <c r="X156" i="1"/>
  <c r="X154" i="1"/>
  <c r="X152" i="1"/>
  <c r="X151" i="1"/>
  <c r="X147" i="1"/>
  <c r="X146" i="1"/>
  <c r="X138" i="1"/>
  <c r="X137" i="1"/>
  <c r="X136" i="1"/>
  <c r="X135" i="1"/>
  <c r="X133" i="1"/>
  <c r="X132" i="1"/>
  <c r="X131" i="1"/>
  <c r="X127" i="1"/>
  <c r="X124" i="1"/>
  <c r="X121" i="1"/>
  <c r="X114" i="1"/>
  <c r="X109" i="1"/>
  <c r="X106" i="1"/>
  <c r="X105" i="1"/>
  <c r="X102" i="1"/>
  <c r="X101" i="1"/>
  <c r="X100" i="1"/>
  <c r="X96" i="1"/>
  <c r="X94" i="1"/>
  <c r="X93" i="1"/>
  <c r="X87" i="1"/>
  <c r="X86" i="1"/>
  <c r="X83" i="1"/>
  <c r="X81" i="1"/>
  <c r="X80" i="1"/>
  <c r="X76" i="1"/>
  <c r="X74" i="1"/>
  <c r="X73" i="1"/>
  <c r="X72" i="1"/>
  <c r="X69" i="1"/>
  <c r="X67" i="1"/>
  <c r="X66" i="1"/>
  <c r="X64" i="1"/>
  <c r="X63" i="1"/>
  <c r="X62" i="1"/>
  <c r="X61" i="1"/>
  <c r="X57" i="1"/>
  <c r="X56" i="1"/>
  <c r="X51" i="1"/>
  <c r="X50" i="1"/>
  <c r="X48" i="1"/>
  <c r="X47" i="1"/>
  <c r="X46" i="1"/>
  <c r="X37" i="1"/>
  <c r="X36" i="1"/>
  <c r="X35" i="1"/>
  <c r="X32" i="1"/>
  <c r="X30" i="1"/>
  <c r="X28" i="1"/>
  <c r="X24" i="1"/>
  <c r="X21" i="1"/>
  <c r="X20" i="1"/>
  <c r="X19" i="1"/>
  <c r="X18" i="1"/>
  <c r="X16" i="1"/>
  <c r="X15" i="1"/>
  <c r="X14" i="1"/>
  <c r="X12" i="1"/>
  <c r="X10" i="1"/>
  <c r="X9" i="1"/>
  <c r="X7" i="1"/>
  <c r="AE366" i="1"/>
  <c r="AE367" i="1"/>
  <c r="S355" i="1" l="1"/>
  <c r="Y175" i="1" l="1"/>
  <c r="O325" i="1"/>
  <c r="O142" i="1"/>
  <c r="N307" i="1"/>
  <c r="Q307" i="1" s="1"/>
  <c r="O10" i="1"/>
  <c r="O264" i="1"/>
  <c r="N72" i="1"/>
  <c r="Q72" i="1" s="1"/>
  <c r="O107" i="1"/>
  <c r="O116" i="1"/>
  <c r="O23" i="1"/>
  <c r="O351" i="1"/>
  <c r="O94" i="1"/>
  <c r="O81" i="1"/>
  <c r="O123" i="1"/>
  <c r="O344" i="1"/>
  <c r="O185" i="1"/>
  <c r="O251" i="1"/>
  <c r="O249" i="1"/>
  <c r="O7" i="1"/>
  <c r="O340" i="1"/>
  <c r="O79" i="1"/>
  <c r="O305" i="1"/>
  <c r="O108" i="1"/>
  <c r="N313" i="1"/>
  <c r="Q313" i="1" s="1"/>
  <c r="S313" i="1" s="1"/>
  <c r="L313" i="1" s="1"/>
  <c r="N181" i="1"/>
  <c r="Q181" i="1" s="1"/>
  <c r="O197" i="1"/>
  <c r="O338" i="1"/>
  <c r="O149" i="1"/>
  <c r="O273" i="1"/>
  <c r="O211" i="1"/>
  <c r="O48" i="1"/>
  <c r="O309" i="1"/>
  <c r="O328" i="1"/>
  <c r="N50" i="1"/>
  <c r="Q50" i="1" s="1"/>
  <c r="S50" i="1" s="1"/>
  <c r="L50" i="1" s="1"/>
  <c r="O60" i="1"/>
  <c r="N55" i="1"/>
  <c r="Q55" i="1" s="1"/>
  <c r="R55" i="1" s="1"/>
  <c r="O62" i="1"/>
  <c r="O224" i="1"/>
  <c r="O101" i="1"/>
  <c r="N116" i="1"/>
  <c r="Q116" i="1" s="1"/>
  <c r="S116" i="1" s="1"/>
  <c r="L116" i="1" s="1"/>
  <c r="O225" i="1"/>
  <c r="O329" i="1"/>
  <c r="O218" i="1"/>
  <c r="O199" i="1"/>
  <c r="O253" i="1"/>
  <c r="N242" i="1"/>
  <c r="Q242" i="1" s="1"/>
  <c r="R242" i="1" s="1"/>
  <c r="N244" i="1"/>
  <c r="Q244" i="1" s="1"/>
  <c r="R244" i="1" s="1"/>
  <c r="N335" i="1"/>
  <c r="Q335" i="1" s="1"/>
  <c r="O174" i="1"/>
  <c r="O38" i="1"/>
  <c r="N17" i="1"/>
  <c r="Q17" i="1" s="1"/>
  <c r="O166" i="1"/>
  <c r="O310" i="1"/>
  <c r="O83" i="1"/>
  <c r="O17" i="1"/>
  <c r="N30" i="1"/>
  <c r="Q30" i="1" s="1"/>
  <c r="O269" i="1"/>
  <c r="O157" i="1"/>
  <c r="N199" i="1"/>
  <c r="Q199" i="1" s="1"/>
  <c r="S199" i="1" s="1"/>
  <c r="L199" i="1" s="1"/>
  <c r="N299" i="1"/>
  <c r="Q299" i="1" s="1"/>
  <c r="S299" i="1" s="1"/>
  <c r="L299" i="1" s="1"/>
  <c r="O122" i="1"/>
  <c r="O150" i="1"/>
  <c r="N336" i="1"/>
  <c r="Q336" i="1" s="1"/>
  <c r="N194" i="1"/>
  <c r="Q194" i="1" s="1"/>
  <c r="O117" i="1"/>
  <c r="O42" i="1"/>
  <c r="O125" i="1"/>
  <c r="N342" i="1"/>
  <c r="Q342" i="1" s="1"/>
  <c r="U342" i="1" s="1"/>
  <c r="V342" i="1" s="1"/>
  <c r="O13" i="1"/>
  <c r="N330" i="1"/>
  <c r="Q330" i="1" s="1"/>
  <c r="S330" i="1" s="1"/>
  <c r="L330" i="1" s="1"/>
  <c r="O233" i="1"/>
  <c r="O270" i="1"/>
  <c r="O148" i="1"/>
  <c r="O139" i="1"/>
  <c r="O280" i="1"/>
  <c r="N73" i="1"/>
  <c r="Q73" i="1" s="1"/>
  <c r="O244" i="1"/>
  <c r="O49" i="1"/>
  <c r="O234" i="1"/>
  <c r="O201" i="1"/>
  <c r="O41" i="1"/>
  <c r="O19" i="1"/>
  <c r="O33" i="1"/>
  <c r="O266" i="1"/>
  <c r="N41" i="1"/>
  <c r="Q41" i="1" s="1"/>
  <c r="R41" i="1" s="1"/>
  <c r="O337" i="1"/>
  <c r="O322" i="1"/>
  <c r="O221" i="1"/>
  <c r="O162" i="1"/>
  <c r="N158" i="1"/>
  <c r="Q158" i="1" s="1"/>
  <c r="O181" i="1"/>
  <c r="N81" i="1"/>
  <c r="Q81" i="1" s="1"/>
  <c r="U81" i="1" s="1"/>
  <c r="V81" i="1" s="1"/>
  <c r="N309" i="1"/>
  <c r="Q309" i="1" s="1"/>
  <c r="O240" i="1"/>
  <c r="O145" i="1"/>
  <c r="N293" i="1"/>
  <c r="Q293" i="1" s="1"/>
  <c r="U293" i="1" s="1"/>
  <c r="V293" i="1" s="1"/>
  <c r="O15" i="1"/>
  <c r="N191" i="1"/>
  <c r="Q191" i="1" s="1"/>
  <c r="R191" i="1" s="1"/>
  <c r="N213" i="1"/>
  <c r="Q213" i="1" s="1"/>
  <c r="R213" i="1" s="1"/>
  <c r="N71" i="1"/>
  <c r="Q71" i="1" s="1"/>
  <c r="O230" i="1"/>
  <c r="N14" i="1"/>
  <c r="Q14" i="1" s="1"/>
  <c r="O330" i="1"/>
  <c r="O276" i="1"/>
  <c r="O8" i="1"/>
  <c r="N257" i="1"/>
  <c r="Q257" i="1" s="1"/>
  <c r="S257" i="1" s="1"/>
  <c r="L257" i="1" s="1"/>
  <c r="O263" i="1"/>
  <c r="O188" i="1"/>
  <c r="O91" i="1"/>
  <c r="O316" i="1"/>
  <c r="O187" i="1"/>
  <c r="O336" i="1"/>
  <c r="O95" i="1"/>
  <c r="N209" i="1"/>
  <c r="Q209" i="1" s="1"/>
  <c r="O277" i="1"/>
  <c r="N115" i="1"/>
  <c r="Q115" i="1" s="1"/>
  <c r="N212" i="1"/>
  <c r="Q212" i="1" s="1"/>
  <c r="N273" i="1"/>
  <c r="Q273" i="1" s="1"/>
  <c r="R273" i="1" s="1"/>
  <c r="N111" i="1"/>
  <c r="Q111" i="1" s="1"/>
  <c r="R111" i="1" s="1"/>
  <c r="O331" i="1"/>
  <c r="O32" i="1"/>
  <c r="N226" i="1"/>
  <c r="Q226" i="1" s="1"/>
  <c r="N102" i="1"/>
  <c r="Q102" i="1" s="1"/>
  <c r="O103" i="1"/>
  <c r="N240" i="1"/>
  <c r="Q240" i="1" s="1"/>
  <c r="U240" i="1" s="1"/>
  <c r="V240" i="1" s="1"/>
  <c r="W240" i="1" s="1"/>
  <c r="O177" i="1"/>
  <c r="O301" i="1"/>
  <c r="N230" i="1"/>
  <c r="Q230" i="1" s="1"/>
  <c r="N48" i="1"/>
  <c r="Q48" i="1" s="1"/>
  <c r="R48" i="1" s="1"/>
  <c r="N54" i="1"/>
  <c r="Q54" i="1" s="1"/>
  <c r="R54" i="1" s="1"/>
  <c r="N297" i="1"/>
  <c r="Q297" i="1" s="1"/>
  <c r="N282" i="1"/>
  <c r="Q282" i="1" s="1"/>
  <c r="N304" i="1"/>
  <c r="Q304" i="1" s="1"/>
  <c r="R304" i="1" s="1"/>
  <c r="N159" i="1"/>
  <c r="Q159" i="1" s="1"/>
  <c r="N21" i="1"/>
  <c r="Q21" i="1" s="1"/>
  <c r="U21" i="1" s="1"/>
  <c r="V21" i="1" s="1"/>
  <c r="N70" i="1"/>
  <c r="Q70" i="1" s="1"/>
  <c r="N186" i="1"/>
  <c r="Q186" i="1" s="1"/>
  <c r="N243" i="1"/>
  <c r="Q243" i="1" s="1"/>
  <c r="O209" i="1"/>
  <c r="N272" i="1"/>
  <c r="Q272" i="1" s="1"/>
  <c r="O155" i="1"/>
  <c r="O245" i="1"/>
  <c r="N286" i="1"/>
  <c r="Q286" i="1" s="1"/>
  <c r="S286" i="1" s="1"/>
  <c r="L286" i="1" s="1"/>
  <c r="O192" i="1"/>
  <c r="O133" i="1"/>
  <c r="O271" i="1"/>
  <c r="O36" i="1"/>
  <c r="N130" i="1"/>
  <c r="Q130" i="1" s="1"/>
  <c r="S130" i="1" s="1"/>
  <c r="L130" i="1" s="1"/>
  <c r="O335" i="1"/>
  <c r="O59" i="1"/>
  <c r="O111" i="1"/>
  <c r="O131" i="1"/>
  <c r="O84" i="1"/>
  <c r="O281" i="1"/>
  <c r="O24" i="1"/>
  <c r="O274" i="1"/>
  <c r="O9" i="1"/>
  <c r="O114" i="1"/>
  <c r="O288" i="1"/>
  <c r="O238" i="1"/>
  <c r="N284" i="1"/>
  <c r="Q284" i="1" s="1"/>
  <c r="O53" i="1"/>
  <c r="O216" i="1"/>
  <c r="N236" i="1"/>
  <c r="Q236" i="1" s="1"/>
  <c r="N193" i="1"/>
  <c r="Q193" i="1" s="1"/>
  <c r="O204" i="1"/>
  <c r="N100" i="1"/>
  <c r="Q100" i="1" s="1"/>
  <c r="O115" i="1"/>
  <c r="O243" i="1"/>
  <c r="N219" i="1"/>
  <c r="Q219" i="1" s="1"/>
  <c r="U219" i="1" s="1"/>
  <c r="V219" i="1" s="1"/>
  <c r="O143" i="1"/>
  <c r="N142" i="1"/>
  <c r="Q142" i="1" s="1"/>
  <c r="R142" i="1" s="1"/>
  <c r="O16" i="1"/>
  <c r="N292" i="1"/>
  <c r="Q292" i="1" s="1"/>
  <c r="N161" i="1"/>
  <c r="Q161" i="1" s="1"/>
  <c r="N264" i="1"/>
  <c r="Q264" i="1" s="1"/>
  <c r="R264" i="1" s="1"/>
  <c r="O99" i="1"/>
  <c r="O80" i="1"/>
  <c r="N177" i="1"/>
  <c r="Q177" i="1" s="1"/>
  <c r="R177" i="1" s="1"/>
  <c r="O257" i="1"/>
  <c r="O130" i="1"/>
  <c r="O87" i="1"/>
  <c r="O69" i="1"/>
  <c r="N281" i="1"/>
  <c r="Q281" i="1" s="1"/>
  <c r="R281" i="1" s="1"/>
  <c r="N143" i="1"/>
  <c r="Q143" i="1" s="1"/>
  <c r="R143" i="1" s="1"/>
  <c r="N51" i="1"/>
  <c r="Q51" i="1" s="1"/>
  <c r="S51" i="1" s="1"/>
  <c r="L51" i="1" s="1"/>
  <c r="O152" i="1"/>
  <c r="O72" i="1"/>
  <c r="O151" i="1"/>
  <c r="N118" i="1"/>
  <c r="Q118" i="1" s="1"/>
  <c r="R118" i="1" s="1"/>
  <c r="N279" i="1"/>
  <c r="Q279" i="1" s="1"/>
  <c r="R279" i="1" s="1"/>
  <c r="O168" i="1"/>
  <c r="O22" i="1"/>
  <c r="N238" i="1"/>
  <c r="Q238" i="1" s="1"/>
  <c r="O327" i="1"/>
  <c r="O341" i="1"/>
  <c r="N346" i="1"/>
  <c r="Q346" i="1" s="1"/>
  <c r="S346" i="1" s="1"/>
  <c r="L346" i="1" s="1"/>
  <c r="O190" i="1"/>
  <c r="N120" i="1"/>
  <c r="Q120" i="1" s="1"/>
  <c r="R120" i="1" s="1"/>
  <c r="O40" i="1"/>
  <c r="O128" i="1"/>
  <c r="O242" i="1"/>
  <c r="N253" i="1"/>
  <c r="Q253" i="1" s="1"/>
  <c r="U253" i="1" s="1"/>
  <c r="V253" i="1" s="1"/>
  <c r="O21" i="1"/>
  <c r="O120" i="1"/>
  <c r="O88" i="1"/>
  <c r="N323" i="1"/>
  <c r="Q323" i="1" s="1"/>
  <c r="R323" i="1" s="1"/>
  <c r="O93" i="1"/>
  <c r="N6" i="1"/>
  <c r="Q6" i="1" s="1"/>
  <c r="U6" i="1" s="1"/>
  <c r="V6" i="1" s="1"/>
  <c r="N290" i="1"/>
  <c r="Q290" i="1" s="1"/>
  <c r="N134" i="1"/>
  <c r="Q134" i="1" s="1"/>
  <c r="R134" i="1" s="1"/>
  <c r="O314" i="1"/>
  <c r="O135" i="1"/>
  <c r="N155" i="1"/>
  <c r="Q155" i="1" s="1"/>
  <c r="N349" i="1"/>
  <c r="Q349" i="1" s="1"/>
  <c r="O164" i="1"/>
  <c r="O350" i="1"/>
  <c r="N233" i="1"/>
  <c r="Q233" i="1" s="1"/>
  <c r="O278" i="1"/>
  <c r="N208" i="1"/>
  <c r="Q208" i="1" s="1"/>
  <c r="N89" i="1"/>
  <c r="Q89" i="1" s="1"/>
  <c r="O286" i="1"/>
  <c r="N80" i="1"/>
  <c r="Q80" i="1" s="1"/>
  <c r="O110" i="1"/>
  <c r="O259" i="1"/>
  <c r="O246" i="1"/>
  <c r="N137" i="1"/>
  <c r="Q137" i="1" s="1"/>
  <c r="U137" i="1" s="1"/>
  <c r="V137" i="1" s="1"/>
  <c r="N260" i="1"/>
  <c r="Q260" i="1" s="1"/>
  <c r="S260" i="1" s="1"/>
  <c r="L260" i="1" s="1"/>
  <c r="N217" i="1"/>
  <c r="Q217" i="1" s="1"/>
  <c r="N36" i="1"/>
  <c r="Q36" i="1" s="1"/>
  <c r="U36" i="1" s="1"/>
  <c r="V36" i="1" s="1"/>
  <c r="N263" i="1"/>
  <c r="Q263" i="1" s="1"/>
  <c r="N69" i="1"/>
  <c r="Q69" i="1" s="1"/>
  <c r="O195" i="1"/>
  <c r="N267" i="1"/>
  <c r="Q267" i="1" s="1"/>
  <c r="R267" i="1" s="1"/>
  <c r="O284" i="1"/>
  <c r="N84" i="1"/>
  <c r="Q84" i="1" s="1"/>
  <c r="S84" i="1" s="1"/>
  <c r="L84" i="1" s="1"/>
  <c r="O86" i="1"/>
  <c r="N201" i="1"/>
  <c r="Q201" i="1" s="1"/>
  <c r="R201" i="1" s="1"/>
  <c r="N318" i="1"/>
  <c r="Q318" i="1" s="1"/>
  <c r="U318" i="1" s="1"/>
  <c r="V318" i="1" s="1"/>
  <c r="O136" i="1"/>
  <c r="O345" i="1"/>
  <c r="O97" i="1"/>
  <c r="O28" i="1"/>
  <c r="N216" i="1"/>
  <c r="Q216" i="1" s="1"/>
  <c r="O252" i="1"/>
  <c r="O236" i="1"/>
  <c r="O215" i="1"/>
  <c r="O100" i="1"/>
  <c r="O175" i="1"/>
  <c r="N305" i="1"/>
  <c r="Q305" i="1" s="1"/>
  <c r="U305" i="1" s="1"/>
  <c r="V305" i="1" s="1"/>
  <c r="O319" i="1"/>
  <c r="O307" i="1"/>
  <c r="O354" i="1"/>
  <c r="O18" i="1"/>
  <c r="O206" i="1"/>
  <c r="O54" i="1"/>
  <c r="N91" i="1"/>
  <c r="Q91" i="1" s="1"/>
  <c r="O208" i="1"/>
  <c r="N303" i="1"/>
  <c r="Q303" i="1" s="1"/>
  <c r="R303" i="1" s="1"/>
  <c r="N170" i="1"/>
  <c r="Q170" i="1" s="1"/>
  <c r="O258" i="1"/>
  <c r="N127" i="1"/>
  <c r="Q127" i="1" s="1"/>
  <c r="S127" i="1" s="1"/>
  <c r="L127" i="1" s="1"/>
  <c r="N320" i="1"/>
  <c r="Q320" i="1" s="1"/>
  <c r="R320" i="1" s="1"/>
  <c r="O275" i="1"/>
  <c r="N166" i="1"/>
  <c r="Q166" i="1" s="1"/>
  <c r="S166" i="1" s="1"/>
  <c r="L166" i="1" s="1"/>
  <c r="O144" i="1"/>
  <c r="O348" i="1"/>
  <c r="O63" i="1"/>
  <c r="O85" i="1"/>
  <c r="N241" i="1"/>
  <c r="Q241" i="1" s="1"/>
  <c r="O176" i="1"/>
  <c r="N157" i="1"/>
  <c r="Q157" i="1" s="1"/>
  <c r="N96" i="1"/>
  <c r="Q96" i="1" s="1"/>
  <c r="O256" i="1"/>
  <c r="O232" i="1"/>
  <c r="N52" i="1"/>
  <c r="Q52" i="1" s="1"/>
  <c r="N35" i="1"/>
  <c r="Q35" i="1" s="1"/>
  <c r="R35" i="1" s="1"/>
  <c r="N146" i="1"/>
  <c r="Q146" i="1" s="1"/>
  <c r="S146" i="1" s="1"/>
  <c r="L146" i="1" s="1"/>
  <c r="N311" i="1"/>
  <c r="Q311" i="1" s="1"/>
  <c r="N40" i="1"/>
  <c r="Q40" i="1" s="1"/>
  <c r="N291" i="1"/>
  <c r="Q291" i="1" s="1"/>
  <c r="N104" i="1"/>
  <c r="Q104" i="1" s="1"/>
  <c r="N153" i="1"/>
  <c r="Q153" i="1" s="1"/>
  <c r="N310" i="1"/>
  <c r="Q310" i="1" s="1"/>
  <c r="U310" i="1" s="1"/>
  <c r="V310" i="1" s="1"/>
  <c r="N353" i="1"/>
  <c r="Q353" i="1" s="1"/>
  <c r="U353" i="1" s="1"/>
  <c r="V353" i="1" s="1"/>
  <c r="N168" i="1"/>
  <c r="Q168" i="1" s="1"/>
  <c r="N103" i="1"/>
  <c r="Q103" i="1" s="1"/>
  <c r="N16" i="1"/>
  <c r="Q16" i="1" s="1"/>
  <c r="R16" i="1" s="1"/>
  <c r="N28" i="1"/>
  <c r="Q28" i="1" s="1"/>
  <c r="R28" i="1" s="1"/>
  <c r="N300" i="1"/>
  <c r="Q300" i="1" s="1"/>
  <c r="R300" i="1" s="1"/>
  <c r="N136" i="1"/>
  <c r="Q136" i="1" s="1"/>
  <c r="S136" i="1" s="1"/>
  <c r="L136" i="1" s="1"/>
  <c r="O178" i="1"/>
  <c r="N33" i="1"/>
  <c r="Q33" i="1" s="1"/>
  <c r="O68" i="1"/>
  <c r="N277" i="1"/>
  <c r="Q277" i="1" s="1"/>
  <c r="U277" i="1" s="1"/>
  <c r="V277" i="1" s="1"/>
  <c r="N202" i="1"/>
  <c r="Q202" i="1" s="1"/>
  <c r="N314" i="1"/>
  <c r="Q314" i="1" s="1"/>
  <c r="U314" i="1" s="1"/>
  <c r="V314" i="1" s="1"/>
  <c r="N113" i="1"/>
  <c r="Q113" i="1" s="1"/>
  <c r="R113" i="1" s="1"/>
  <c r="N171" i="1"/>
  <c r="Q171" i="1" s="1"/>
  <c r="R171" i="1" s="1"/>
  <c r="O298" i="1"/>
  <c r="O25" i="1"/>
  <c r="N105" i="1"/>
  <c r="Q105" i="1" s="1"/>
  <c r="R105" i="1" s="1"/>
  <c r="O26" i="1"/>
  <c r="N23" i="1"/>
  <c r="Q23" i="1" s="1"/>
  <c r="R23" i="1" s="1"/>
  <c r="N12" i="1"/>
  <c r="Q12" i="1" s="1"/>
  <c r="N110" i="1"/>
  <c r="Q110" i="1" s="1"/>
  <c r="N324" i="1"/>
  <c r="Q324" i="1" s="1"/>
  <c r="O296" i="1"/>
  <c r="O260" i="1"/>
  <c r="O255" i="1"/>
  <c r="N245" i="1"/>
  <c r="Q245" i="1" s="1"/>
  <c r="S245" i="1" s="1"/>
  <c r="L245" i="1" s="1"/>
  <c r="N129" i="1"/>
  <c r="Q129" i="1" s="1"/>
  <c r="S129" i="1" s="1"/>
  <c r="L129" i="1" s="1"/>
  <c r="N258" i="1"/>
  <c r="Q258" i="1" s="1"/>
  <c r="O287" i="1"/>
  <c r="N87" i="1"/>
  <c r="Q87" i="1" s="1"/>
  <c r="O78" i="1"/>
  <c r="N79" i="1"/>
  <c r="Q79" i="1" s="1"/>
  <c r="U79" i="1" s="1"/>
  <c r="V79" i="1" s="1"/>
  <c r="N195" i="1"/>
  <c r="Q195" i="1" s="1"/>
  <c r="R195" i="1" s="1"/>
  <c r="O267" i="1"/>
  <c r="P267" i="1" s="1"/>
  <c r="N92" i="1"/>
  <c r="Q92" i="1" s="1"/>
  <c r="R92" i="1" s="1"/>
  <c r="N188" i="1"/>
  <c r="Q188" i="1" s="1"/>
  <c r="N224" i="1"/>
  <c r="Q224" i="1" s="1"/>
  <c r="N43" i="1"/>
  <c r="Q43" i="1" s="1"/>
  <c r="N61" i="1"/>
  <c r="Q61" i="1" s="1"/>
  <c r="N88" i="1"/>
  <c r="Q88" i="1" s="1"/>
  <c r="R88" i="1" s="1"/>
  <c r="O189" i="1"/>
  <c r="O126" i="1"/>
  <c r="N270" i="1"/>
  <c r="Q270" i="1" s="1"/>
  <c r="U270" i="1" s="1"/>
  <c r="V270" i="1" s="1"/>
  <c r="N77" i="1"/>
  <c r="Q77" i="1" s="1"/>
  <c r="O77" i="1"/>
  <c r="O56" i="1"/>
  <c r="O219" i="1"/>
  <c r="N341" i="1"/>
  <c r="Q341" i="1" s="1"/>
  <c r="N308" i="1"/>
  <c r="Q308" i="1" s="1"/>
  <c r="U308" i="1" s="1"/>
  <c r="V308" i="1" s="1"/>
  <c r="N312" i="1"/>
  <c r="Q312" i="1" s="1"/>
  <c r="O207" i="1"/>
  <c r="O300" i="1"/>
  <c r="O90" i="1"/>
  <c r="O167" i="1"/>
  <c r="N331" i="1"/>
  <c r="Q331" i="1" s="1"/>
  <c r="R331" i="1" s="1"/>
  <c r="N198" i="1"/>
  <c r="Q198" i="1" s="1"/>
  <c r="N57" i="1"/>
  <c r="Q57" i="1" s="1"/>
  <c r="N298" i="1"/>
  <c r="Q298" i="1" s="1"/>
  <c r="R298" i="1" s="1"/>
  <c r="N237" i="1"/>
  <c r="Q237" i="1" s="1"/>
  <c r="O186" i="1"/>
  <c r="N59" i="1"/>
  <c r="Q59" i="1" s="1"/>
  <c r="N160" i="1"/>
  <c r="Q160" i="1" s="1"/>
  <c r="N246" i="1"/>
  <c r="Q246" i="1" s="1"/>
  <c r="N90" i="1"/>
  <c r="Q90" i="1" s="1"/>
  <c r="N7" i="1"/>
  <c r="Q7" i="1" s="1"/>
  <c r="U7" i="1" s="1"/>
  <c r="V7" i="1" s="1"/>
  <c r="N337" i="1"/>
  <c r="Q337" i="1" s="1"/>
  <c r="N131" i="1"/>
  <c r="Q131" i="1" s="1"/>
  <c r="R131" i="1" s="1"/>
  <c r="N218" i="1"/>
  <c r="Q218" i="1" s="1"/>
  <c r="U218" i="1" s="1"/>
  <c r="V218" i="1" s="1"/>
  <c r="N24" i="1"/>
  <c r="Q24" i="1" s="1"/>
  <c r="O112" i="1"/>
  <c r="O165" i="1"/>
  <c r="O193" i="1"/>
  <c r="O67" i="1"/>
  <c r="N319" i="1"/>
  <c r="Q319" i="1" s="1"/>
  <c r="U319" i="1" s="1"/>
  <c r="V319" i="1" s="1"/>
  <c r="O318" i="1"/>
  <c r="N95" i="1"/>
  <c r="Q95" i="1" s="1"/>
  <c r="N124" i="1"/>
  <c r="Q124" i="1" s="1"/>
  <c r="S124" i="1" s="1"/>
  <c r="L124" i="1" s="1"/>
  <c r="N329" i="1"/>
  <c r="Q329" i="1" s="1"/>
  <c r="N167" i="1"/>
  <c r="Q167" i="1" s="1"/>
  <c r="U167" i="1" s="1"/>
  <c r="V167" i="1" s="1"/>
  <c r="O283" i="1"/>
  <c r="N288" i="1"/>
  <c r="Q288" i="1" s="1"/>
  <c r="N126" i="1"/>
  <c r="Q126" i="1" s="1"/>
  <c r="U126" i="1" s="1"/>
  <c r="V126" i="1" s="1"/>
  <c r="O89" i="1"/>
  <c r="O146" i="1"/>
  <c r="O129" i="1"/>
  <c r="O43" i="1"/>
  <c r="O71" i="1"/>
  <c r="N215" i="1"/>
  <c r="Q215" i="1" s="1"/>
  <c r="O121" i="1"/>
  <c r="N189" i="1"/>
  <c r="Q189" i="1" s="1"/>
  <c r="S189" i="1" s="1"/>
  <c r="L189" i="1" s="1"/>
  <c r="N42" i="1"/>
  <c r="Q42" i="1" s="1"/>
  <c r="N256" i="1"/>
  <c r="Q256" i="1" s="1"/>
  <c r="N232" i="1"/>
  <c r="Q232" i="1" s="1"/>
  <c r="N93" i="1"/>
  <c r="Q93" i="1" s="1"/>
  <c r="N98" i="1"/>
  <c r="Q98" i="1" s="1"/>
  <c r="N261" i="1"/>
  <c r="Q261" i="1" s="1"/>
  <c r="O11" i="1"/>
  <c r="O105" i="1"/>
  <c r="O198" i="1"/>
  <c r="O282" i="1"/>
  <c r="O182" i="1"/>
  <c r="N178" i="1"/>
  <c r="Q178" i="1" s="1"/>
  <c r="N179" i="1"/>
  <c r="Q179" i="1" s="1"/>
  <c r="U179" i="1" s="1"/>
  <c r="V179" i="1" s="1"/>
  <c r="N316" i="1"/>
  <c r="Q316" i="1" s="1"/>
  <c r="N352" i="1"/>
  <c r="Q352" i="1" s="1"/>
  <c r="N347" i="1"/>
  <c r="Q347" i="1" s="1"/>
  <c r="U347" i="1" s="1"/>
  <c r="V347" i="1" s="1"/>
  <c r="O92" i="1"/>
  <c r="O333" i="1"/>
  <c r="N68" i="1"/>
  <c r="Q68" i="1" s="1"/>
  <c r="S68" i="1" s="1"/>
  <c r="L68" i="1" s="1"/>
  <c r="O254" i="1"/>
  <c r="O44" i="1"/>
  <c r="N326" i="1"/>
  <c r="Q326" i="1" s="1"/>
  <c r="N210" i="1"/>
  <c r="Q210" i="1" s="1"/>
  <c r="O210" i="1"/>
  <c r="O159" i="1"/>
  <c r="N74" i="1"/>
  <c r="Q74" i="1" s="1"/>
  <c r="N123" i="1"/>
  <c r="Q123" i="1" s="1"/>
  <c r="U123" i="1" s="1"/>
  <c r="V123" i="1" s="1"/>
  <c r="N62" i="1"/>
  <c r="Q62" i="1" s="1"/>
  <c r="N76" i="1"/>
  <c r="Q76" i="1" s="1"/>
  <c r="N135" i="1"/>
  <c r="Q135" i="1" s="1"/>
  <c r="O106" i="1"/>
  <c r="N338" i="1"/>
  <c r="Q338" i="1" s="1"/>
  <c r="N184" i="1"/>
  <c r="Q184" i="1" s="1"/>
  <c r="N26" i="1"/>
  <c r="Q26" i="1" s="1"/>
  <c r="S26" i="1" s="1"/>
  <c r="L26" i="1" s="1"/>
  <c r="N327" i="1"/>
  <c r="Q327" i="1" s="1"/>
  <c r="N249" i="1"/>
  <c r="Q249" i="1" s="1"/>
  <c r="N192" i="1"/>
  <c r="Q192" i="1" s="1"/>
  <c r="O75" i="1"/>
  <c r="N223" i="1"/>
  <c r="Q223" i="1" s="1"/>
  <c r="N259" i="1"/>
  <c r="Q259" i="1" s="1"/>
  <c r="N66" i="1"/>
  <c r="Q66" i="1" s="1"/>
  <c r="S66" i="1" s="1"/>
  <c r="L66" i="1" s="1"/>
  <c r="N99" i="1"/>
  <c r="Q99" i="1" s="1"/>
  <c r="S99" i="1" s="1"/>
  <c r="L99" i="1" s="1"/>
  <c r="O203" i="1"/>
  <c r="N133" i="1"/>
  <c r="Q133" i="1" s="1"/>
  <c r="U133" i="1" s="1"/>
  <c r="V133" i="1" s="1"/>
  <c r="N295" i="1"/>
  <c r="Q295" i="1" s="1"/>
  <c r="N22" i="1"/>
  <c r="Q22" i="1" s="1"/>
  <c r="N225" i="1"/>
  <c r="Q225" i="1" s="1"/>
  <c r="O200" i="1"/>
  <c r="O180" i="1"/>
  <c r="N45" i="1"/>
  <c r="Q45" i="1" s="1"/>
  <c r="N287" i="1"/>
  <c r="Q287" i="1" s="1"/>
  <c r="N78" i="1"/>
  <c r="Q78" i="1" s="1"/>
  <c r="S78" i="1" s="1"/>
  <c r="L78" i="1" s="1"/>
  <c r="N109" i="1"/>
  <c r="Q109" i="1" s="1"/>
  <c r="N25" i="1"/>
  <c r="Q25" i="1" s="1"/>
  <c r="U25" i="1" s="1"/>
  <c r="V25" i="1" s="1"/>
  <c r="N321" i="1"/>
  <c r="Q321" i="1" s="1"/>
  <c r="N108" i="1"/>
  <c r="Q108" i="1" s="1"/>
  <c r="R108" i="1" s="1"/>
  <c r="O20" i="1"/>
  <c r="O154" i="1"/>
  <c r="O241" i="1"/>
  <c r="O214" i="1"/>
  <c r="O220" i="1"/>
  <c r="N317" i="1"/>
  <c r="Q317" i="1" s="1"/>
  <c r="N4" i="1"/>
  <c r="Q4" i="1" s="1"/>
  <c r="O223" i="1"/>
  <c r="N204" i="1"/>
  <c r="Q204" i="1" s="1"/>
  <c r="N164" i="1"/>
  <c r="Q164" i="1" s="1"/>
  <c r="N39" i="1"/>
  <c r="Q39" i="1" s="1"/>
  <c r="S39" i="1" s="1"/>
  <c r="L39" i="1" s="1"/>
  <c r="N252" i="1"/>
  <c r="Q252" i="1" s="1"/>
  <c r="N268" i="1"/>
  <c r="Q268" i="1" s="1"/>
  <c r="N343" i="1"/>
  <c r="Q343" i="1" s="1"/>
  <c r="R343" i="1" s="1"/>
  <c r="N128" i="1"/>
  <c r="Q128" i="1" s="1"/>
  <c r="O172" i="1"/>
  <c r="O227" i="1"/>
  <c r="O324" i="1"/>
  <c r="N125" i="1"/>
  <c r="Q125" i="1" s="1"/>
  <c r="N8" i="1"/>
  <c r="Q8" i="1" s="1"/>
  <c r="N185" i="1"/>
  <c r="Q185" i="1" s="1"/>
  <c r="U185" i="1" s="1"/>
  <c r="V185" i="1" s="1"/>
  <c r="N141" i="1"/>
  <c r="Q141" i="1" s="1"/>
  <c r="O141" i="1"/>
  <c r="N154" i="1"/>
  <c r="Q154" i="1" s="1"/>
  <c r="U154" i="1" s="1"/>
  <c r="V154" i="1" s="1"/>
  <c r="N165" i="1"/>
  <c r="Q165" i="1" s="1"/>
  <c r="N278" i="1"/>
  <c r="Q278" i="1" s="1"/>
  <c r="R278" i="1" s="1"/>
  <c r="N285" i="1"/>
  <c r="Q285" i="1" s="1"/>
  <c r="S285" i="1" s="1"/>
  <c r="L285" i="1" s="1"/>
  <c r="N294" i="1"/>
  <c r="Q294" i="1" s="1"/>
  <c r="O29" i="1"/>
  <c r="O170" i="1"/>
  <c r="N138" i="1"/>
  <c r="Q138" i="1" s="1"/>
  <c r="N82" i="1"/>
  <c r="Q82" i="1" s="1"/>
  <c r="S82" i="1" s="1"/>
  <c r="L82" i="1" s="1"/>
  <c r="N174" i="1"/>
  <c r="Q174" i="1" s="1"/>
  <c r="N38" i="1"/>
  <c r="Q38" i="1" s="1"/>
  <c r="O321" i="1"/>
  <c r="O265" i="1"/>
  <c r="O98" i="1"/>
  <c r="N83" i="1"/>
  <c r="Q83" i="1" s="1"/>
  <c r="O315" i="1"/>
  <c r="N31" i="1"/>
  <c r="Q31" i="1" s="1"/>
  <c r="S31" i="1" s="1"/>
  <c r="L31" i="1" s="1"/>
  <c r="O39" i="1"/>
  <c r="O147" i="1"/>
  <c r="N49" i="1"/>
  <c r="Q49" i="1" s="1"/>
  <c r="N97" i="1"/>
  <c r="Q97" i="1" s="1"/>
  <c r="U97" i="1" s="1"/>
  <c r="V97" i="1" s="1"/>
  <c r="N354" i="1"/>
  <c r="Q354" i="1" s="1"/>
  <c r="R354" i="1" s="1"/>
  <c r="N85" i="1"/>
  <c r="Q85" i="1" s="1"/>
  <c r="N345" i="1"/>
  <c r="Q345" i="1" s="1"/>
  <c r="S345" i="1" s="1"/>
  <c r="L345" i="1" s="1"/>
  <c r="O118" i="1"/>
  <c r="N18" i="1"/>
  <c r="Q18" i="1" s="1"/>
  <c r="R18" i="1" s="1"/>
  <c r="N32" i="1"/>
  <c r="Q32" i="1" s="1"/>
  <c r="O137" i="1"/>
  <c r="O261" i="1"/>
  <c r="O342" i="1"/>
  <c r="O132" i="1"/>
  <c r="N274" i="1"/>
  <c r="Q274" i="1" s="1"/>
  <c r="N265" i="1"/>
  <c r="Q265" i="1" s="1"/>
  <c r="N306" i="1"/>
  <c r="Q306" i="1" s="1"/>
  <c r="R306" i="1" s="1"/>
  <c r="N315" i="1"/>
  <c r="Q315" i="1" s="1"/>
  <c r="N339" i="1"/>
  <c r="Q339" i="1" s="1"/>
  <c r="O231" i="1"/>
  <c r="O332" i="1"/>
  <c r="N222" i="1"/>
  <c r="Q222" i="1" s="1"/>
  <c r="R222" i="1" s="1"/>
  <c r="N172" i="1"/>
  <c r="Q172" i="1" s="1"/>
  <c r="N11" i="1"/>
  <c r="Q11" i="1" s="1"/>
  <c r="N250" i="1"/>
  <c r="Q250" i="1" s="1"/>
  <c r="S250" i="1" s="1"/>
  <c r="L250" i="1" s="1"/>
  <c r="N348" i="1"/>
  <c r="Q348" i="1" s="1"/>
  <c r="O250" i="1"/>
  <c r="O313" i="1"/>
  <c r="N64" i="1"/>
  <c r="Q64" i="1" s="1"/>
  <c r="N227" i="1"/>
  <c r="Q227" i="1" s="1"/>
  <c r="N27" i="1"/>
  <c r="Q27" i="1" s="1"/>
  <c r="N229" i="1"/>
  <c r="Q229" i="1" s="1"/>
  <c r="N56" i="1"/>
  <c r="Q56" i="1" s="1"/>
  <c r="N196" i="1"/>
  <c r="Q196" i="1" s="1"/>
  <c r="O268" i="1"/>
  <c r="O248" i="1"/>
  <c r="N65" i="1"/>
  <c r="Q65" i="1" s="1"/>
  <c r="N151" i="1"/>
  <c r="Q151" i="1" s="1"/>
  <c r="N101" i="1"/>
  <c r="Q101" i="1" s="1"/>
  <c r="N10" i="1"/>
  <c r="Q10" i="1" s="1"/>
  <c r="O138" i="1"/>
  <c r="N262" i="1"/>
  <c r="Q262" i="1" s="1"/>
  <c r="N140" i="1"/>
  <c r="Q140" i="1" s="1"/>
  <c r="O169" i="1"/>
  <c r="N221" i="1"/>
  <c r="Q221" i="1" s="1"/>
  <c r="N276" i="1"/>
  <c r="Q276" i="1" s="1"/>
  <c r="N114" i="1"/>
  <c r="Q114" i="1" s="1"/>
  <c r="U114" i="1" s="1"/>
  <c r="V114" i="1" s="1"/>
  <c r="N289" i="1"/>
  <c r="Q289" i="1" s="1"/>
  <c r="R289" i="1" s="1"/>
  <c r="N344" i="1"/>
  <c r="Q344" i="1" s="1"/>
  <c r="U344" i="1" s="1"/>
  <c r="V344" i="1" s="1"/>
  <c r="N333" i="1"/>
  <c r="Q333" i="1" s="1"/>
  <c r="O35" i="1"/>
  <c r="O183" i="1"/>
  <c r="O45" i="1"/>
  <c r="O158" i="1"/>
  <c r="N119" i="1"/>
  <c r="Q119" i="1" s="1"/>
  <c r="O55" i="1"/>
  <c r="N156" i="1"/>
  <c r="Q156" i="1" s="1"/>
  <c r="N275" i="1"/>
  <c r="Q275" i="1" s="1"/>
  <c r="S275" i="1" s="1"/>
  <c r="L275" i="1" s="1"/>
  <c r="O82" i="1"/>
  <c r="O295" i="1"/>
  <c r="N207" i="1"/>
  <c r="Q207" i="1" s="1"/>
  <c r="N190" i="1"/>
  <c r="Q190" i="1" s="1"/>
  <c r="O76" i="1"/>
  <c r="N248" i="1"/>
  <c r="Q248" i="1" s="1"/>
  <c r="N47" i="1"/>
  <c r="Q47" i="1" s="1"/>
  <c r="U47" i="1" s="1"/>
  <c r="V47" i="1" s="1"/>
  <c r="N44" i="1"/>
  <c r="Q44" i="1" s="1"/>
  <c r="R44" i="1" s="1"/>
  <c r="N255" i="1"/>
  <c r="Q255" i="1" s="1"/>
  <c r="O184" i="1"/>
  <c r="N231" i="1"/>
  <c r="Q231" i="1" s="1"/>
  <c r="N147" i="1"/>
  <c r="Q147" i="1" s="1"/>
  <c r="N197" i="1"/>
  <c r="Q197" i="1" s="1"/>
  <c r="O285" i="1"/>
  <c r="N149" i="1"/>
  <c r="Q149" i="1" s="1"/>
  <c r="S149" i="1" s="1"/>
  <c r="L149" i="1" s="1"/>
  <c r="N176" i="1"/>
  <c r="Q176" i="1" s="1"/>
  <c r="U176" i="1" s="1"/>
  <c r="V176" i="1" s="1"/>
  <c r="N251" i="1"/>
  <c r="Q251" i="1" s="1"/>
  <c r="S251" i="1" s="1"/>
  <c r="L251" i="1" s="1"/>
  <c r="N75" i="1"/>
  <c r="Q75" i="1" s="1"/>
  <c r="O294" i="1"/>
  <c r="N148" i="1"/>
  <c r="Q148" i="1" s="1"/>
  <c r="S148" i="1" s="1"/>
  <c r="L148" i="1" s="1"/>
  <c r="N269" i="1"/>
  <c r="Q269" i="1" s="1"/>
  <c r="N29" i="1"/>
  <c r="Q29" i="1" s="1"/>
  <c r="N234" i="1"/>
  <c r="Q234" i="1" s="1"/>
  <c r="U234" i="1" s="1"/>
  <c r="V234" i="1" s="1"/>
  <c r="N203" i="1"/>
  <c r="Q203" i="1" s="1"/>
  <c r="N296" i="1"/>
  <c r="Q296" i="1" s="1"/>
  <c r="R296" i="1" s="1"/>
  <c r="N106" i="1"/>
  <c r="Q106" i="1" s="1"/>
  <c r="S106" i="1" s="1"/>
  <c r="L106" i="1" s="1"/>
  <c r="N107" i="1"/>
  <c r="Q107" i="1" s="1"/>
  <c r="N63" i="1"/>
  <c r="Q63" i="1" s="1"/>
  <c r="O66" i="1"/>
  <c r="N271" i="1"/>
  <c r="Q271" i="1" s="1"/>
  <c r="N139" i="1"/>
  <c r="Q139" i="1" s="1"/>
  <c r="R139" i="1" s="1"/>
  <c r="N302" i="1"/>
  <c r="Q302" i="1" s="1"/>
  <c r="O302" i="1"/>
  <c r="N121" i="1"/>
  <c r="Q121" i="1" s="1"/>
  <c r="R121" i="1" s="1"/>
  <c r="N200" i="1"/>
  <c r="Q200" i="1" s="1"/>
  <c r="S200" i="1" s="1"/>
  <c r="L200" i="1" s="1"/>
  <c r="N180" i="1"/>
  <c r="Q180" i="1" s="1"/>
  <c r="N53" i="1"/>
  <c r="Q53" i="1" s="1"/>
  <c r="N266" i="1"/>
  <c r="Q266" i="1" s="1"/>
  <c r="N15" i="1"/>
  <c r="Q15" i="1" s="1"/>
  <c r="N60" i="1"/>
  <c r="Q60" i="1" s="1"/>
  <c r="U60" i="1" s="1"/>
  <c r="V60" i="1" s="1"/>
  <c r="N332" i="1"/>
  <c r="Q332" i="1" s="1"/>
  <c r="O109" i="1"/>
  <c r="N239" i="1"/>
  <c r="Q239" i="1" s="1"/>
  <c r="N112" i="1"/>
  <c r="Q112" i="1" s="1"/>
  <c r="R112" i="1" s="1"/>
  <c r="N322" i="1"/>
  <c r="Q322" i="1" s="1"/>
  <c r="U322" i="1" s="1"/>
  <c r="V322" i="1" s="1"/>
  <c r="N13" i="1"/>
  <c r="Q13" i="1" s="1"/>
  <c r="N211" i="1"/>
  <c r="Q211" i="1" s="1"/>
  <c r="N334" i="1"/>
  <c r="Q334" i="1" s="1"/>
  <c r="N325" i="1"/>
  <c r="Q325" i="1" s="1"/>
  <c r="R325" i="1" s="1"/>
  <c r="N351" i="1"/>
  <c r="Q351" i="1" s="1"/>
  <c r="R351" i="1" s="1"/>
  <c r="N183" i="1"/>
  <c r="Q183" i="1" s="1"/>
  <c r="N122" i="1"/>
  <c r="Q122" i="1" s="1"/>
  <c r="N117" i="1"/>
  <c r="Q117" i="1" s="1"/>
  <c r="N94" i="1"/>
  <c r="Q94" i="1" s="1"/>
  <c r="N283" i="1"/>
  <c r="Q283" i="1" s="1"/>
  <c r="S283" i="1" s="1"/>
  <c r="L283" i="1" s="1"/>
  <c r="O113" i="1"/>
  <c r="O156" i="1"/>
  <c r="O160" i="1"/>
  <c r="P160" i="1" s="1"/>
  <c r="O194" i="1"/>
  <c r="O326" i="1"/>
  <c r="N235" i="1"/>
  <c r="Q235" i="1" s="1"/>
  <c r="O179" i="1"/>
  <c r="N187" i="1"/>
  <c r="Q187" i="1" s="1"/>
  <c r="O299" i="1"/>
  <c r="N220" i="1"/>
  <c r="Q220" i="1" s="1"/>
  <c r="N9" i="1"/>
  <c r="Q9" i="1" s="1"/>
  <c r="O52" i="1"/>
  <c r="N19" i="1"/>
  <c r="Q19" i="1" s="1"/>
  <c r="N20" i="1"/>
  <c r="Q20" i="1" s="1"/>
  <c r="N175" i="1"/>
  <c r="Q175" i="1" s="1"/>
  <c r="N150" i="1"/>
  <c r="Q150" i="1" s="1"/>
  <c r="U150" i="1" s="1"/>
  <c r="V150" i="1" s="1"/>
  <c r="O343" i="1"/>
  <c r="O51" i="1"/>
  <c r="N169" i="1"/>
  <c r="Q169" i="1" s="1"/>
  <c r="N145" i="1"/>
  <c r="Q145" i="1" s="1"/>
  <c r="S145" i="1" s="1"/>
  <c r="L145" i="1" s="1"/>
  <c r="O30" i="1"/>
  <c r="O196" i="1"/>
  <c r="N206" i="1"/>
  <c r="Q206" i="1" s="1"/>
  <c r="N182" i="1"/>
  <c r="Q182" i="1" s="1"/>
  <c r="N5" i="1"/>
  <c r="Q5" i="1" s="1"/>
  <c r="O5" i="1"/>
  <c r="N152" i="1"/>
  <c r="Q152" i="1" s="1"/>
  <c r="S152" i="1" s="1"/>
  <c r="L152" i="1" s="1"/>
  <c r="N37" i="1"/>
  <c r="Q37" i="1" s="1"/>
  <c r="U37" i="1" s="1"/>
  <c r="V37" i="1" s="1"/>
  <c r="N254" i="1"/>
  <c r="Q254" i="1" s="1"/>
  <c r="U254" i="1" s="1"/>
  <c r="V254" i="1" s="1"/>
  <c r="O308" i="1"/>
  <c r="N86" i="1"/>
  <c r="Q86" i="1" s="1"/>
  <c r="N350" i="1"/>
  <c r="Q350" i="1" s="1"/>
  <c r="N328" i="1"/>
  <c r="Q328" i="1" s="1"/>
  <c r="U328" i="1" s="1"/>
  <c r="V328" i="1" s="1"/>
  <c r="N173" i="1"/>
  <c r="Q173" i="1" s="1"/>
  <c r="N163" i="1"/>
  <c r="Q163" i="1" s="1"/>
  <c r="S163" i="1" s="1"/>
  <c r="L163" i="1" s="1"/>
  <c r="N340" i="1"/>
  <c r="Q340" i="1" s="1"/>
  <c r="R340" i="1" s="1"/>
  <c r="N205" i="1"/>
  <c r="Q205" i="1" s="1"/>
  <c r="R205" i="1" s="1"/>
  <c r="N247" i="1"/>
  <c r="Q247" i="1" s="1"/>
  <c r="O262" i="1"/>
  <c r="N46" i="1"/>
  <c r="Q46" i="1" s="1"/>
  <c r="N162" i="1"/>
  <c r="Q162" i="1" s="1"/>
  <c r="U162" i="1" s="1"/>
  <c r="V162" i="1" s="1"/>
  <c r="N228" i="1"/>
  <c r="Q228" i="1" s="1"/>
  <c r="N144" i="1"/>
  <c r="Q144" i="1" s="1"/>
  <c r="O205" i="1"/>
  <c r="N280" i="1"/>
  <c r="Q280" i="1" s="1"/>
  <c r="O27" i="1"/>
  <c r="O339" i="1"/>
  <c r="N214" i="1"/>
  <c r="Q214" i="1" s="1"/>
  <c r="N58" i="1"/>
  <c r="Q58" i="1" s="1"/>
  <c r="S58" i="1" s="1"/>
  <c r="L58" i="1" s="1"/>
  <c r="N301" i="1"/>
  <c r="Q301" i="1" s="1"/>
  <c r="N34" i="1"/>
  <c r="Q34" i="1" s="1"/>
  <c r="S34" i="1" s="1"/>
  <c r="L34" i="1" s="1"/>
  <c r="N132" i="1"/>
  <c r="Q132" i="1" s="1"/>
  <c r="R132" i="1" s="1"/>
  <c r="N67" i="1"/>
  <c r="Q67" i="1" s="1"/>
  <c r="O235" i="1"/>
  <c r="O191" i="1"/>
  <c r="O213" i="1"/>
  <c r="O217" i="1"/>
  <c r="O202" i="1"/>
  <c r="O65" i="1"/>
  <c r="O352" i="1"/>
  <c r="O61" i="1"/>
  <c r="O312" i="1"/>
  <c r="O124" i="1"/>
  <c r="O247" i="1"/>
  <c r="O353" i="1"/>
  <c r="O297" i="1"/>
  <c r="O304" i="1"/>
  <c r="O58" i="1"/>
  <c r="O37" i="1"/>
  <c r="O34" i="1"/>
  <c r="O306" i="1"/>
  <c r="O173" i="1"/>
  <c r="O161" i="1"/>
  <c r="O14" i="1"/>
  <c r="N360" i="1"/>
  <c r="O320" i="1"/>
  <c r="O303" i="1"/>
  <c r="O6" i="1"/>
  <c r="O140" i="1"/>
  <c r="O347" i="1"/>
  <c r="O46" i="1"/>
  <c r="O346" i="1"/>
  <c r="O74" i="1"/>
  <c r="O323" i="1"/>
  <c r="O50" i="1"/>
  <c r="O134" i="1"/>
  <c r="O96" i="1"/>
  <c r="O239" i="1"/>
  <c r="O102" i="1"/>
  <c r="O70" i="1"/>
  <c r="O212" i="1"/>
  <c r="O349" i="1"/>
  <c r="O47" i="1"/>
  <c r="O119" i="1"/>
  <c r="O163" i="1"/>
  <c r="O57" i="1"/>
  <c r="O64" i="1"/>
  <c r="O226" i="1"/>
  <c r="O229" i="1"/>
  <c r="O317" i="1"/>
  <c r="O222" i="1"/>
  <c r="O293" i="1"/>
  <c r="O31" i="1"/>
  <c r="O334" i="1"/>
  <c r="O171" i="1"/>
  <c r="O290" i="1"/>
  <c r="O311" i="1"/>
  <c r="O153" i="1"/>
  <c r="P153" i="1" s="1"/>
  <c r="O237" i="1"/>
  <c r="O272" i="1"/>
  <c r="O291" i="1"/>
  <c r="O279" i="1"/>
  <c r="O127" i="1"/>
  <c r="O12" i="1"/>
  <c r="O73" i="1"/>
  <c r="O292" i="1"/>
  <c r="O228" i="1"/>
  <c r="O289" i="1"/>
  <c r="O4" i="1"/>
  <c r="O104" i="1"/>
  <c r="P181" i="1" l="1"/>
  <c r="P91" i="1"/>
  <c r="P291" i="1"/>
  <c r="P71" i="1"/>
  <c r="P307" i="1"/>
  <c r="P196" i="1"/>
  <c r="P102" i="1"/>
  <c r="P219" i="1"/>
  <c r="P246" i="1"/>
  <c r="P257" i="1"/>
  <c r="P50" i="1"/>
  <c r="P52" i="1"/>
  <c r="P171" i="1"/>
  <c r="P56" i="1"/>
  <c r="P115" i="1"/>
  <c r="P96" i="1"/>
  <c r="P262" i="1"/>
  <c r="P55" i="1"/>
  <c r="P134" i="1"/>
  <c r="P12" i="1"/>
  <c r="P333" i="1"/>
  <c r="P141" i="1"/>
  <c r="P127" i="1"/>
  <c r="P272" i="1"/>
  <c r="P66" i="1"/>
  <c r="P47" i="1"/>
  <c r="P73" i="1"/>
  <c r="P109" i="1"/>
  <c r="P282" i="1"/>
  <c r="P156" i="1"/>
  <c r="P346" i="1"/>
  <c r="P14" i="1"/>
  <c r="P161" i="1"/>
  <c r="P353" i="1"/>
  <c r="P217" i="1"/>
  <c r="P279" i="1"/>
  <c r="P34" i="1"/>
  <c r="P21" i="1"/>
  <c r="P293" i="1"/>
  <c r="P235" i="1"/>
  <c r="P292" i="1"/>
  <c r="P323" i="1"/>
  <c r="P30" i="1"/>
  <c r="P311" i="1"/>
  <c r="P318" i="1"/>
  <c r="R4" i="1"/>
  <c r="S4" i="1"/>
  <c r="L4" i="1" s="1"/>
  <c r="R293" i="1"/>
  <c r="P317" i="1"/>
  <c r="P300" i="1"/>
  <c r="P229" i="1"/>
  <c r="P212" i="1"/>
  <c r="U143" i="1"/>
  <c r="V143" i="1" s="1"/>
  <c r="W143" i="1" s="1"/>
  <c r="P334" i="1"/>
  <c r="P213" i="1"/>
  <c r="R188" i="1"/>
  <c r="S188" i="1"/>
  <c r="L188" i="1" s="1"/>
  <c r="R288" i="1"/>
  <c r="U288" i="1"/>
  <c r="V288" i="1" s="1"/>
  <c r="W288" i="1" s="1"/>
  <c r="R103" i="1"/>
  <c r="S103" i="1"/>
  <c r="L103" i="1" s="1"/>
  <c r="P159" i="1"/>
  <c r="P92" i="1"/>
  <c r="P286" i="1"/>
  <c r="P131" i="1"/>
  <c r="P192" i="1"/>
  <c r="P186" i="1"/>
  <c r="P163" i="1"/>
  <c r="R152" i="1"/>
  <c r="P104" i="1"/>
  <c r="P64" i="1"/>
  <c r="P57" i="1"/>
  <c r="P347" i="1"/>
  <c r="P158" i="1"/>
  <c r="R347" i="1"/>
  <c r="P244" i="1"/>
  <c r="P303" i="1"/>
  <c r="P250" i="1"/>
  <c r="P299" i="1"/>
  <c r="P77" i="1"/>
  <c r="P76" i="1"/>
  <c r="S329" i="1"/>
  <c r="L329" i="1" s="1"/>
  <c r="U329" i="1"/>
  <c r="V329" i="1" s="1"/>
  <c r="W329" i="1" s="1"/>
  <c r="S291" i="1"/>
  <c r="L291" i="1" s="1"/>
  <c r="R291" i="1"/>
  <c r="U302" i="1"/>
  <c r="V302" i="1" s="1"/>
  <c r="W302" i="1" s="1"/>
  <c r="S302" i="1"/>
  <c r="L302" i="1" s="1"/>
  <c r="U237" i="1"/>
  <c r="V237" i="1" s="1"/>
  <c r="W237" i="1" s="1"/>
  <c r="S237" i="1"/>
  <c r="L237" i="1" s="1"/>
  <c r="P237" i="1"/>
  <c r="R294" i="1"/>
  <c r="U294" i="1"/>
  <c r="V294" i="1" s="1"/>
  <c r="W294" i="1" s="1"/>
  <c r="S62" i="1"/>
  <c r="L62" i="1" s="1"/>
  <c r="R62" i="1"/>
  <c r="S110" i="1"/>
  <c r="L110" i="1" s="1"/>
  <c r="U110" i="1"/>
  <c r="V110" i="1" s="1"/>
  <c r="W110" i="1" s="1"/>
  <c r="S203" i="1"/>
  <c r="L203" i="1" s="1"/>
  <c r="R203" i="1"/>
  <c r="R151" i="1"/>
  <c r="S151" i="1"/>
  <c r="L151" i="1" s="1"/>
  <c r="U151" i="1"/>
  <c r="V151" i="1" s="1"/>
  <c r="W151" i="1" s="1"/>
  <c r="R65" i="1"/>
  <c r="S65" i="1"/>
  <c r="L65" i="1" s="1"/>
  <c r="P315" i="1"/>
  <c r="R315" i="1"/>
  <c r="R59" i="1"/>
  <c r="U59" i="1"/>
  <c r="V59" i="1" s="1"/>
  <c r="W59" i="1" s="1"/>
  <c r="S172" i="1"/>
  <c r="L172" i="1" s="1"/>
  <c r="R172" i="1"/>
  <c r="S229" i="1"/>
  <c r="L229" i="1" s="1"/>
  <c r="U229" i="1"/>
  <c r="V229" i="1" s="1"/>
  <c r="W229" i="1" s="1"/>
  <c r="R80" i="1"/>
  <c r="S80" i="1"/>
  <c r="L80" i="1" s="1"/>
  <c r="S284" i="1"/>
  <c r="L284" i="1" s="1"/>
  <c r="R284" i="1"/>
  <c r="P80" i="1"/>
  <c r="P284" i="1"/>
  <c r="P31" i="1"/>
  <c r="P140" i="1"/>
  <c r="P306" i="1"/>
  <c r="P124" i="1"/>
  <c r="P191" i="1"/>
  <c r="P321" i="1"/>
  <c r="P172" i="1"/>
  <c r="S35" i="1"/>
  <c r="L35" i="1" s="1"/>
  <c r="P89" i="1"/>
  <c r="P238" i="1"/>
  <c r="P72" i="1"/>
  <c r="R240" i="1"/>
  <c r="R81" i="1"/>
  <c r="P289" i="1"/>
  <c r="P6" i="1"/>
  <c r="P312" i="1"/>
  <c r="P51" i="1"/>
  <c r="P294" i="1"/>
  <c r="P342" i="1"/>
  <c r="P39" i="1"/>
  <c r="P241" i="1"/>
  <c r="P335" i="1"/>
  <c r="P222" i="1"/>
  <c r="P61" i="1"/>
  <c r="P27" i="1"/>
  <c r="P194" i="1"/>
  <c r="U188" i="1"/>
  <c r="V188" i="1" s="1"/>
  <c r="W188" i="1" s="1"/>
  <c r="P168" i="1"/>
  <c r="R116" i="1"/>
  <c r="P98" i="1"/>
  <c r="P320" i="1"/>
  <c r="R150" i="1"/>
  <c r="P35" i="1"/>
  <c r="P263" i="1"/>
  <c r="P113" i="1"/>
  <c r="P118" i="1"/>
  <c r="P151" i="1"/>
  <c r="P304" i="1"/>
  <c r="P65" i="1"/>
  <c r="S131" i="1"/>
  <c r="L131" i="1" s="1"/>
  <c r="P240" i="1"/>
  <c r="P4" i="1"/>
  <c r="P297" i="1"/>
  <c r="S142" i="1"/>
  <c r="L142" i="1" s="1"/>
  <c r="P116" i="1"/>
  <c r="U241" i="1"/>
  <c r="V241" i="1" s="1"/>
  <c r="W241" i="1" s="1"/>
  <c r="R241" i="1"/>
  <c r="S241" i="1"/>
  <c r="L241" i="1" s="1"/>
  <c r="S70" i="1"/>
  <c r="L70" i="1" s="1"/>
  <c r="P70" i="1"/>
  <c r="R70" i="1"/>
  <c r="U164" i="1"/>
  <c r="V164" i="1" s="1"/>
  <c r="W164" i="1" s="1"/>
  <c r="R164" i="1"/>
  <c r="R85" i="1"/>
  <c r="S85" i="1"/>
  <c r="L85" i="1" s="1"/>
  <c r="U42" i="1"/>
  <c r="V42" i="1" s="1"/>
  <c r="W42" i="1" s="1"/>
  <c r="X42" i="1" s="1"/>
  <c r="S42" i="1"/>
  <c r="L42" i="1" s="1"/>
  <c r="U239" i="1"/>
  <c r="V239" i="1" s="1"/>
  <c r="W239" i="1" s="1"/>
  <c r="P239" i="1"/>
  <c r="R239" i="1"/>
  <c r="S239" i="1"/>
  <c r="L239" i="1" s="1"/>
  <c r="U339" i="1"/>
  <c r="V339" i="1" s="1"/>
  <c r="W339" i="1" s="1"/>
  <c r="S339" i="1"/>
  <c r="L339" i="1" s="1"/>
  <c r="R339" i="1"/>
  <c r="R74" i="1"/>
  <c r="S74" i="1"/>
  <c r="L74" i="1" s="1"/>
  <c r="P74" i="1"/>
  <c r="R295" i="1"/>
  <c r="S295" i="1"/>
  <c r="L295" i="1" s="1"/>
  <c r="S170" i="1"/>
  <c r="L170" i="1" s="1"/>
  <c r="R170" i="1"/>
  <c r="U170" i="1"/>
  <c r="V170" i="1" s="1"/>
  <c r="W170" i="1" s="1"/>
  <c r="S226" i="1"/>
  <c r="L226" i="1" s="1"/>
  <c r="P226" i="1"/>
  <c r="R226" i="1"/>
  <c r="S307" i="1"/>
  <c r="L307" i="1" s="1"/>
  <c r="U307" i="1"/>
  <c r="V307" i="1" s="1"/>
  <c r="W307" i="1" s="1"/>
  <c r="R307" i="1"/>
  <c r="R352" i="1"/>
  <c r="P352" i="1"/>
  <c r="U183" i="1"/>
  <c r="V183" i="1" s="1"/>
  <c r="W183" i="1" s="1"/>
  <c r="R183" i="1"/>
  <c r="P15" i="1"/>
  <c r="S15" i="1"/>
  <c r="L15" i="1" s="1"/>
  <c r="U15" i="1"/>
  <c r="V15" i="1" s="1"/>
  <c r="W15" i="1" s="1"/>
  <c r="R287" i="1"/>
  <c r="S287" i="1"/>
  <c r="L287" i="1" s="1"/>
  <c r="U287" i="1"/>
  <c r="V287" i="1" s="1"/>
  <c r="W287" i="1" s="1"/>
  <c r="S258" i="1"/>
  <c r="L258" i="1" s="1"/>
  <c r="R258" i="1"/>
  <c r="S45" i="1"/>
  <c r="L45" i="1" s="1"/>
  <c r="R45" i="1"/>
  <c r="P45" i="1"/>
  <c r="S43" i="1"/>
  <c r="L43" i="1" s="1"/>
  <c r="R43" i="1"/>
  <c r="U216" i="1"/>
  <c r="V216" i="1" s="1"/>
  <c r="W216" i="1" s="1"/>
  <c r="S216" i="1"/>
  <c r="L216" i="1" s="1"/>
  <c r="R216" i="1"/>
  <c r="S17" i="1"/>
  <c r="L17" i="1" s="1"/>
  <c r="R17" i="1"/>
  <c r="U256" i="1"/>
  <c r="V256" i="1" s="1"/>
  <c r="W256" i="1" s="1"/>
  <c r="R256" i="1"/>
  <c r="S256" i="1"/>
  <c r="L256" i="1" s="1"/>
  <c r="U86" i="1"/>
  <c r="V86" i="1" s="1"/>
  <c r="W86" i="1" s="1"/>
  <c r="S86" i="1"/>
  <c r="L86" i="1" s="1"/>
  <c r="S119" i="1"/>
  <c r="L119" i="1" s="1"/>
  <c r="P119" i="1"/>
  <c r="S27" i="1"/>
  <c r="L27" i="1" s="1"/>
  <c r="R27" i="1"/>
  <c r="S215" i="1"/>
  <c r="L215" i="1" s="1"/>
  <c r="R215" i="1"/>
  <c r="S337" i="1"/>
  <c r="L337" i="1" s="1"/>
  <c r="U337" i="1"/>
  <c r="V337" i="1" s="1"/>
  <c r="W337" i="1" s="1"/>
  <c r="R337" i="1"/>
  <c r="R349" i="1"/>
  <c r="P349" i="1"/>
  <c r="U349" i="1"/>
  <c r="V349" i="1" s="1"/>
  <c r="W349" i="1" s="1"/>
  <c r="P308" i="1"/>
  <c r="R234" i="1"/>
  <c r="P184" i="1"/>
  <c r="U56" i="1"/>
  <c r="V56" i="1" s="1"/>
  <c r="W56" i="1" s="1"/>
  <c r="U18" i="1"/>
  <c r="V18" i="1" s="1"/>
  <c r="W18" i="1" s="1"/>
  <c r="R123" i="1"/>
  <c r="P210" i="1"/>
  <c r="P105" i="1"/>
  <c r="P167" i="1"/>
  <c r="P189" i="1"/>
  <c r="P25" i="1"/>
  <c r="S16" i="1"/>
  <c r="L16" i="1" s="1"/>
  <c r="P28" i="1"/>
  <c r="P120" i="1"/>
  <c r="P111" i="1"/>
  <c r="R275" i="1"/>
  <c r="R344" i="1"/>
  <c r="P170" i="1"/>
  <c r="R189" i="1"/>
  <c r="R126" i="1"/>
  <c r="P16" i="1"/>
  <c r="P236" i="1"/>
  <c r="P202" i="1"/>
  <c r="P201" i="1"/>
  <c r="P17" i="1"/>
  <c r="P142" i="1"/>
  <c r="U285" i="1"/>
  <c r="V285" i="1" s="1"/>
  <c r="W285" i="1" s="1"/>
  <c r="P43" i="1"/>
  <c r="U345" i="1"/>
  <c r="V345" i="1" s="1"/>
  <c r="W345" i="1" s="1"/>
  <c r="S18" i="1"/>
  <c r="L18" i="1" s="1"/>
  <c r="P44" i="1"/>
  <c r="P146" i="1"/>
  <c r="P339" i="1"/>
  <c r="R60" i="1"/>
  <c r="R251" i="1"/>
  <c r="U172" i="1"/>
  <c r="V172" i="1" s="1"/>
  <c r="W172" i="1" s="1"/>
  <c r="U315" i="1"/>
  <c r="V315" i="1" s="1"/>
  <c r="W315" i="1" s="1"/>
  <c r="R345" i="1"/>
  <c r="S294" i="1"/>
  <c r="L294" i="1" s="1"/>
  <c r="R277" i="1"/>
  <c r="R146" i="1"/>
  <c r="P208" i="1"/>
  <c r="R36" i="1"/>
  <c r="R253" i="1"/>
  <c r="S279" i="1"/>
  <c r="L279" i="1" s="1"/>
  <c r="P337" i="1"/>
  <c r="S351" i="1"/>
  <c r="L351" i="1" s="1"/>
  <c r="P129" i="1"/>
  <c r="P285" i="1"/>
  <c r="P302" i="1"/>
  <c r="P203" i="1"/>
  <c r="P295" i="1"/>
  <c r="P313" i="1"/>
  <c r="P324" i="1"/>
  <c r="U62" i="1"/>
  <c r="V62" i="1" s="1"/>
  <c r="W62" i="1" s="1"/>
  <c r="P182" i="1"/>
  <c r="S7" i="1"/>
  <c r="L7" i="1" s="1"/>
  <c r="R237" i="1"/>
  <c r="P287" i="1"/>
  <c r="S105" i="1"/>
  <c r="L105" i="1" s="1"/>
  <c r="P258" i="1"/>
  <c r="W318" i="1"/>
  <c r="Z318" i="1" s="1"/>
  <c r="AA318" i="1" s="1"/>
  <c r="AB318" i="1" s="1"/>
  <c r="P242" i="1"/>
  <c r="R51" i="1"/>
  <c r="S264" i="1"/>
  <c r="L264" i="1" s="1"/>
  <c r="U142" i="1"/>
  <c r="V142" i="1" s="1"/>
  <c r="W142" i="1" s="1"/>
  <c r="R286" i="1"/>
  <c r="P233" i="1"/>
  <c r="P253" i="1"/>
  <c r="U4" i="1"/>
  <c r="V4" i="1" s="1"/>
  <c r="W4" i="1" s="1"/>
  <c r="Z4" i="1" s="1"/>
  <c r="AA4" i="1" s="1"/>
  <c r="P183" i="1"/>
  <c r="P179" i="1"/>
  <c r="R56" i="1"/>
  <c r="P343" i="1"/>
  <c r="P326" i="1"/>
  <c r="P82" i="1"/>
  <c r="S344" i="1"/>
  <c r="L344" i="1" s="1"/>
  <c r="P137" i="1"/>
  <c r="S126" i="1"/>
  <c r="L126" i="1" s="1"/>
  <c r="R167" i="1"/>
  <c r="P260" i="1"/>
  <c r="U105" i="1"/>
  <c r="V105" i="1" s="1"/>
  <c r="W105" i="1" s="1"/>
  <c r="P177" i="1"/>
  <c r="P188" i="1"/>
  <c r="S244" i="1"/>
  <c r="L244" i="1" s="1"/>
  <c r="P199" i="1"/>
  <c r="R280" i="1"/>
  <c r="S280" i="1"/>
  <c r="L280" i="1" s="1"/>
  <c r="U280" i="1"/>
  <c r="V280" i="1" s="1"/>
  <c r="W280" i="1" s="1"/>
  <c r="S301" i="1"/>
  <c r="L301" i="1" s="1"/>
  <c r="R301" i="1"/>
  <c r="U301" i="1"/>
  <c r="V301" i="1" s="1"/>
  <c r="W301" i="1" s="1"/>
  <c r="U247" i="1"/>
  <c r="V247" i="1" s="1"/>
  <c r="W247" i="1" s="1"/>
  <c r="R247" i="1"/>
  <c r="P247" i="1"/>
  <c r="S247" i="1"/>
  <c r="L247" i="1" s="1"/>
  <c r="U173" i="1"/>
  <c r="V173" i="1" s="1"/>
  <c r="W173" i="1" s="1"/>
  <c r="R173" i="1"/>
  <c r="P173" i="1"/>
  <c r="S173" i="1"/>
  <c r="L173" i="1" s="1"/>
  <c r="U228" i="1"/>
  <c r="V228" i="1" s="1"/>
  <c r="W228" i="1" s="1"/>
  <c r="S228" i="1"/>
  <c r="L228" i="1" s="1"/>
  <c r="R228" i="1"/>
  <c r="P228" i="1"/>
  <c r="R350" i="1"/>
  <c r="S350" i="1"/>
  <c r="L350" i="1" s="1"/>
  <c r="U350" i="1"/>
  <c r="V350" i="1" s="1"/>
  <c r="W350" i="1" s="1"/>
  <c r="R46" i="1"/>
  <c r="P46" i="1"/>
  <c r="S46" i="1"/>
  <c r="L46" i="1" s="1"/>
  <c r="U46" i="1"/>
  <c r="V46" i="1" s="1"/>
  <c r="W46" i="1" s="1"/>
  <c r="U5" i="1"/>
  <c r="V5" i="1" s="1"/>
  <c r="W5" i="1" s="1"/>
  <c r="R5" i="1"/>
  <c r="S223" i="1"/>
  <c r="L223" i="1" s="1"/>
  <c r="U223" i="1"/>
  <c r="V223" i="1" s="1"/>
  <c r="W223" i="1" s="1"/>
  <c r="R223" i="1"/>
  <c r="O360" i="1"/>
  <c r="P205" i="1"/>
  <c r="R163" i="1"/>
  <c r="W37" i="1"/>
  <c r="R37" i="1"/>
  <c r="U145" i="1"/>
  <c r="V145" i="1" s="1"/>
  <c r="W145" i="1" s="1"/>
  <c r="U20" i="1"/>
  <c r="V20" i="1" s="1"/>
  <c r="W20" i="1" s="1"/>
  <c r="R20" i="1"/>
  <c r="S20" i="1"/>
  <c r="L20" i="1" s="1"/>
  <c r="U220" i="1"/>
  <c r="V220" i="1" s="1"/>
  <c r="W220" i="1" s="1"/>
  <c r="S220" i="1"/>
  <c r="L220" i="1" s="1"/>
  <c r="R220" i="1"/>
  <c r="U122" i="1"/>
  <c r="V122" i="1" s="1"/>
  <c r="W122" i="1" s="1"/>
  <c r="S122" i="1"/>
  <c r="L122" i="1" s="1"/>
  <c r="R122" i="1"/>
  <c r="R211" i="1"/>
  <c r="U211" i="1"/>
  <c r="V211" i="1" s="1"/>
  <c r="W211" i="1" s="1"/>
  <c r="S332" i="1"/>
  <c r="L332" i="1" s="1"/>
  <c r="U332" i="1"/>
  <c r="V332" i="1" s="1"/>
  <c r="W332" i="1" s="1"/>
  <c r="R332" i="1"/>
  <c r="R180" i="1"/>
  <c r="R147" i="1"/>
  <c r="U147" i="1"/>
  <c r="V147" i="1" s="1"/>
  <c r="W147" i="1" s="1"/>
  <c r="S276" i="1"/>
  <c r="L276" i="1" s="1"/>
  <c r="R276" i="1"/>
  <c r="U276" i="1"/>
  <c r="V276" i="1" s="1"/>
  <c r="W276" i="1" s="1"/>
  <c r="P10" i="1"/>
  <c r="R10" i="1"/>
  <c r="U10" i="1"/>
  <c r="V10" i="1" s="1"/>
  <c r="W10" i="1" s="1"/>
  <c r="S10" i="1"/>
  <c r="L10" i="1" s="1"/>
  <c r="S196" i="1"/>
  <c r="L196" i="1" s="1"/>
  <c r="R196" i="1"/>
  <c r="U196" i="1"/>
  <c r="V196" i="1" s="1"/>
  <c r="W196" i="1" s="1"/>
  <c r="R174" i="1"/>
  <c r="P227" i="1"/>
  <c r="R252" i="1"/>
  <c r="S252" i="1"/>
  <c r="L252" i="1" s="1"/>
  <c r="P252" i="1"/>
  <c r="U252" i="1"/>
  <c r="V252" i="1" s="1"/>
  <c r="W252" i="1" s="1"/>
  <c r="P154" i="1"/>
  <c r="P225" i="1"/>
  <c r="R225" i="1"/>
  <c r="U225" i="1"/>
  <c r="V225" i="1" s="1"/>
  <c r="W225" i="1" s="1"/>
  <c r="S225" i="1"/>
  <c r="L225" i="1" s="1"/>
  <c r="R259" i="1"/>
  <c r="U259" i="1"/>
  <c r="V259" i="1" s="1"/>
  <c r="W259" i="1" s="1"/>
  <c r="S259" i="1"/>
  <c r="L259" i="1" s="1"/>
  <c r="P178" i="1"/>
  <c r="U178" i="1"/>
  <c r="V178" i="1" s="1"/>
  <c r="W178" i="1" s="1"/>
  <c r="R178" i="1"/>
  <c r="S178" i="1"/>
  <c r="L178" i="1" s="1"/>
  <c r="R261" i="1"/>
  <c r="S261" i="1"/>
  <c r="L261" i="1" s="1"/>
  <c r="P261" i="1"/>
  <c r="U198" i="1"/>
  <c r="V198" i="1" s="1"/>
  <c r="W198" i="1" s="1"/>
  <c r="S198" i="1"/>
  <c r="L198" i="1" s="1"/>
  <c r="P198" i="1"/>
  <c r="R198" i="1"/>
  <c r="U312" i="1"/>
  <c r="V312" i="1" s="1"/>
  <c r="W312" i="1" s="1"/>
  <c r="S312" i="1"/>
  <c r="L312" i="1" s="1"/>
  <c r="R312" i="1"/>
  <c r="S61" i="1"/>
  <c r="L61" i="1" s="1"/>
  <c r="R61" i="1"/>
  <c r="U61" i="1"/>
  <c r="V61" i="1" s="1"/>
  <c r="W61" i="1" s="1"/>
  <c r="P78" i="1"/>
  <c r="U40" i="1"/>
  <c r="V40" i="1" s="1"/>
  <c r="W40" i="1" s="1"/>
  <c r="R40" i="1"/>
  <c r="S40" i="1"/>
  <c r="L40" i="1" s="1"/>
  <c r="P40" i="1"/>
  <c r="S144" i="1"/>
  <c r="L144" i="1" s="1"/>
  <c r="R144" i="1"/>
  <c r="P144" i="1"/>
  <c r="S206" i="1"/>
  <c r="L206" i="1" s="1"/>
  <c r="P206" i="1"/>
  <c r="S29" i="1"/>
  <c r="L29" i="1" s="1"/>
  <c r="U29" i="1"/>
  <c r="V29" i="1" s="1"/>
  <c r="W29" i="1" s="1"/>
  <c r="P29" i="1"/>
  <c r="R29" i="1"/>
  <c r="P190" i="1"/>
  <c r="S190" i="1"/>
  <c r="L190" i="1" s="1"/>
  <c r="U265" i="1"/>
  <c r="V265" i="1" s="1"/>
  <c r="W265" i="1" s="1"/>
  <c r="R265" i="1"/>
  <c r="P265" i="1"/>
  <c r="S265" i="1"/>
  <c r="L265" i="1" s="1"/>
  <c r="S67" i="1"/>
  <c r="L67" i="1" s="1"/>
  <c r="U132" i="1"/>
  <c r="V132" i="1" s="1"/>
  <c r="W132" i="1" s="1"/>
  <c r="R58" i="1"/>
  <c r="U144" i="1"/>
  <c r="V144" i="1" s="1"/>
  <c r="W144" i="1" s="1"/>
  <c r="S205" i="1"/>
  <c r="L205" i="1" s="1"/>
  <c r="P5" i="1"/>
  <c r="R206" i="1"/>
  <c r="R145" i="1"/>
  <c r="U283" i="1"/>
  <c r="V283" i="1" s="1"/>
  <c r="W283" i="1" s="1"/>
  <c r="R283" i="1"/>
  <c r="P283" i="1"/>
  <c r="S63" i="1"/>
  <c r="L63" i="1" s="1"/>
  <c r="U63" i="1"/>
  <c r="V63" i="1" s="1"/>
  <c r="W63" i="1" s="1"/>
  <c r="S147" i="1"/>
  <c r="L147" i="1" s="1"/>
  <c r="R190" i="1"/>
  <c r="S174" i="1"/>
  <c r="L174" i="1" s="1"/>
  <c r="U141" i="1"/>
  <c r="V141" i="1" s="1"/>
  <c r="W141" i="1" s="1"/>
  <c r="R141" i="1"/>
  <c r="S141" i="1"/>
  <c r="L141" i="1" s="1"/>
  <c r="R39" i="1"/>
  <c r="P20" i="1"/>
  <c r="R109" i="1"/>
  <c r="S109" i="1"/>
  <c r="L109" i="1" s="1"/>
  <c r="U109" i="1"/>
  <c r="V109" i="1" s="1"/>
  <c r="W109" i="1" s="1"/>
  <c r="R76" i="1"/>
  <c r="U76" i="1"/>
  <c r="V76" i="1" s="1"/>
  <c r="W76" i="1" s="1"/>
  <c r="S76" i="1"/>
  <c r="L76" i="1" s="1"/>
  <c r="R68" i="1"/>
  <c r="U68" i="1"/>
  <c r="V68" i="1" s="1"/>
  <c r="W68" i="1" s="1"/>
  <c r="U98" i="1"/>
  <c r="V98" i="1" s="1"/>
  <c r="W98" i="1" s="1"/>
  <c r="S98" i="1"/>
  <c r="L98" i="1" s="1"/>
  <c r="R98" i="1"/>
  <c r="R95" i="1"/>
  <c r="S95" i="1"/>
  <c r="L95" i="1" s="1"/>
  <c r="P95" i="1"/>
  <c r="U95" i="1"/>
  <c r="V95" i="1" s="1"/>
  <c r="W95" i="1" s="1"/>
  <c r="S24" i="1"/>
  <c r="L24" i="1" s="1"/>
  <c r="R24" i="1"/>
  <c r="U24" i="1"/>
  <c r="V24" i="1" s="1"/>
  <c r="W24" i="1" s="1"/>
  <c r="S90" i="1"/>
  <c r="L90" i="1" s="1"/>
  <c r="R90" i="1"/>
  <c r="P90" i="1"/>
  <c r="S77" i="1"/>
  <c r="L77" i="1" s="1"/>
  <c r="R77" i="1"/>
  <c r="R87" i="1"/>
  <c r="S87" i="1"/>
  <c r="L87" i="1" s="1"/>
  <c r="U87" i="1"/>
  <c r="V87" i="1" s="1"/>
  <c r="W87" i="1" s="1"/>
  <c r="S311" i="1"/>
  <c r="L311" i="1" s="1"/>
  <c r="R311" i="1"/>
  <c r="U311" i="1"/>
  <c r="V311" i="1" s="1"/>
  <c r="W311" i="1" s="1"/>
  <c r="P97" i="1"/>
  <c r="Z240" i="1"/>
  <c r="AA240" i="1" s="1"/>
  <c r="AB240" i="1" s="1"/>
  <c r="P197" i="1"/>
  <c r="W328" i="1"/>
  <c r="S328" i="1"/>
  <c r="L328" i="1" s="1"/>
  <c r="U231" i="1"/>
  <c r="V231" i="1" s="1"/>
  <c r="W231" i="1" s="1"/>
  <c r="P231" i="1"/>
  <c r="S231" i="1"/>
  <c r="L231" i="1" s="1"/>
  <c r="S32" i="1"/>
  <c r="L32" i="1" s="1"/>
  <c r="R32" i="1"/>
  <c r="U32" i="1"/>
  <c r="V32" i="1" s="1"/>
  <c r="W32" i="1" s="1"/>
  <c r="S290" i="1"/>
  <c r="L290" i="1" s="1"/>
  <c r="R290" i="1"/>
  <c r="P37" i="1"/>
  <c r="U67" i="1"/>
  <c r="V67" i="1" s="1"/>
  <c r="W67" i="1" s="1"/>
  <c r="P150" i="1"/>
  <c r="W150" i="1"/>
  <c r="S150" i="1"/>
  <c r="L150" i="1" s="1"/>
  <c r="R94" i="1"/>
  <c r="S94" i="1"/>
  <c r="L94" i="1" s="1"/>
  <c r="U94" i="1"/>
  <c r="V94" i="1" s="1"/>
  <c r="W94" i="1" s="1"/>
  <c r="S325" i="1"/>
  <c r="L325" i="1" s="1"/>
  <c r="U325" i="1"/>
  <c r="V325" i="1" s="1"/>
  <c r="W325" i="1" s="1"/>
  <c r="U266" i="1"/>
  <c r="V266" i="1" s="1"/>
  <c r="W266" i="1" s="1"/>
  <c r="R266" i="1"/>
  <c r="S266" i="1"/>
  <c r="L266" i="1" s="1"/>
  <c r="R63" i="1"/>
  <c r="U75" i="1"/>
  <c r="V75" i="1" s="1"/>
  <c r="W75" i="1" s="1"/>
  <c r="R75" i="1"/>
  <c r="S75" i="1"/>
  <c r="L75" i="1" s="1"/>
  <c r="W47" i="1"/>
  <c r="S47" i="1"/>
  <c r="L47" i="1" s="1"/>
  <c r="R47" i="1"/>
  <c r="U190" i="1"/>
  <c r="V190" i="1" s="1"/>
  <c r="W190" i="1" s="1"/>
  <c r="U156" i="1"/>
  <c r="V156" i="1" s="1"/>
  <c r="W156" i="1" s="1"/>
  <c r="R156" i="1"/>
  <c r="S156" i="1"/>
  <c r="L156" i="1" s="1"/>
  <c r="P169" i="1"/>
  <c r="U49" i="1"/>
  <c r="V49" i="1" s="1"/>
  <c r="W49" i="1" s="1"/>
  <c r="S49" i="1"/>
  <c r="L49" i="1" s="1"/>
  <c r="R49" i="1"/>
  <c r="P83" i="1"/>
  <c r="S83" i="1"/>
  <c r="L83" i="1" s="1"/>
  <c r="U83" i="1"/>
  <c r="V83" i="1" s="1"/>
  <c r="W83" i="1" s="1"/>
  <c r="R83" i="1"/>
  <c r="W185" i="1"/>
  <c r="R185" i="1"/>
  <c r="S185" i="1"/>
  <c r="L185" i="1" s="1"/>
  <c r="R128" i="1"/>
  <c r="S128" i="1"/>
  <c r="L128" i="1" s="1"/>
  <c r="P108" i="1"/>
  <c r="S108" i="1"/>
  <c r="L108" i="1" s="1"/>
  <c r="R78" i="1"/>
  <c r="P75" i="1"/>
  <c r="R184" i="1"/>
  <c r="U184" i="1"/>
  <c r="V184" i="1" s="1"/>
  <c r="W184" i="1" s="1"/>
  <c r="S184" i="1"/>
  <c r="L184" i="1" s="1"/>
  <c r="S210" i="1"/>
  <c r="L210" i="1" s="1"/>
  <c r="U210" i="1"/>
  <c r="V210" i="1" s="1"/>
  <c r="W210" i="1" s="1"/>
  <c r="R210" i="1"/>
  <c r="S93" i="1"/>
  <c r="L93" i="1" s="1"/>
  <c r="R93" i="1"/>
  <c r="U93" i="1"/>
  <c r="V93" i="1" s="1"/>
  <c r="W93" i="1" s="1"/>
  <c r="W218" i="1"/>
  <c r="R218" i="1"/>
  <c r="P218" i="1"/>
  <c r="S218" i="1"/>
  <c r="L218" i="1" s="1"/>
  <c r="P270" i="1"/>
  <c r="W270" i="1"/>
  <c r="R270" i="1"/>
  <c r="S270" i="1"/>
  <c r="L270" i="1" s="1"/>
  <c r="P63" i="1"/>
  <c r="S73" i="1"/>
  <c r="L73" i="1" s="1"/>
  <c r="R73" i="1"/>
  <c r="U73" i="1"/>
  <c r="V73" i="1" s="1"/>
  <c r="W73" i="1" s="1"/>
  <c r="U214" i="1"/>
  <c r="V214" i="1" s="1"/>
  <c r="W214" i="1" s="1"/>
  <c r="S19" i="1"/>
  <c r="L19" i="1" s="1"/>
  <c r="U19" i="1"/>
  <c r="V19" i="1" s="1"/>
  <c r="W19" i="1" s="1"/>
  <c r="R19" i="1"/>
  <c r="P13" i="1"/>
  <c r="S13" i="1"/>
  <c r="L13" i="1" s="1"/>
  <c r="U13" i="1"/>
  <c r="V13" i="1" s="1"/>
  <c r="W13" i="1" s="1"/>
  <c r="P221" i="1"/>
  <c r="U221" i="1"/>
  <c r="V221" i="1" s="1"/>
  <c r="W221" i="1" s="1"/>
  <c r="S221" i="1"/>
  <c r="L221" i="1" s="1"/>
  <c r="R221" i="1"/>
  <c r="P348" i="1"/>
  <c r="U348" i="1"/>
  <c r="V348" i="1" s="1"/>
  <c r="W348" i="1" s="1"/>
  <c r="S348" i="1"/>
  <c r="L348" i="1" s="1"/>
  <c r="R348" i="1"/>
  <c r="R22" i="1"/>
  <c r="S22" i="1"/>
  <c r="L22" i="1" s="1"/>
  <c r="P290" i="1"/>
  <c r="U34" i="1"/>
  <c r="V34" i="1" s="1"/>
  <c r="W34" i="1" s="1"/>
  <c r="S214" i="1"/>
  <c r="L214" i="1" s="1"/>
  <c r="W162" i="1"/>
  <c r="R162" i="1"/>
  <c r="S340" i="1"/>
  <c r="L340" i="1" s="1"/>
  <c r="R86" i="1"/>
  <c r="P86" i="1"/>
  <c r="W254" i="1"/>
  <c r="R254" i="1"/>
  <c r="S37" i="1"/>
  <c r="L37" i="1" s="1"/>
  <c r="U206" i="1"/>
  <c r="V206" i="1" s="1"/>
  <c r="W206" i="1" s="1"/>
  <c r="S169" i="1"/>
  <c r="L169" i="1" s="1"/>
  <c r="U169" i="1"/>
  <c r="V169" i="1" s="1"/>
  <c r="W169" i="1" s="1"/>
  <c r="P187" i="1"/>
  <c r="S187" i="1"/>
  <c r="L187" i="1" s="1"/>
  <c r="R187" i="1"/>
  <c r="U187" i="1"/>
  <c r="V187" i="1" s="1"/>
  <c r="W187" i="1" s="1"/>
  <c r="R13" i="1"/>
  <c r="U121" i="1"/>
  <c r="V121" i="1" s="1"/>
  <c r="W121" i="1" s="1"/>
  <c r="P121" i="1"/>
  <c r="S121" i="1"/>
  <c r="L121" i="1" s="1"/>
  <c r="U139" i="1"/>
  <c r="V139" i="1" s="1"/>
  <c r="W139" i="1" s="1"/>
  <c r="S139" i="1"/>
  <c r="L139" i="1" s="1"/>
  <c r="R107" i="1"/>
  <c r="S107" i="1"/>
  <c r="L107" i="1" s="1"/>
  <c r="R231" i="1"/>
  <c r="S207" i="1"/>
  <c r="L207" i="1" s="1"/>
  <c r="U207" i="1"/>
  <c r="V207" i="1" s="1"/>
  <c r="W207" i="1" s="1"/>
  <c r="R207" i="1"/>
  <c r="R140" i="1"/>
  <c r="S140" i="1"/>
  <c r="L140" i="1" s="1"/>
  <c r="U140" i="1"/>
  <c r="V140" i="1" s="1"/>
  <c r="W140" i="1" s="1"/>
  <c r="R250" i="1"/>
  <c r="U250" i="1"/>
  <c r="V250" i="1" s="1"/>
  <c r="W250" i="1" s="1"/>
  <c r="S274" i="1"/>
  <c r="L274" i="1" s="1"/>
  <c r="R274" i="1"/>
  <c r="U274" i="1"/>
  <c r="V274" i="1" s="1"/>
  <c r="W274" i="1" s="1"/>
  <c r="S165" i="1"/>
  <c r="L165" i="1" s="1"/>
  <c r="U165" i="1"/>
  <c r="V165" i="1" s="1"/>
  <c r="W165" i="1" s="1"/>
  <c r="R165" i="1"/>
  <c r="R8" i="1"/>
  <c r="U8" i="1"/>
  <c r="V8" i="1" s="1"/>
  <c r="W8" i="1" s="1"/>
  <c r="S8" i="1"/>
  <c r="L8" i="1" s="1"/>
  <c r="P220" i="1"/>
  <c r="S321" i="1"/>
  <c r="L321" i="1" s="1"/>
  <c r="R321" i="1"/>
  <c r="U192" i="1"/>
  <c r="V192" i="1" s="1"/>
  <c r="W192" i="1" s="1"/>
  <c r="S192" i="1"/>
  <c r="L192" i="1" s="1"/>
  <c r="R192" i="1"/>
  <c r="R326" i="1"/>
  <c r="U326" i="1"/>
  <c r="V326" i="1" s="1"/>
  <c r="W326" i="1" s="1"/>
  <c r="S232" i="1"/>
  <c r="L232" i="1" s="1"/>
  <c r="P232" i="1"/>
  <c r="R232" i="1"/>
  <c r="U232" i="1"/>
  <c r="V232" i="1" s="1"/>
  <c r="W232" i="1" s="1"/>
  <c r="R12" i="1"/>
  <c r="S12" i="1"/>
  <c r="L12" i="1" s="1"/>
  <c r="U12" i="1"/>
  <c r="V12" i="1" s="1"/>
  <c r="W12" i="1" s="1"/>
  <c r="S104" i="1"/>
  <c r="L104" i="1" s="1"/>
  <c r="U104" i="1"/>
  <c r="V104" i="1" s="1"/>
  <c r="W104" i="1" s="1"/>
  <c r="R104" i="1"/>
  <c r="P157" i="1"/>
  <c r="R157" i="1"/>
  <c r="S157" i="1"/>
  <c r="L157" i="1" s="1"/>
  <c r="S155" i="1"/>
  <c r="L155" i="1" s="1"/>
  <c r="R155" i="1"/>
  <c r="P93" i="1"/>
  <c r="P274" i="1"/>
  <c r="U243" i="1"/>
  <c r="V243" i="1" s="1"/>
  <c r="W243" i="1" s="1"/>
  <c r="R243" i="1"/>
  <c r="S243" i="1"/>
  <c r="L243" i="1" s="1"/>
  <c r="P8" i="1"/>
  <c r="R200" i="1"/>
  <c r="S317" i="1"/>
  <c r="L317" i="1" s="1"/>
  <c r="U317" i="1"/>
  <c r="V317" i="1" s="1"/>
  <c r="W317" i="1" s="1"/>
  <c r="R317" i="1"/>
  <c r="P58" i="1"/>
  <c r="R328" i="1"/>
  <c r="U152" i="1"/>
  <c r="V152" i="1" s="1"/>
  <c r="W152" i="1" s="1"/>
  <c r="S5" i="1"/>
  <c r="L5" i="1" s="1"/>
  <c r="R175" i="1"/>
  <c r="U175" i="1"/>
  <c r="V175" i="1" s="1"/>
  <c r="W175" i="1" s="1"/>
  <c r="S175" i="1"/>
  <c r="L175" i="1" s="1"/>
  <c r="W322" i="1"/>
  <c r="P322" i="1"/>
  <c r="R322" i="1"/>
  <c r="S322" i="1"/>
  <c r="L322" i="1" s="1"/>
  <c r="R106" i="1"/>
  <c r="U106" i="1"/>
  <c r="V106" i="1" s="1"/>
  <c r="W106" i="1" s="1"/>
  <c r="P269" i="1"/>
  <c r="U269" i="1"/>
  <c r="V269" i="1" s="1"/>
  <c r="W269" i="1" s="1"/>
  <c r="R269" i="1"/>
  <c r="S269" i="1"/>
  <c r="L269" i="1" s="1"/>
  <c r="U251" i="1"/>
  <c r="V251" i="1" s="1"/>
  <c r="W251" i="1" s="1"/>
  <c r="R197" i="1"/>
  <c r="S197" i="1"/>
  <c r="L197" i="1" s="1"/>
  <c r="U197" i="1"/>
  <c r="V197" i="1" s="1"/>
  <c r="W197" i="1" s="1"/>
  <c r="S248" i="1"/>
  <c r="L248" i="1" s="1"/>
  <c r="R248" i="1"/>
  <c r="P248" i="1"/>
  <c r="S333" i="1"/>
  <c r="L333" i="1" s="1"/>
  <c r="R333" i="1"/>
  <c r="R227" i="1"/>
  <c r="S227" i="1"/>
  <c r="L227" i="1" s="1"/>
  <c r="S11" i="1"/>
  <c r="L11" i="1" s="1"/>
  <c r="R11" i="1"/>
  <c r="P132" i="1"/>
  <c r="P147" i="1"/>
  <c r="S138" i="1"/>
  <c r="L138" i="1" s="1"/>
  <c r="R138" i="1"/>
  <c r="U138" i="1"/>
  <c r="V138" i="1" s="1"/>
  <c r="W138" i="1" s="1"/>
  <c r="S343" i="1"/>
  <c r="L343" i="1" s="1"/>
  <c r="U343" i="1"/>
  <c r="V343" i="1" s="1"/>
  <c r="W343" i="1" s="1"/>
  <c r="P214" i="1"/>
  <c r="P338" i="1"/>
  <c r="U338" i="1"/>
  <c r="V338" i="1" s="1"/>
  <c r="W338" i="1" s="1"/>
  <c r="R338" i="1"/>
  <c r="S338" i="1"/>
  <c r="L338" i="1" s="1"/>
  <c r="S326" i="1"/>
  <c r="L326" i="1" s="1"/>
  <c r="U316" i="1"/>
  <c r="V316" i="1" s="1"/>
  <c r="W316" i="1" s="1"/>
  <c r="S316" i="1"/>
  <c r="L316" i="1" s="1"/>
  <c r="R316" i="1"/>
  <c r="P67" i="1"/>
  <c r="S160" i="1"/>
  <c r="L160" i="1" s="1"/>
  <c r="R160" i="1"/>
  <c r="S233" i="1"/>
  <c r="L233" i="1" s="1"/>
  <c r="R233" i="1"/>
  <c r="S132" i="1"/>
  <c r="L132" i="1" s="1"/>
  <c r="R214" i="1"/>
  <c r="U205" i="1"/>
  <c r="V205" i="1" s="1"/>
  <c r="W205" i="1" s="1"/>
  <c r="R9" i="1"/>
  <c r="U9" i="1"/>
  <c r="V9" i="1" s="1"/>
  <c r="W9" i="1" s="1"/>
  <c r="S117" i="1"/>
  <c r="L117" i="1" s="1"/>
  <c r="R117" i="1"/>
  <c r="U117" i="1"/>
  <c r="V117" i="1" s="1"/>
  <c r="W117" i="1" s="1"/>
  <c r="S334" i="1"/>
  <c r="L334" i="1" s="1"/>
  <c r="R334" i="1"/>
  <c r="U334" i="1"/>
  <c r="V334" i="1" s="1"/>
  <c r="W334" i="1" s="1"/>
  <c r="U53" i="1"/>
  <c r="V53" i="1" s="1"/>
  <c r="W53" i="1" s="1"/>
  <c r="P53" i="1"/>
  <c r="S53" i="1"/>
  <c r="L53" i="1" s="1"/>
  <c r="R53" i="1"/>
  <c r="S255" i="1"/>
  <c r="L255" i="1" s="1"/>
  <c r="P255" i="1"/>
  <c r="R255" i="1"/>
  <c r="R262" i="1"/>
  <c r="U262" i="1"/>
  <c r="V262" i="1" s="1"/>
  <c r="W262" i="1" s="1"/>
  <c r="S262" i="1"/>
  <c r="L262" i="1" s="1"/>
  <c r="R64" i="1"/>
  <c r="S64" i="1"/>
  <c r="L64" i="1" s="1"/>
  <c r="U64" i="1"/>
  <c r="V64" i="1" s="1"/>
  <c r="W64" i="1" s="1"/>
  <c r="P332" i="1"/>
  <c r="S154" i="1"/>
  <c r="L154" i="1" s="1"/>
  <c r="R154" i="1"/>
  <c r="W154" i="1"/>
  <c r="P125" i="1"/>
  <c r="R125" i="1"/>
  <c r="S125" i="1"/>
  <c r="L125" i="1" s="1"/>
  <c r="U268" i="1"/>
  <c r="V268" i="1" s="1"/>
  <c r="W268" i="1" s="1"/>
  <c r="R268" i="1"/>
  <c r="S268" i="1"/>
  <c r="L268" i="1" s="1"/>
  <c r="P204" i="1"/>
  <c r="R204" i="1"/>
  <c r="U204" i="1"/>
  <c r="V204" i="1" s="1"/>
  <c r="W204" i="1" s="1"/>
  <c r="S204" i="1"/>
  <c r="L204" i="1" s="1"/>
  <c r="P180" i="1"/>
  <c r="R249" i="1"/>
  <c r="S249" i="1"/>
  <c r="L249" i="1" s="1"/>
  <c r="U249" i="1"/>
  <c r="V249" i="1" s="1"/>
  <c r="W249" i="1" s="1"/>
  <c r="P106" i="1"/>
  <c r="P11" i="1"/>
  <c r="P224" i="1"/>
  <c r="R224" i="1"/>
  <c r="S224" i="1"/>
  <c r="L224" i="1" s="1"/>
  <c r="S324" i="1"/>
  <c r="L324" i="1" s="1"/>
  <c r="U324" i="1"/>
  <c r="V324" i="1" s="1"/>
  <c r="W324" i="1" s="1"/>
  <c r="R324" i="1"/>
  <c r="U193" i="1"/>
  <c r="V193" i="1" s="1"/>
  <c r="W193" i="1" s="1"/>
  <c r="R193" i="1"/>
  <c r="S193" i="1"/>
  <c r="L193" i="1" s="1"/>
  <c r="P193" i="1"/>
  <c r="U149" i="1"/>
  <c r="V149" i="1" s="1"/>
  <c r="W149" i="1" s="1"/>
  <c r="R149" i="1"/>
  <c r="P101" i="1"/>
  <c r="R101" i="1"/>
  <c r="U101" i="1"/>
  <c r="V101" i="1" s="1"/>
  <c r="W101" i="1" s="1"/>
  <c r="S101" i="1"/>
  <c r="L101" i="1" s="1"/>
  <c r="W97" i="1"/>
  <c r="R97" i="1"/>
  <c r="S97" i="1"/>
  <c r="L97" i="1" s="1"/>
  <c r="R67" i="1"/>
  <c r="R34" i="1"/>
  <c r="S162" i="1"/>
  <c r="L162" i="1" s="1"/>
  <c r="U163" i="1"/>
  <c r="V163" i="1" s="1"/>
  <c r="W163" i="1" s="1"/>
  <c r="S254" i="1"/>
  <c r="L254" i="1" s="1"/>
  <c r="R182" i="1"/>
  <c r="S182" i="1"/>
  <c r="L182" i="1" s="1"/>
  <c r="R169" i="1"/>
  <c r="S9" i="1"/>
  <c r="L9" i="1" s="1"/>
  <c r="R235" i="1"/>
  <c r="S235" i="1"/>
  <c r="L235" i="1" s="1"/>
  <c r="U235" i="1"/>
  <c r="V235" i="1" s="1"/>
  <c r="W235" i="1" s="1"/>
  <c r="S211" i="1"/>
  <c r="L211" i="1" s="1"/>
  <c r="S112" i="1"/>
  <c r="L112" i="1" s="1"/>
  <c r="U112" i="1"/>
  <c r="V112" i="1" s="1"/>
  <c r="W112" i="1" s="1"/>
  <c r="S180" i="1"/>
  <c r="L180" i="1" s="1"/>
  <c r="R271" i="1"/>
  <c r="P271" i="1"/>
  <c r="S271" i="1"/>
  <c r="L271" i="1" s="1"/>
  <c r="P296" i="1"/>
  <c r="U296" i="1"/>
  <c r="V296" i="1" s="1"/>
  <c r="W296" i="1" s="1"/>
  <c r="S296" i="1"/>
  <c r="L296" i="1" s="1"/>
  <c r="U148" i="1"/>
  <c r="V148" i="1" s="1"/>
  <c r="W148" i="1" s="1"/>
  <c r="R148" i="1"/>
  <c r="W176" i="1"/>
  <c r="S176" i="1"/>
  <c r="L176" i="1" s="1"/>
  <c r="R176" i="1"/>
  <c r="P176" i="1"/>
  <c r="U248" i="1"/>
  <c r="V248" i="1" s="1"/>
  <c r="W248" i="1" s="1"/>
  <c r="W114" i="1"/>
  <c r="R114" i="1"/>
  <c r="S114" i="1"/>
  <c r="L114" i="1" s="1"/>
  <c r="P138" i="1"/>
  <c r="P268" i="1"/>
  <c r="P38" i="1"/>
  <c r="S38" i="1"/>
  <c r="L38" i="1" s="1"/>
  <c r="R38" i="1"/>
  <c r="U38" i="1"/>
  <c r="V38" i="1" s="1"/>
  <c r="W38" i="1" s="1"/>
  <c r="P223" i="1"/>
  <c r="P200" i="1"/>
  <c r="R66" i="1"/>
  <c r="U66" i="1"/>
  <c r="V66" i="1" s="1"/>
  <c r="W66" i="1" s="1"/>
  <c r="P327" i="1"/>
  <c r="S327" i="1"/>
  <c r="L327" i="1" s="1"/>
  <c r="R327" i="1"/>
  <c r="U135" i="1"/>
  <c r="V135" i="1" s="1"/>
  <c r="W135" i="1" s="1"/>
  <c r="R135" i="1"/>
  <c r="S135" i="1"/>
  <c r="L135" i="1" s="1"/>
  <c r="P254" i="1"/>
  <c r="W179" i="1"/>
  <c r="R179" i="1"/>
  <c r="S179" i="1"/>
  <c r="L179" i="1" s="1"/>
  <c r="U261" i="1"/>
  <c r="V261" i="1" s="1"/>
  <c r="W261" i="1" s="1"/>
  <c r="P165" i="1"/>
  <c r="S57" i="1"/>
  <c r="L57" i="1" s="1"/>
  <c r="U57" i="1"/>
  <c r="V57" i="1" s="1"/>
  <c r="W57" i="1" s="1"/>
  <c r="R57" i="1"/>
  <c r="W79" i="1"/>
  <c r="S79" i="1"/>
  <c r="L79" i="1" s="1"/>
  <c r="R79" i="1"/>
  <c r="P175" i="1"/>
  <c r="S69" i="1"/>
  <c r="L69" i="1" s="1"/>
  <c r="R69" i="1"/>
  <c r="P69" i="1"/>
  <c r="U69" i="1"/>
  <c r="V69" i="1" s="1"/>
  <c r="W69" i="1" s="1"/>
  <c r="R282" i="1"/>
  <c r="S282" i="1"/>
  <c r="L282" i="1" s="1"/>
  <c r="U203" i="1"/>
  <c r="V203" i="1" s="1"/>
  <c r="W203" i="1" s="1"/>
  <c r="S56" i="1"/>
  <c r="L56" i="1" s="1"/>
  <c r="P26" i="1"/>
  <c r="P298" i="1"/>
  <c r="W314" i="1"/>
  <c r="S314" i="1"/>
  <c r="L314" i="1" s="1"/>
  <c r="R314" i="1"/>
  <c r="U103" i="1"/>
  <c r="V103" i="1" s="1"/>
  <c r="W103" i="1" s="1"/>
  <c r="R310" i="1"/>
  <c r="S310" i="1"/>
  <c r="L310" i="1" s="1"/>
  <c r="W310" i="1"/>
  <c r="R52" i="1"/>
  <c r="S52" i="1"/>
  <c r="L52" i="1" s="1"/>
  <c r="P319" i="1"/>
  <c r="P88" i="1"/>
  <c r="P128" i="1"/>
  <c r="U346" i="1"/>
  <c r="V346" i="1" s="1"/>
  <c r="W346" i="1" s="1"/>
  <c r="R346" i="1"/>
  <c r="S236" i="1"/>
  <c r="L236" i="1" s="1"/>
  <c r="R236" i="1"/>
  <c r="U236" i="1"/>
  <c r="V236" i="1" s="1"/>
  <c r="W236" i="1" s="1"/>
  <c r="P24" i="1"/>
  <c r="P48" i="1"/>
  <c r="S48" i="1"/>
  <c r="L48" i="1" s="1"/>
  <c r="U48" i="1"/>
  <c r="V48" i="1" s="1"/>
  <c r="W48" i="1" s="1"/>
  <c r="S273" i="1"/>
  <c r="L273" i="1" s="1"/>
  <c r="U273" i="1"/>
  <c r="V273" i="1" s="1"/>
  <c r="W273" i="1" s="1"/>
  <c r="X273" i="1" s="1"/>
  <c r="P280" i="1"/>
  <c r="S336" i="1"/>
  <c r="L336" i="1" s="1"/>
  <c r="R336" i="1"/>
  <c r="P336" i="1"/>
  <c r="P328" i="1"/>
  <c r="P7" i="1"/>
  <c r="W7" i="1"/>
  <c r="R246" i="1"/>
  <c r="U136" i="1"/>
  <c r="V136" i="1" s="1"/>
  <c r="W136" i="1" s="1"/>
  <c r="R136" i="1"/>
  <c r="S217" i="1"/>
  <c r="L217" i="1" s="1"/>
  <c r="R217" i="1"/>
  <c r="S89" i="1"/>
  <c r="L89" i="1" s="1"/>
  <c r="R89" i="1"/>
  <c r="P350" i="1"/>
  <c r="P135" i="1"/>
  <c r="P152" i="1"/>
  <c r="S281" i="1"/>
  <c r="L281" i="1" s="1"/>
  <c r="U281" i="1"/>
  <c r="V281" i="1" s="1"/>
  <c r="W281" i="1" s="1"/>
  <c r="P243" i="1"/>
  <c r="P281" i="1"/>
  <c r="R130" i="1"/>
  <c r="W21" i="1"/>
  <c r="S21" i="1"/>
  <c r="L21" i="1" s="1"/>
  <c r="R21" i="1"/>
  <c r="R212" i="1"/>
  <c r="S212" i="1"/>
  <c r="L212" i="1" s="1"/>
  <c r="U212" i="1"/>
  <c r="V212" i="1" s="1"/>
  <c r="W212" i="1" s="1"/>
  <c r="R71" i="1"/>
  <c r="S71" i="1"/>
  <c r="L71" i="1" s="1"/>
  <c r="P278" i="1"/>
  <c r="Q360" i="1"/>
  <c r="J363" i="1" s="1"/>
  <c r="W25" i="1"/>
  <c r="W133" i="1"/>
  <c r="W319" i="1"/>
  <c r="U341" i="1"/>
  <c r="V341" i="1" s="1"/>
  <c r="W341" i="1" s="1"/>
  <c r="S88" i="1"/>
  <c r="L88" i="1" s="1"/>
  <c r="U171" i="1"/>
  <c r="V171" i="1" s="1"/>
  <c r="W171" i="1" s="1"/>
  <c r="W305" i="1"/>
  <c r="R305" i="1"/>
  <c r="S305" i="1"/>
  <c r="L305" i="1" s="1"/>
  <c r="P136" i="1"/>
  <c r="P259" i="1"/>
  <c r="P164" i="1"/>
  <c r="P314" i="1"/>
  <c r="W6" i="1"/>
  <c r="R6" i="1"/>
  <c r="S6" i="1"/>
  <c r="L6" i="1" s="1"/>
  <c r="P341" i="1"/>
  <c r="S161" i="1"/>
  <c r="L161" i="1" s="1"/>
  <c r="R161" i="1"/>
  <c r="P84" i="1"/>
  <c r="S230" i="1"/>
  <c r="L230" i="1" s="1"/>
  <c r="R230" i="1"/>
  <c r="U230" i="1"/>
  <c r="V230" i="1" s="1"/>
  <c r="W230" i="1" s="1"/>
  <c r="P230" i="1"/>
  <c r="P249" i="1"/>
  <c r="P23" i="1"/>
  <c r="P351" i="1"/>
  <c r="W234" i="1"/>
  <c r="P234" i="1"/>
  <c r="W347" i="1"/>
  <c r="S298" i="1"/>
  <c r="L298" i="1" s="1"/>
  <c r="U331" i="1"/>
  <c r="V331" i="1" s="1"/>
  <c r="W331" i="1" s="1"/>
  <c r="X331" i="1" s="1"/>
  <c r="P195" i="1"/>
  <c r="S195" i="1"/>
  <c r="L195" i="1" s="1"/>
  <c r="S171" i="1"/>
  <c r="L171" i="1" s="1"/>
  <c r="S202" i="1"/>
  <c r="L202" i="1" s="1"/>
  <c r="U202" i="1"/>
  <c r="V202" i="1" s="1"/>
  <c r="W202" i="1" s="1"/>
  <c r="P68" i="1"/>
  <c r="R168" i="1"/>
  <c r="U168" i="1"/>
  <c r="V168" i="1" s="1"/>
  <c r="W168" i="1" s="1"/>
  <c r="S168" i="1"/>
  <c r="L168" i="1" s="1"/>
  <c r="R127" i="1"/>
  <c r="U127" i="1"/>
  <c r="V127" i="1" s="1"/>
  <c r="W127" i="1" s="1"/>
  <c r="S303" i="1"/>
  <c r="L303" i="1" s="1"/>
  <c r="P18" i="1"/>
  <c r="R84" i="1"/>
  <c r="U263" i="1"/>
  <c r="V263" i="1" s="1"/>
  <c r="W263" i="1" s="1"/>
  <c r="S263" i="1"/>
  <c r="L263" i="1" s="1"/>
  <c r="R263" i="1"/>
  <c r="P110" i="1"/>
  <c r="U208" i="1"/>
  <c r="V208" i="1" s="1"/>
  <c r="W208" i="1" s="1"/>
  <c r="R208" i="1"/>
  <c r="R100" i="1"/>
  <c r="S100" i="1"/>
  <c r="L100" i="1" s="1"/>
  <c r="P100" i="1"/>
  <c r="P288" i="1"/>
  <c r="S186" i="1"/>
  <c r="L186" i="1" s="1"/>
  <c r="R186" i="1"/>
  <c r="U186" i="1"/>
  <c r="V186" i="1" s="1"/>
  <c r="W186" i="1" s="1"/>
  <c r="S297" i="1"/>
  <c r="L297" i="1" s="1"/>
  <c r="P103" i="1"/>
  <c r="P32" i="1"/>
  <c r="S115" i="1"/>
  <c r="L115" i="1" s="1"/>
  <c r="R115" i="1"/>
  <c r="P211" i="1"/>
  <c r="P251" i="1"/>
  <c r="W60" i="1"/>
  <c r="P344" i="1"/>
  <c r="W344" i="1"/>
  <c r="S306" i="1"/>
  <c r="L306" i="1" s="1"/>
  <c r="S278" i="1"/>
  <c r="L278" i="1" s="1"/>
  <c r="W123" i="1"/>
  <c r="U352" i="1"/>
  <c r="V352" i="1" s="1"/>
  <c r="W352" i="1" s="1"/>
  <c r="P256" i="1"/>
  <c r="W126" i="1"/>
  <c r="W167" i="1"/>
  <c r="U246" i="1"/>
  <c r="V246" i="1" s="1"/>
  <c r="W246" i="1" s="1"/>
  <c r="S59" i="1"/>
  <c r="L59" i="1" s="1"/>
  <c r="R308" i="1"/>
  <c r="W308" i="1"/>
  <c r="S341" i="1"/>
  <c r="L341" i="1" s="1"/>
  <c r="U88" i="1"/>
  <c r="V88" i="1" s="1"/>
  <c r="W88" i="1" s="1"/>
  <c r="U43" i="1"/>
  <c r="V43" i="1" s="1"/>
  <c r="W43" i="1" s="1"/>
  <c r="R110" i="1"/>
  <c r="S113" i="1"/>
  <c r="L113" i="1" s="1"/>
  <c r="U113" i="1"/>
  <c r="V113" i="1" s="1"/>
  <c r="W113" i="1" s="1"/>
  <c r="R33" i="1"/>
  <c r="S300" i="1"/>
  <c r="L300" i="1" s="1"/>
  <c r="U300" i="1"/>
  <c r="V300" i="1" s="1"/>
  <c r="W300" i="1" s="1"/>
  <c r="S153" i="1"/>
  <c r="L153" i="1" s="1"/>
  <c r="U96" i="1"/>
  <c r="V96" i="1" s="1"/>
  <c r="W96" i="1" s="1"/>
  <c r="P166" i="1"/>
  <c r="U166" i="1"/>
  <c r="V166" i="1" s="1"/>
  <c r="W166" i="1" s="1"/>
  <c r="R166" i="1"/>
  <c r="P354" i="1"/>
  <c r="R318" i="1"/>
  <c r="S318" i="1"/>
  <c r="L318" i="1" s="1"/>
  <c r="U260" i="1"/>
  <c r="V260" i="1" s="1"/>
  <c r="W260" i="1" s="1"/>
  <c r="R260" i="1"/>
  <c r="S208" i="1"/>
  <c r="L208" i="1" s="1"/>
  <c r="S238" i="1"/>
  <c r="L238" i="1" s="1"/>
  <c r="R238" i="1"/>
  <c r="U161" i="1"/>
  <c r="V161" i="1" s="1"/>
  <c r="W161" i="1" s="1"/>
  <c r="U100" i="1"/>
  <c r="V100" i="1" s="1"/>
  <c r="W100" i="1" s="1"/>
  <c r="P114" i="1"/>
  <c r="P245" i="1"/>
  <c r="S159" i="1"/>
  <c r="L159" i="1" s="1"/>
  <c r="R159" i="1"/>
  <c r="R297" i="1"/>
  <c r="P301" i="1"/>
  <c r="S102" i="1"/>
  <c r="L102" i="1" s="1"/>
  <c r="R102" i="1"/>
  <c r="P331" i="1"/>
  <c r="U115" i="1"/>
  <c r="V115" i="1" s="1"/>
  <c r="W115" i="1" s="1"/>
  <c r="P145" i="1"/>
  <c r="S158" i="1"/>
  <c r="L158" i="1" s="1"/>
  <c r="R158" i="1"/>
  <c r="P266" i="1"/>
  <c r="U351" i="1"/>
  <c r="V351" i="1" s="1"/>
  <c r="W351" i="1" s="1"/>
  <c r="X351" i="1" s="1"/>
  <c r="S234" i="1"/>
  <c r="L234" i="1" s="1"/>
  <c r="S44" i="1"/>
  <c r="L44" i="1" s="1"/>
  <c r="U275" i="1"/>
  <c r="V275" i="1" s="1"/>
  <c r="W275" i="1" s="1"/>
  <c r="R119" i="1"/>
  <c r="S289" i="1"/>
  <c r="L289" i="1" s="1"/>
  <c r="U27" i="1"/>
  <c r="V27" i="1" s="1"/>
  <c r="W27" i="1" s="1"/>
  <c r="S222" i="1"/>
  <c r="L222" i="1" s="1"/>
  <c r="S315" i="1"/>
  <c r="L315" i="1" s="1"/>
  <c r="P345" i="1"/>
  <c r="S354" i="1"/>
  <c r="L354" i="1" s="1"/>
  <c r="R31" i="1"/>
  <c r="R82" i="1"/>
  <c r="S164" i="1"/>
  <c r="L164" i="1" s="1"/>
  <c r="R25" i="1"/>
  <c r="U295" i="1"/>
  <c r="V295" i="1" s="1"/>
  <c r="W295" i="1" s="1"/>
  <c r="R133" i="1"/>
  <c r="R26" i="1"/>
  <c r="S347" i="1"/>
  <c r="L347" i="1" s="1"/>
  <c r="U189" i="1"/>
  <c r="V189" i="1" s="1"/>
  <c r="W189" i="1" s="1"/>
  <c r="U215" i="1"/>
  <c r="V215" i="1" s="1"/>
  <c r="W215" i="1" s="1"/>
  <c r="R124" i="1"/>
  <c r="R319" i="1"/>
  <c r="P112" i="1"/>
  <c r="R7" i="1"/>
  <c r="S331" i="1"/>
  <c r="L331" i="1" s="1"/>
  <c r="P207" i="1"/>
  <c r="S92" i="1"/>
  <c r="L92" i="1" s="1"/>
  <c r="U195" i="1"/>
  <c r="V195" i="1" s="1"/>
  <c r="W195" i="1" s="1"/>
  <c r="R129" i="1"/>
  <c r="U33" i="1"/>
  <c r="V33" i="1" s="1"/>
  <c r="W33" i="1" s="1"/>
  <c r="U16" i="1"/>
  <c r="V16" i="1" s="1"/>
  <c r="W16" i="1" s="1"/>
  <c r="R153" i="1"/>
  <c r="U35" i="1"/>
  <c r="V35" i="1" s="1"/>
  <c r="W35" i="1" s="1"/>
  <c r="R96" i="1"/>
  <c r="R91" i="1"/>
  <c r="P87" i="1"/>
  <c r="P99" i="1"/>
  <c r="R292" i="1"/>
  <c r="S292" i="1"/>
  <c r="L292" i="1" s="1"/>
  <c r="P143" i="1"/>
  <c r="P9" i="1"/>
  <c r="P155" i="1"/>
  <c r="U159" i="1"/>
  <c r="V159" i="1" s="1"/>
  <c r="W159" i="1" s="1"/>
  <c r="U102" i="1"/>
  <c r="V102" i="1" s="1"/>
  <c r="W102" i="1" s="1"/>
  <c r="P162" i="1"/>
  <c r="P33" i="1"/>
  <c r="P174" i="1"/>
  <c r="P325" i="1"/>
  <c r="S183" i="1"/>
  <c r="L183" i="1" s="1"/>
  <c r="S60" i="1"/>
  <c r="L60" i="1" s="1"/>
  <c r="R15" i="1"/>
  <c r="R302" i="1"/>
  <c r="R229" i="1"/>
  <c r="U82" i="1"/>
  <c r="V82" i="1" s="1"/>
  <c r="W82" i="1" s="1"/>
  <c r="R285" i="1"/>
  <c r="U278" i="1"/>
  <c r="V278" i="1" s="1"/>
  <c r="W278" i="1" s="1"/>
  <c r="S25" i="1"/>
  <c r="L25" i="1" s="1"/>
  <c r="U45" i="1"/>
  <c r="V45" i="1" s="1"/>
  <c r="W45" i="1" s="1"/>
  <c r="S133" i="1"/>
  <c r="L133" i="1" s="1"/>
  <c r="R99" i="1"/>
  <c r="S123" i="1"/>
  <c r="L123" i="1" s="1"/>
  <c r="U74" i="1"/>
  <c r="V74" i="1" s="1"/>
  <c r="W74" i="1" s="1"/>
  <c r="S352" i="1"/>
  <c r="L352" i="1" s="1"/>
  <c r="R42" i="1"/>
  <c r="S288" i="1"/>
  <c r="L288" i="1" s="1"/>
  <c r="S167" i="1"/>
  <c r="L167" i="1" s="1"/>
  <c r="R329" i="1"/>
  <c r="U124" i="1"/>
  <c r="V124" i="1" s="1"/>
  <c r="W124" i="1" s="1"/>
  <c r="S319" i="1"/>
  <c r="L319" i="1" s="1"/>
  <c r="U131" i="1"/>
  <c r="V131" i="1" s="1"/>
  <c r="W131" i="1" s="1"/>
  <c r="S246" i="1"/>
  <c r="L246" i="1" s="1"/>
  <c r="U298" i="1"/>
  <c r="V298" i="1" s="1"/>
  <c r="W298" i="1" s="1"/>
  <c r="S308" i="1"/>
  <c r="L308" i="1" s="1"/>
  <c r="R341" i="1"/>
  <c r="P126" i="1"/>
  <c r="R245" i="1"/>
  <c r="S23" i="1"/>
  <c r="L23" i="1" s="1"/>
  <c r="R202" i="1"/>
  <c r="S33" i="1"/>
  <c r="L33" i="1" s="1"/>
  <c r="W353" i="1"/>
  <c r="R353" i="1"/>
  <c r="S353" i="1"/>
  <c r="L353" i="1" s="1"/>
  <c r="U153" i="1"/>
  <c r="V153" i="1" s="1"/>
  <c r="W153" i="1" s="1"/>
  <c r="S96" i="1"/>
  <c r="L96" i="1" s="1"/>
  <c r="P85" i="1"/>
  <c r="P275" i="1"/>
  <c r="S91" i="1"/>
  <c r="L91" i="1" s="1"/>
  <c r="P215" i="1"/>
  <c r="U201" i="1"/>
  <c r="V201" i="1" s="1"/>
  <c r="W201" i="1" s="1"/>
  <c r="X201" i="1" s="1"/>
  <c r="S201" i="1"/>
  <c r="L201" i="1" s="1"/>
  <c r="S267" i="1"/>
  <c r="L267" i="1" s="1"/>
  <c r="W137" i="1"/>
  <c r="S137" i="1"/>
  <c r="L137" i="1" s="1"/>
  <c r="R137" i="1"/>
  <c r="P22" i="1"/>
  <c r="S143" i="1"/>
  <c r="L143" i="1" s="1"/>
  <c r="P130" i="1"/>
  <c r="W219" i="1"/>
  <c r="S219" i="1"/>
  <c r="L219" i="1" s="1"/>
  <c r="R219" i="1"/>
  <c r="P59" i="1"/>
  <c r="P133" i="1"/>
  <c r="U272" i="1"/>
  <c r="V272" i="1" s="1"/>
  <c r="W272" i="1" s="1"/>
  <c r="S272" i="1"/>
  <c r="L272" i="1" s="1"/>
  <c r="R272" i="1"/>
  <c r="U54" i="1"/>
  <c r="V54" i="1" s="1"/>
  <c r="W54" i="1" s="1"/>
  <c r="P54" i="1"/>
  <c r="S54" i="1"/>
  <c r="L54" i="1" s="1"/>
  <c r="R209" i="1"/>
  <c r="U209" i="1"/>
  <c r="V209" i="1" s="1"/>
  <c r="W209" i="1" s="1"/>
  <c r="P209" i="1"/>
  <c r="S209" i="1"/>
  <c r="L209" i="1" s="1"/>
  <c r="U14" i="1"/>
  <c r="V14" i="1" s="1"/>
  <c r="W14" i="1" s="1"/>
  <c r="S14" i="1"/>
  <c r="L14" i="1" s="1"/>
  <c r="R14" i="1"/>
  <c r="R309" i="1"/>
  <c r="S309" i="1"/>
  <c r="L309" i="1" s="1"/>
  <c r="U309" i="1"/>
  <c r="V309" i="1" s="1"/>
  <c r="W309" i="1" s="1"/>
  <c r="P305" i="1"/>
  <c r="P123" i="1"/>
  <c r="S55" i="1"/>
  <c r="L55" i="1" s="1"/>
  <c r="P309" i="1"/>
  <c r="P185" i="1"/>
  <c r="S277" i="1"/>
  <c r="L277" i="1" s="1"/>
  <c r="U146" i="1"/>
  <c r="V146" i="1" s="1"/>
  <c r="W146" i="1" s="1"/>
  <c r="S36" i="1"/>
  <c r="L36" i="1" s="1"/>
  <c r="U80" i="1"/>
  <c r="V80" i="1" s="1"/>
  <c r="W80" i="1" s="1"/>
  <c r="S349" i="1"/>
  <c r="L349" i="1" s="1"/>
  <c r="S134" i="1"/>
  <c r="L134" i="1" s="1"/>
  <c r="S253" i="1"/>
  <c r="L253" i="1" s="1"/>
  <c r="U51" i="1"/>
  <c r="V51" i="1" s="1"/>
  <c r="W51" i="1" s="1"/>
  <c r="U264" i="1"/>
  <c r="V264" i="1" s="1"/>
  <c r="W264" i="1" s="1"/>
  <c r="U70" i="1"/>
  <c r="V70" i="1" s="1"/>
  <c r="W70" i="1" s="1"/>
  <c r="S240" i="1"/>
  <c r="L240" i="1" s="1"/>
  <c r="U226" i="1"/>
  <c r="V226" i="1" s="1"/>
  <c r="W226" i="1" s="1"/>
  <c r="P277" i="1"/>
  <c r="P276" i="1"/>
  <c r="U191" i="1"/>
  <c r="V191" i="1" s="1"/>
  <c r="W191" i="1" s="1"/>
  <c r="U181" i="1"/>
  <c r="V181" i="1" s="1"/>
  <c r="W181" i="1" s="1"/>
  <c r="S181" i="1"/>
  <c r="L181" i="1" s="1"/>
  <c r="R181" i="1"/>
  <c r="P330" i="1"/>
  <c r="R330" i="1"/>
  <c r="P60" i="1"/>
  <c r="P79" i="1"/>
  <c r="P107" i="1"/>
  <c r="U284" i="1"/>
  <c r="V284" i="1" s="1"/>
  <c r="W284" i="1" s="1"/>
  <c r="S293" i="1"/>
  <c r="L293" i="1" s="1"/>
  <c r="P49" i="1"/>
  <c r="P42" i="1"/>
  <c r="P122" i="1"/>
  <c r="P310" i="1"/>
  <c r="R50" i="1"/>
  <c r="U50" i="1"/>
  <c r="V50" i="1" s="1"/>
  <c r="W50" i="1" s="1"/>
  <c r="P340" i="1"/>
  <c r="R72" i="1"/>
  <c r="U72" i="1"/>
  <c r="V72" i="1" s="1"/>
  <c r="W72" i="1" s="1"/>
  <c r="S28" i="1"/>
  <c r="L28" i="1" s="1"/>
  <c r="U320" i="1"/>
  <c r="V320" i="1" s="1"/>
  <c r="W320" i="1" s="1"/>
  <c r="U134" i="1"/>
  <c r="V134" i="1" s="1"/>
  <c r="W134" i="1" s="1"/>
  <c r="S323" i="1"/>
  <c r="L323" i="1" s="1"/>
  <c r="S120" i="1"/>
  <c r="L120" i="1" s="1"/>
  <c r="S118" i="1"/>
  <c r="L118" i="1" s="1"/>
  <c r="U177" i="1"/>
  <c r="V177" i="1" s="1"/>
  <c r="W177" i="1" s="1"/>
  <c r="S304" i="1"/>
  <c r="L304" i="1" s="1"/>
  <c r="R257" i="1"/>
  <c r="S191" i="1"/>
  <c r="L191" i="1" s="1"/>
  <c r="P19" i="1"/>
  <c r="P139" i="1"/>
  <c r="P117" i="1"/>
  <c r="U242" i="1"/>
  <c r="V242" i="1" s="1"/>
  <c r="W242" i="1" s="1"/>
  <c r="S242" i="1"/>
  <c r="L242" i="1" s="1"/>
  <c r="P329" i="1"/>
  <c r="P273" i="1"/>
  <c r="P81" i="1"/>
  <c r="S72" i="1"/>
  <c r="L72" i="1" s="1"/>
  <c r="W36" i="1"/>
  <c r="W253" i="1"/>
  <c r="P216" i="1"/>
  <c r="P36" i="1"/>
  <c r="P316" i="1"/>
  <c r="S81" i="1"/>
  <c r="L81" i="1" s="1"/>
  <c r="W81" i="1"/>
  <c r="P148" i="1"/>
  <c r="R194" i="1"/>
  <c r="S335" i="1"/>
  <c r="L335" i="1" s="1"/>
  <c r="U335" i="1"/>
  <c r="V335" i="1" s="1"/>
  <c r="W335" i="1" s="1"/>
  <c r="R335" i="1"/>
  <c r="P149" i="1"/>
  <c r="P94" i="1"/>
  <c r="W277" i="1"/>
  <c r="W293" i="1"/>
  <c r="U28" i="1"/>
  <c r="V28" i="1" s="1"/>
  <c r="W28" i="1" s="1"/>
  <c r="S320" i="1"/>
  <c r="L320" i="1" s="1"/>
  <c r="S177" i="1"/>
  <c r="L177" i="1" s="1"/>
  <c r="S111" i="1"/>
  <c r="L111" i="1" s="1"/>
  <c r="S213" i="1"/>
  <c r="L213" i="1" s="1"/>
  <c r="S41" i="1"/>
  <c r="L41" i="1" s="1"/>
  <c r="P41" i="1"/>
  <c r="R342" i="1"/>
  <c r="W342" i="1"/>
  <c r="S342" i="1"/>
  <c r="L342" i="1" s="1"/>
  <c r="S194" i="1"/>
  <c r="L194" i="1" s="1"/>
  <c r="R299" i="1"/>
  <c r="S30" i="1"/>
  <c r="L30" i="1" s="1"/>
  <c r="U30" i="1"/>
  <c r="V30" i="1" s="1"/>
  <c r="W30" i="1" s="1"/>
  <c r="R30" i="1"/>
  <c r="P62" i="1"/>
  <c r="P264" i="1"/>
  <c r="R199" i="1"/>
  <c r="U244" i="1"/>
  <c r="V244" i="1" s="1"/>
  <c r="W244" i="1" s="1"/>
  <c r="R313" i="1"/>
  <c r="AD318" i="1" l="1"/>
  <c r="AD240" i="1"/>
  <c r="X318" i="1"/>
  <c r="P360" i="1"/>
  <c r="Z105" i="1"/>
  <c r="AA105" i="1" s="1"/>
  <c r="AB105" i="1" s="1"/>
  <c r="Z186" i="1"/>
  <c r="AA186" i="1" s="1"/>
  <c r="AB186" i="1" s="1"/>
  <c r="Z139" i="1"/>
  <c r="AA139" i="1" s="1"/>
  <c r="AB139" i="1" s="1"/>
  <c r="X139" i="1"/>
  <c r="Z215" i="1"/>
  <c r="AA215" i="1" s="1"/>
  <c r="AB215" i="1" s="1"/>
  <c r="Z208" i="1"/>
  <c r="AA208" i="1" s="1"/>
  <c r="AB208" i="1" s="1"/>
  <c r="Z230" i="1"/>
  <c r="AA230" i="1" s="1"/>
  <c r="AB230" i="1" s="1"/>
  <c r="Z19" i="1"/>
  <c r="AA19" i="1" s="1"/>
  <c r="AB19" i="1" s="1"/>
  <c r="Z67" i="1"/>
  <c r="AA67" i="1" s="1"/>
  <c r="AB67" i="1" s="1"/>
  <c r="Z335" i="1"/>
  <c r="AA335" i="1" s="1"/>
  <c r="AB335" i="1" s="1"/>
  <c r="Z189" i="1"/>
  <c r="AA189" i="1" s="1"/>
  <c r="AB189" i="1" s="1"/>
  <c r="Z278" i="1"/>
  <c r="AA278" i="1" s="1"/>
  <c r="AB278" i="1" s="1"/>
  <c r="Z136" i="1"/>
  <c r="AA136" i="1" s="1"/>
  <c r="AB136" i="1" s="1"/>
  <c r="Z249" i="1"/>
  <c r="AA249" i="1" s="1"/>
  <c r="AB249" i="1" s="1"/>
  <c r="AC318" i="1"/>
  <c r="X284" i="1"/>
  <c r="Z284" i="1"/>
  <c r="AA284" i="1" s="1"/>
  <c r="AB284" i="1" s="1"/>
  <c r="Z181" i="1"/>
  <c r="AA181" i="1" s="1"/>
  <c r="AB181" i="1" s="1"/>
  <c r="Z16" i="1"/>
  <c r="AA16" i="1" s="1"/>
  <c r="AB16" i="1" s="1"/>
  <c r="Z275" i="1"/>
  <c r="AA275" i="1" s="1"/>
  <c r="AB275" i="1" s="1"/>
  <c r="X275" i="1"/>
  <c r="Z260" i="1"/>
  <c r="AA260" i="1" s="1"/>
  <c r="AB260" i="1" s="1"/>
  <c r="X113" i="1"/>
  <c r="Z113" i="1"/>
  <c r="AA113" i="1" s="1"/>
  <c r="AB113" i="1" s="1"/>
  <c r="Z352" i="1"/>
  <c r="AA352" i="1" s="1"/>
  <c r="AB352" i="1" s="1"/>
  <c r="Z341" i="1"/>
  <c r="AA341" i="1" s="1"/>
  <c r="AB341" i="1" s="1"/>
  <c r="X341" i="1"/>
  <c r="Z149" i="1"/>
  <c r="AA149" i="1" s="1"/>
  <c r="AB149" i="1" s="1"/>
  <c r="X149" i="1"/>
  <c r="X324" i="1"/>
  <c r="Z324" i="1"/>
  <c r="AA324" i="1" s="1"/>
  <c r="AB324" i="1" s="1"/>
  <c r="Z175" i="1"/>
  <c r="AA175" i="1" s="1"/>
  <c r="AB175" i="1" s="1"/>
  <c r="X175" i="1"/>
  <c r="Z317" i="1"/>
  <c r="AA317" i="1" s="1"/>
  <c r="AB317" i="1" s="1"/>
  <c r="X317" i="1"/>
  <c r="Z32" i="1"/>
  <c r="AA32" i="1" s="1"/>
  <c r="AB32" i="1" s="1"/>
  <c r="Z87" i="1"/>
  <c r="AA87" i="1" s="1"/>
  <c r="AB87" i="1" s="1"/>
  <c r="X141" i="1"/>
  <c r="Z141" i="1"/>
  <c r="AA141" i="1" s="1"/>
  <c r="AB141" i="1" s="1"/>
  <c r="Z61" i="1"/>
  <c r="AA61" i="1" s="1"/>
  <c r="AB61" i="1" s="1"/>
  <c r="Z195" i="1"/>
  <c r="AA195" i="1" s="1"/>
  <c r="AB195" i="1" s="1"/>
  <c r="Z351" i="1"/>
  <c r="AA351" i="1" s="1"/>
  <c r="AB351" i="1" s="1"/>
  <c r="Z246" i="1"/>
  <c r="AA246" i="1" s="1"/>
  <c r="AB246" i="1" s="1"/>
  <c r="X246" i="1"/>
  <c r="Z212" i="1"/>
  <c r="AA212" i="1" s="1"/>
  <c r="AB212" i="1" s="1"/>
  <c r="X169" i="1"/>
  <c r="Z169" i="1"/>
  <c r="AA169" i="1" s="1"/>
  <c r="AB169" i="1" s="1"/>
  <c r="X68" i="1"/>
  <c r="Z68" i="1"/>
  <c r="AA68" i="1" s="1"/>
  <c r="AB68" i="1" s="1"/>
  <c r="Z80" i="1"/>
  <c r="AA80" i="1" s="1"/>
  <c r="AB80" i="1" s="1"/>
  <c r="Z242" i="1"/>
  <c r="AA242" i="1" s="1"/>
  <c r="AB242" i="1" s="1"/>
  <c r="X242" i="1"/>
  <c r="X298" i="1"/>
  <c r="Z298" i="1"/>
  <c r="AA298" i="1" s="1"/>
  <c r="AB298" i="1" s="1"/>
  <c r="Z334" i="1"/>
  <c r="AA334" i="1" s="1"/>
  <c r="AB334" i="1" s="1"/>
  <c r="X187" i="1"/>
  <c r="Z187" i="1"/>
  <c r="AA187" i="1" s="1"/>
  <c r="AB187" i="1" s="1"/>
  <c r="Z30" i="1"/>
  <c r="AA30" i="1" s="1"/>
  <c r="AB30" i="1" s="1"/>
  <c r="Z50" i="1"/>
  <c r="AA50" i="1" s="1"/>
  <c r="AB50" i="1" s="1"/>
  <c r="Z131" i="1"/>
  <c r="AA131" i="1" s="1"/>
  <c r="AB131" i="1" s="1"/>
  <c r="Z33" i="1"/>
  <c r="AA33" i="1" s="1"/>
  <c r="AB33" i="1" s="1"/>
  <c r="X33" i="1"/>
  <c r="X295" i="1"/>
  <c r="Z295" i="1"/>
  <c r="AA295" i="1" s="1"/>
  <c r="AB295" i="1" s="1"/>
  <c r="Z69" i="1"/>
  <c r="AA69" i="1" s="1"/>
  <c r="AB69" i="1" s="1"/>
  <c r="X268" i="1"/>
  <c r="Z268" i="1"/>
  <c r="AA268" i="1" s="1"/>
  <c r="AB268" i="1" s="1"/>
  <c r="Z64" i="1"/>
  <c r="AA64" i="1" s="1"/>
  <c r="AB64" i="1" s="1"/>
  <c r="Z106" i="1"/>
  <c r="AA106" i="1" s="1"/>
  <c r="AB106" i="1" s="1"/>
  <c r="Z326" i="1"/>
  <c r="AA326" i="1" s="1"/>
  <c r="AB326" i="1" s="1"/>
  <c r="Z210" i="1"/>
  <c r="AA210" i="1" s="1"/>
  <c r="AB210" i="1" s="1"/>
  <c r="X210" i="1"/>
  <c r="Z266" i="1"/>
  <c r="AA266" i="1" s="1"/>
  <c r="AB266" i="1" s="1"/>
  <c r="Z109" i="1"/>
  <c r="AA109" i="1" s="1"/>
  <c r="AB109" i="1" s="1"/>
  <c r="X220" i="1"/>
  <c r="Z220" i="1"/>
  <c r="AA220" i="1" s="1"/>
  <c r="AB220" i="1" s="1"/>
  <c r="Z100" i="1"/>
  <c r="AA100" i="1" s="1"/>
  <c r="AB100" i="1" s="1"/>
  <c r="Z138" i="1"/>
  <c r="AA138" i="1" s="1"/>
  <c r="AB138" i="1" s="1"/>
  <c r="Z98" i="1"/>
  <c r="AA98" i="1" s="1"/>
  <c r="AB98" i="1" s="1"/>
  <c r="X98" i="1"/>
  <c r="Z54" i="1"/>
  <c r="AA54" i="1" s="1"/>
  <c r="AB54" i="1" s="1"/>
  <c r="X54" i="1"/>
  <c r="Z124" i="1"/>
  <c r="AA124" i="1" s="1"/>
  <c r="AB124" i="1" s="1"/>
  <c r="Z202" i="1"/>
  <c r="AA202" i="1" s="1"/>
  <c r="AB202" i="1" s="1"/>
  <c r="X202" i="1"/>
  <c r="Z163" i="1"/>
  <c r="AA163" i="1" s="1"/>
  <c r="AB163" i="1" s="1"/>
  <c r="X163" i="1"/>
  <c r="Z159" i="1"/>
  <c r="AA159" i="1" s="1"/>
  <c r="AB159" i="1" s="1"/>
  <c r="Z43" i="1"/>
  <c r="AA43" i="1" s="1"/>
  <c r="AB43" i="1" s="1"/>
  <c r="X43" i="1"/>
  <c r="Z171" i="1"/>
  <c r="AA171" i="1" s="1"/>
  <c r="AB171" i="1" s="1"/>
  <c r="Z135" i="1"/>
  <c r="AA135" i="1" s="1"/>
  <c r="AB135" i="1" s="1"/>
  <c r="X148" i="1"/>
  <c r="Z148" i="1"/>
  <c r="AA148" i="1" s="1"/>
  <c r="AB148" i="1" s="1"/>
  <c r="X204" i="1"/>
  <c r="Z204" i="1"/>
  <c r="AA204" i="1" s="1"/>
  <c r="AB204" i="1" s="1"/>
  <c r="Z251" i="1"/>
  <c r="AA251" i="1" s="1"/>
  <c r="AB251" i="1" s="1"/>
  <c r="Z207" i="1"/>
  <c r="AA207" i="1" s="1"/>
  <c r="AB207" i="1" s="1"/>
  <c r="Z95" i="1"/>
  <c r="AA95" i="1" s="1"/>
  <c r="AB95" i="1" s="1"/>
  <c r="X95" i="1"/>
  <c r="Z196" i="1"/>
  <c r="AA196" i="1" s="1"/>
  <c r="AB196" i="1" s="1"/>
  <c r="Z27" i="1"/>
  <c r="AA27" i="1" s="1"/>
  <c r="AB27" i="1" s="1"/>
  <c r="X27" i="1"/>
  <c r="Z88" i="1"/>
  <c r="AA88" i="1" s="1"/>
  <c r="AB88" i="1" s="1"/>
  <c r="X88" i="1"/>
  <c r="Z346" i="1"/>
  <c r="AA346" i="1" s="1"/>
  <c r="AB346" i="1" s="1"/>
  <c r="X38" i="1"/>
  <c r="Z38" i="1"/>
  <c r="AA38" i="1" s="1"/>
  <c r="AB38" i="1" s="1"/>
  <c r="Z262" i="1"/>
  <c r="AA262" i="1" s="1"/>
  <c r="AB262" i="1" s="1"/>
  <c r="X232" i="1"/>
  <c r="Z232" i="1"/>
  <c r="AA232" i="1" s="1"/>
  <c r="AB232" i="1" s="1"/>
  <c r="X250" i="1"/>
  <c r="Z250" i="1"/>
  <c r="AA250" i="1" s="1"/>
  <c r="AB250" i="1" s="1"/>
  <c r="Z121" i="1"/>
  <c r="AA121" i="1" s="1"/>
  <c r="AB121" i="1" s="1"/>
  <c r="Z206" i="1"/>
  <c r="AA206" i="1" s="1"/>
  <c r="AB206" i="1" s="1"/>
  <c r="X75" i="1"/>
  <c r="Z75" i="1"/>
  <c r="AA75" i="1" s="1"/>
  <c r="AB75" i="1" s="1"/>
  <c r="Z94" i="1"/>
  <c r="AA94" i="1" s="1"/>
  <c r="AB94" i="1" s="1"/>
  <c r="Z231" i="1"/>
  <c r="AA231" i="1" s="1"/>
  <c r="AB231" i="1" s="1"/>
  <c r="Z223" i="1"/>
  <c r="AA223" i="1" s="1"/>
  <c r="AB223" i="1" s="1"/>
  <c r="X223" i="1"/>
  <c r="X280" i="1"/>
  <c r="Z280" i="1"/>
  <c r="AA280" i="1" s="1"/>
  <c r="AB280" i="1" s="1"/>
  <c r="Z221" i="1"/>
  <c r="AA221" i="1" s="1"/>
  <c r="AB221" i="1" s="1"/>
  <c r="Z309" i="1"/>
  <c r="AA309" i="1" s="1"/>
  <c r="AB309" i="1" s="1"/>
  <c r="Z201" i="1"/>
  <c r="AA201" i="1" s="1"/>
  <c r="AB201" i="1" s="1"/>
  <c r="Z28" i="1"/>
  <c r="AA28" i="1" s="1"/>
  <c r="AB28" i="1" s="1"/>
  <c r="Z70" i="1"/>
  <c r="AA70" i="1" s="1"/>
  <c r="AB70" i="1" s="1"/>
  <c r="X70" i="1"/>
  <c r="Z146" i="1"/>
  <c r="AA146" i="1" s="1"/>
  <c r="AB146" i="1" s="1"/>
  <c r="Z272" i="1"/>
  <c r="AA272" i="1" s="1"/>
  <c r="AB272" i="1" s="1"/>
  <c r="Z35" i="1"/>
  <c r="AA35" i="1" s="1"/>
  <c r="AB35" i="1" s="1"/>
  <c r="Z248" i="1"/>
  <c r="AA248" i="1" s="1"/>
  <c r="AB248" i="1" s="1"/>
  <c r="Z9" i="1"/>
  <c r="AA9" i="1" s="1"/>
  <c r="AB9" i="1" s="1"/>
  <c r="Z243" i="1"/>
  <c r="AA243" i="1" s="1"/>
  <c r="AB243" i="1" s="1"/>
  <c r="X243" i="1"/>
  <c r="Z156" i="1"/>
  <c r="AA156" i="1" s="1"/>
  <c r="AB156" i="1" s="1"/>
  <c r="Z265" i="1"/>
  <c r="AA265" i="1" s="1"/>
  <c r="AB265" i="1" s="1"/>
  <c r="X40" i="1"/>
  <c r="Z40" i="1"/>
  <c r="AA40" i="1" s="1"/>
  <c r="AB40" i="1" s="1"/>
  <c r="Z259" i="1"/>
  <c r="AA259" i="1" s="1"/>
  <c r="AB259" i="1" s="1"/>
  <c r="Z252" i="1"/>
  <c r="AA252" i="1" s="1"/>
  <c r="AB252" i="1" s="1"/>
  <c r="X145" i="1"/>
  <c r="Z145" i="1"/>
  <c r="AA145" i="1" s="1"/>
  <c r="AB145" i="1" s="1"/>
  <c r="Z228" i="1"/>
  <c r="AA228" i="1" s="1"/>
  <c r="AB228" i="1" s="1"/>
  <c r="Z57" i="1"/>
  <c r="AA57" i="1" s="1"/>
  <c r="AB57" i="1" s="1"/>
  <c r="Z12" i="1"/>
  <c r="AA12" i="1" s="1"/>
  <c r="AB12" i="1" s="1"/>
  <c r="Z102" i="1"/>
  <c r="AA102" i="1" s="1"/>
  <c r="AB102" i="1" s="1"/>
  <c r="X161" i="1"/>
  <c r="Z161" i="1"/>
  <c r="AA161" i="1" s="1"/>
  <c r="AB161" i="1" s="1"/>
  <c r="Z235" i="1"/>
  <c r="AA235" i="1" s="1"/>
  <c r="AB235" i="1" s="1"/>
  <c r="X235" i="1"/>
  <c r="X269" i="1"/>
  <c r="Z269" i="1"/>
  <c r="AA269" i="1" s="1"/>
  <c r="AB269" i="1" s="1"/>
  <c r="X104" i="1"/>
  <c r="Z104" i="1"/>
  <c r="AA104" i="1" s="1"/>
  <c r="AB104" i="1" s="1"/>
  <c r="Z165" i="1"/>
  <c r="AA165" i="1" s="1"/>
  <c r="AB165" i="1" s="1"/>
  <c r="X190" i="1"/>
  <c r="Z190" i="1"/>
  <c r="AA190" i="1" s="1"/>
  <c r="AB190" i="1" s="1"/>
  <c r="Z144" i="1"/>
  <c r="AA144" i="1" s="1"/>
  <c r="AB144" i="1" s="1"/>
  <c r="X144" i="1"/>
  <c r="Z134" i="1"/>
  <c r="AA134" i="1" s="1"/>
  <c r="AB134" i="1" s="1"/>
  <c r="X134" i="1"/>
  <c r="Z132" i="1"/>
  <c r="AA132" i="1" s="1"/>
  <c r="AB132" i="1" s="1"/>
  <c r="X192" i="1"/>
  <c r="Z192" i="1"/>
  <c r="AA192" i="1" s="1"/>
  <c r="AB192" i="1" s="1"/>
  <c r="Z83" i="1"/>
  <c r="AA83" i="1" s="1"/>
  <c r="AB83" i="1" s="1"/>
  <c r="Z24" i="1"/>
  <c r="AA24" i="1" s="1"/>
  <c r="AB24" i="1" s="1"/>
  <c r="Z114" i="1"/>
  <c r="AA114" i="1" s="1"/>
  <c r="AB114" i="1" s="1"/>
  <c r="X325" i="1"/>
  <c r="Z325" i="1"/>
  <c r="AA325" i="1" s="1"/>
  <c r="AB325" i="1" s="1"/>
  <c r="Z307" i="1"/>
  <c r="AA307" i="1" s="1"/>
  <c r="AB307" i="1" s="1"/>
  <c r="X177" i="1"/>
  <c r="Z177" i="1"/>
  <c r="AA177" i="1" s="1"/>
  <c r="AB177" i="1" s="1"/>
  <c r="Z300" i="1"/>
  <c r="AA300" i="1" s="1"/>
  <c r="AB300" i="1" s="1"/>
  <c r="X45" i="1"/>
  <c r="Z45" i="1"/>
  <c r="AA45" i="1" s="1"/>
  <c r="AB45" i="1" s="1"/>
  <c r="X172" i="1"/>
  <c r="Z172" i="1"/>
  <c r="AA172" i="1" s="1"/>
  <c r="AB172" i="1" s="1"/>
  <c r="Z331" i="1"/>
  <c r="AA331" i="1" s="1"/>
  <c r="AB331" i="1" s="1"/>
  <c r="Z349" i="1"/>
  <c r="AA349" i="1" s="1"/>
  <c r="AB349" i="1" s="1"/>
  <c r="Z72" i="1"/>
  <c r="AA72" i="1" s="1"/>
  <c r="AB72" i="1" s="1"/>
  <c r="X143" i="1"/>
  <c r="Z143" i="1"/>
  <c r="AA143" i="1" s="1"/>
  <c r="AB143" i="1" s="1"/>
  <c r="Z166" i="1"/>
  <c r="AA166" i="1" s="1"/>
  <c r="AB166" i="1" s="1"/>
  <c r="Z56" i="1"/>
  <c r="AA56" i="1" s="1"/>
  <c r="AB56" i="1" s="1"/>
  <c r="Z127" i="1"/>
  <c r="AA127" i="1" s="1"/>
  <c r="AB127" i="1" s="1"/>
  <c r="X176" i="1"/>
  <c r="Z176" i="1"/>
  <c r="AA176" i="1" s="1"/>
  <c r="AB176" i="1" s="1"/>
  <c r="Z112" i="1"/>
  <c r="AA112" i="1" s="1"/>
  <c r="AB112" i="1" s="1"/>
  <c r="X112" i="1"/>
  <c r="Z322" i="1"/>
  <c r="AA322" i="1" s="1"/>
  <c r="AB322" i="1" s="1"/>
  <c r="Z86" i="1"/>
  <c r="AA86" i="1" s="1"/>
  <c r="AB86" i="1" s="1"/>
  <c r="Z93" i="1"/>
  <c r="AA93" i="1" s="1"/>
  <c r="AB93" i="1" s="1"/>
  <c r="Z184" i="1"/>
  <c r="AA184" i="1" s="1"/>
  <c r="AB184" i="1" s="1"/>
  <c r="Z178" i="1"/>
  <c r="AA178" i="1" s="1"/>
  <c r="AB178" i="1" s="1"/>
  <c r="Z332" i="1"/>
  <c r="AA332" i="1" s="1"/>
  <c r="AB332" i="1" s="1"/>
  <c r="X332" i="1"/>
  <c r="Z350" i="1"/>
  <c r="AA350" i="1" s="1"/>
  <c r="AB350" i="1" s="1"/>
  <c r="Z294" i="1"/>
  <c r="AA294" i="1" s="1"/>
  <c r="AB294" i="1" s="1"/>
  <c r="Z263" i="1"/>
  <c r="AA263" i="1" s="1"/>
  <c r="AB263" i="1" s="1"/>
  <c r="Z285" i="1"/>
  <c r="AA285" i="1" s="1"/>
  <c r="AB285" i="1" s="1"/>
  <c r="X53" i="1"/>
  <c r="Z53" i="1"/>
  <c r="AA53" i="1" s="1"/>
  <c r="AB53" i="1" s="1"/>
  <c r="Z197" i="1"/>
  <c r="AA197" i="1" s="1"/>
  <c r="AB197" i="1" s="1"/>
  <c r="Z308" i="1"/>
  <c r="AA308" i="1" s="1"/>
  <c r="AB308" i="1" s="1"/>
  <c r="Z328" i="1"/>
  <c r="AA328" i="1" s="1"/>
  <c r="AB328" i="1" s="1"/>
  <c r="X328" i="1"/>
  <c r="Z253" i="1"/>
  <c r="AA253" i="1" s="1"/>
  <c r="AB253" i="1" s="1"/>
  <c r="X209" i="1"/>
  <c r="Z209" i="1"/>
  <c r="AA209" i="1" s="1"/>
  <c r="AB209" i="1" s="1"/>
  <c r="Z293" i="1"/>
  <c r="AA293" i="1" s="1"/>
  <c r="AB293" i="1" s="1"/>
  <c r="Z277" i="1"/>
  <c r="AA277" i="1" s="1"/>
  <c r="AB277" i="1" s="1"/>
  <c r="X277" i="1"/>
  <c r="Z151" i="1"/>
  <c r="AA151" i="1" s="1"/>
  <c r="AB151" i="1" s="1"/>
  <c r="Z167" i="1"/>
  <c r="AA167" i="1" s="1"/>
  <c r="AB167" i="1" s="1"/>
  <c r="Z21" i="1"/>
  <c r="AA21" i="1" s="1"/>
  <c r="AB21" i="1" s="1"/>
  <c r="Z236" i="1"/>
  <c r="AA236" i="1" s="1"/>
  <c r="AB236" i="1" s="1"/>
  <c r="Z193" i="1"/>
  <c r="AA193" i="1" s="1"/>
  <c r="AB193" i="1" s="1"/>
  <c r="Z316" i="1"/>
  <c r="AA316" i="1" s="1"/>
  <c r="AB316" i="1" s="1"/>
  <c r="X140" i="1"/>
  <c r="Z140" i="1"/>
  <c r="AA140" i="1" s="1"/>
  <c r="AB140" i="1" s="1"/>
  <c r="X13" i="1"/>
  <c r="Z13" i="1"/>
  <c r="AA13" i="1" s="1"/>
  <c r="AB13" i="1" s="1"/>
  <c r="Z150" i="1"/>
  <c r="AA150" i="1" s="1"/>
  <c r="AB150" i="1" s="1"/>
  <c r="X150" i="1"/>
  <c r="Z225" i="1"/>
  <c r="AA225" i="1" s="1"/>
  <c r="AB225" i="1" s="1"/>
  <c r="Z96" i="1"/>
  <c r="AA96" i="1" s="1"/>
  <c r="AB96" i="1" s="1"/>
  <c r="X329" i="1"/>
  <c r="Z329" i="1"/>
  <c r="AA329" i="1" s="1"/>
  <c r="AB329" i="1" s="1"/>
  <c r="Z82" i="1"/>
  <c r="AA82" i="1" s="1"/>
  <c r="AB82" i="1" s="1"/>
  <c r="X82" i="1"/>
  <c r="X79" i="1"/>
  <c r="Z79" i="1"/>
  <c r="AA79" i="1" s="1"/>
  <c r="AB79" i="1" s="1"/>
  <c r="Z8" i="1"/>
  <c r="AA8" i="1" s="1"/>
  <c r="AB8" i="1" s="1"/>
  <c r="X8" i="1"/>
  <c r="Z76" i="1"/>
  <c r="AA76" i="1" s="1"/>
  <c r="AB76" i="1" s="1"/>
  <c r="Z147" i="1"/>
  <c r="AA147" i="1" s="1"/>
  <c r="AB147" i="1" s="1"/>
  <c r="Z173" i="1"/>
  <c r="AA173" i="1" s="1"/>
  <c r="AB173" i="1" s="1"/>
  <c r="Z188" i="1"/>
  <c r="AA188" i="1" s="1"/>
  <c r="AB188" i="1" s="1"/>
  <c r="Z310" i="1"/>
  <c r="AA310" i="1" s="1"/>
  <c r="AB310" i="1" s="1"/>
  <c r="Z343" i="1"/>
  <c r="AA343" i="1" s="1"/>
  <c r="AB343" i="1" s="1"/>
  <c r="Z311" i="1"/>
  <c r="AA311" i="1" s="1"/>
  <c r="AB311" i="1" s="1"/>
  <c r="X311" i="1"/>
  <c r="Z63" i="1"/>
  <c r="AA63" i="1" s="1"/>
  <c r="AB63" i="1" s="1"/>
  <c r="Z10" i="1"/>
  <c r="AA10" i="1" s="1"/>
  <c r="AB10" i="1" s="1"/>
  <c r="X211" i="1"/>
  <c r="Z211" i="1"/>
  <c r="AA211" i="1" s="1"/>
  <c r="AB211" i="1" s="1"/>
  <c r="Z81" i="1"/>
  <c r="AA81" i="1" s="1"/>
  <c r="AB81" i="1" s="1"/>
  <c r="Z137" i="1"/>
  <c r="AA137" i="1" s="1"/>
  <c r="AB137" i="1" s="1"/>
  <c r="Z256" i="1"/>
  <c r="AA256" i="1" s="1"/>
  <c r="AB256" i="1" s="1"/>
  <c r="Z203" i="1"/>
  <c r="AA203" i="1" s="1"/>
  <c r="AB203" i="1" s="1"/>
  <c r="Z15" i="1"/>
  <c r="AA15" i="1" s="1"/>
  <c r="AB15" i="1" s="1"/>
  <c r="X6" i="1"/>
  <c r="Z6" i="1"/>
  <c r="AA6" i="1" s="1"/>
  <c r="AB6" i="1" s="1"/>
  <c r="Z25" i="1"/>
  <c r="AA25" i="1" s="1"/>
  <c r="AB25" i="1" s="1"/>
  <c r="X25" i="1"/>
  <c r="Z226" i="1"/>
  <c r="AA226" i="1" s="1"/>
  <c r="AB226" i="1" s="1"/>
  <c r="X162" i="1"/>
  <c r="Z162" i="1"/>
  <c r="AA162" i="1" s="1"/>
  <c r="AB162" i="1" s="1"/>
  <c r="X218" i="1"/>
  <c r="Z218" i="1"/>
  <c r="AA218" i="1" s="1"/>
  <c r="AB218" i="1" s="1"/>
  <c r="Z46" i="1"/>
  <c r="AA46" i="1" s="1"/>
  <c r="AB46" i="1" s="1"/>
  <c r="Z14" i="1"/>
  <c r="AA14" i="1" s="1"/>
  <c r="AB14" i="1" s="1"/>
  <c r="X117" i="1"/>
  <c r="Z117" i="1"/>
  <c r="AA117" i="1" s="1"/>
  <c r="AB117" i="1" s="1"/>
  <c r="X353" i="1"/>
  <c r="Z353" i="1"/>
  <c r="AA353" i="1" s="1"/>
  <c r="AB353" i="1" s="1"/>
  <c r="X288" i="1"/>
  <c r="Z288" i="1"/>
  <c r="AA288" i="1" s="1"/>
  <c r="AB288" i="1" s="1"/>
  <c r="Z133" i="1"/>
  <c r="AA133" i="1" s="1"/>
  <c r="AB133" i="1" s="1"/>
  <c r="Z48" i="1"/>
  <c r="AA48" i="1" s="1"/>
  <c r="AB48" i="1" s="1"/>
  <c r="X264" i="1"/>
  <c r="Z264" i="1"/>
  <c r="AA264" i="1" s="1"/>
  <c r="AB264" i="1" s="1"/>
  <c r="Z170" i="1"/>
  <c r="AA170" i="1" s="1"/>
  <c r="AB170" i="1" s="1"/>
  <c r="Z18" i="1"/>
  <c r="AA18" i="1" s="1"/>
  <c r="AB18" i="1" s="1"/>
  <c r="Z315" i="1"/>
  <c r="AA315" i="1" s="1"/>
  <c r="AB315" i="1" s="1"/>
  <c r="Z237" i="1"/>
  <c r="AA237" i="1" s="1"/>
  <c r="AB237" i="1" s="1"/>
  <c r="Z320" i="1"/>
  <c r="AA320" i="1" s="1"/>
  <c r="AB320" i="1" s="1"/>
  <c r="X320" i="1"/>
  <c r="X219" i="1"/>
  <c r="Z219" i="1"/>
  <c r="AA219" i="1" s="1"/>
  <c r="AB219" i="1" s="1"/>
  <c r="Z345" i="1"/>
  <c r="AA345" i="1" s="1"/>
  <c r="AB345" i="1" s="1"/>
  <c r="Z60" i="1"/>
  <c r="AA60" i="1" s="1"/>
  <c r="AB60" i="1" s="1"/>
  <c r="X60" i="1"/>
  <c r="Z42" i="1"/>
  <c r="AA42" i="1" s="1"/>
  <c r="AB42" i="1" s="1"/>
  <c r="R360" i="1"/>
  <c r="S360" i="1"/>
  <c r="J364" i="1"/>
  <c r="Z254" i="1"/>
  <c r="AA254" i="1" s="1"/>
  <c r="AB254" i="1" s="1"/>
  <c r="X254" i="1"/>
  <c r="X185" i="1"/>
  <c r="Z185" i="1"/>
  <c r="AA185" i="1" s="1"/>
  <c r="AB185" i="1" s="1"/>
  <c r="X344" i="1"/>
  <c r="Z344" i="1"/>
  <c r="AA344" i="1" s="1"/>
  <c r="AB344" i="1" s="1"/>
  <c r="Z37" i="1"/>
  <c r="AA37" i="1" s="1"/>
  <c r="AB37" i="1" s="1"/>
  <c r="X153" i="1"/>
  <c r="Z153" i="1"/>
  <c r="AA153" i="1" s="1"/>
  <c r="AB153" i="1" s="1"/>
  <c r="Z115" i="1"/>
  <c r="AA115" i="1" s="1"/>
  <c r="AB115" i="1" s="1"/>
  <c r="X115" i="1"/>
  <c r="Z244" i="1"/>
  <c r="AA244" i="1" s="1"/>
  <c r="AB244" i="1" s="1"/>
  <c r="X342" i="1"/>
  <c r="Z342" i="1"/>
  <c r="AA342" i="1" s="1"/>
  <c r="AB342" i="1" s="1"/>
  <c r="Z51" i="1"/>
  <c r="AA51" i="1" s="1"/>
  <c r="AB51" i="1" s="1"/>
  <c r="X337" i="1"/>
  <c r="Z337" i="1"/>
  <c r="AA337" i="1" s="1"/>
  <c r="AB337" i="1" s="1"/>
  <c r="Z142" i="1"/>
  <c r="AA142" i="1" s="1"/>
  <c r="AB142" i="1" s="1"/>
  <c r="X142" i="1"/>
  <c r="Z241" i="1"/>
  <c r="AA241" i="1" s="1"/>
  <c r="AB241" i="1" s="1"/>
  <c r="X241" i="1"/>
  <c r="Z191" i="1"/>
  <c r="AA191" i="1" s="1"/>
  <c r="AB191" i="1" s="1"/>
  <c r="Z287" i="1"/>
  <c r="AA287" i="1" s="1"/>
  <c r="AB287" i="1" s="1"/>
  <c r="Z110" i="1"/>
  <c r="AA110" i="1" s="1"/>
  <c r="AB110" i="1" s="1"/>
  <c r="X110" i="1"/>
  <c r="X59" i="1"/>
  <c r="Z59" i="1"/>
  <c r="AA59" i="1" s="1"/>
  <c r="AB59" i="1" s="1"/>
  <c r="X123" i="1"/>
  <c r="Z123" i="1"/>
  <c r="AA123" i="1" s="1"/>
  <c r="AB123" i="1" s="1"/>
  <c r="X339" i="1"/>
  <c r="Z339" i="1"/>
  <c r="AA339" i="1" s="1"/>
  <c r="AB339" i="1" s="1"/>
  <c r="Z239" i="1"/>
  <c r="AA239" i="1" s="1"/>
  <c r="AB239" i="1" s="1"/>
  <c r="X239" i="1"/>
  <c r="Z347" i="1"/>
  <c r="AA347" i="1" s="1"/>
  <c r="AB347" i="1" s="1"/>
  <c r="Z229" i="1"/>
  <c r="AA229" i="1" s="1"/>
  <c r="AB229" i="1" s="1"/>
  <c r="Z319" i="1"/>
  <c r="AA319" i="1" s="1"/>
  <c r="AB319" i="1" s="1"/>
  <c r="X4" i="1"/>
  <c r="Z7" i="1"/>
  <c r="AA7" i="1" s="1"/>
  <c r="AB7" i="1" s="1"/>
  <c r="Z154" i="1"/>
  <c r="AA154" i="1" s="1"/>
  <c r="AB154" i="1" s="1"/>
  <c r="Z49" i="1"/>
  <c r="AA49" i="1" s="1"/>
  <c r="AB49" i="1" s="1"/>
  <c r="X49" i="1"/>
  <c r="AC240" i="1"/>
  <c r="Z36" i="1"/>
  <c r="AA36" i="1" s="1"/>
  <c r="AB36" i="1" s="1"/>
  <c r="Z62" i="1"/>
  <c r="AA62" i="1" s="1"/>
  <c r="AB62" i="1" s="1"/>
  <c r="X126" i="1"/>
  <c r="Z126" i="1"/>
  <c r="AA126" i="1" s="1"/>
  <c r="AB126" i="1" s="1"/>
  <c r="X234" i="1"/>
  <c r="Z234" i="1"/>
  <c r="AA234" i="1" s="1"/>
  <c r="AB234" i="1" s="1"/>
  <c r="Z314" i="1"/>
  <c r="AA314" i="1" s="1"/>
  <c r="AB314" i="1" s="1"/>
  <c r="X168" i="1"/>
  <c r="Z168" i="1"/>
  <c r="AA168" i="1" s="1"/>
  <c r="AB168" i="1" s="1"/>
  <c r="X274" i="1"/>
  <c r="Z274" i="1"/>
  <c r="AA274" i="1" s="1"/>
  <c r="AB274" i="1" s="1"/>
  <c r="Z73" i="1"/>
  <c r="AA73" i="1" s="1"/>
  <c r="AB73" i="1" s="1"/>
  <c r="X29" i="1"/>
  <c r="Z29" i="1"/>
  <c r="AA29" i="1" s="1"/>
  <c r="AB29" i="1" s="1"/>
  <c r="Z312" i="1"/>
  <c r="AA312" i="1" s="1"/>
  <c r="AB312" i="1" s="1"/>
  <c r="Z216" i="1"/>
  <c r="AA216" i="1" s="1"/>
  <c r="AB216" i="1" s="1"/>
  <c r="Z302" i="1"/>
  <c r="AA302" i="1" s="1"/>
  <c r="AB302" i="1" s="1"/>
  <c r="Z305" i="1"/>
  <c r="AA305" i="1" s="1"/>
  <c r="AB305" i="1" s="1"/>
  <c r="X179" i="1"/>
  <c r="Z179" i="1"/>
  <c r="AA179" i="1" s="1"/>
  <c r="AB179" i="1" s="1"/>
  <c r="X97" i="1"/>
  <c r="Z97" i="1"/>
  <c r="AA97" i="1" s="1"/>
  <c r="AB97" i="1" s="1"/>
  <c r="Z261" i="1"/>
  <c r="AA261" i="1" s="1"/>
  <c r="AB261" i="1" s="1"/>
  <c r="X261" i="1"/>
  <c r="Z301" i="1"/>
  <c r="AA301" i="1" s="1"/>
  <c r="AB301" i="1" s="1"/>
  <c r="Z183" i="1"/>
  <c r="AA183" i="1" s="1"/>
  <c r="AB183" i="1" s="1"/>
  <c r="Z74" i="1"/>
  <c r="AA74" i="1" s="1"/>
  <c r="AB74" i="1" s="1"/>
  <c r="Z164" i="1"/>
  <c r="AA164" i="1" s="1"/>
  <c r="AB164" i="1" s="1"/>
  <c r="Z281" i="1"/>
  <c r="AA281" i="1" s="1"/>
  <c r="AB281" i="1" s="1"/>
  <c r="Z273" i="1"/>
  <c r="AA273" i="1" s="1"/>
  <c r="AB273" i="1" s="1"/>
  <c r="Z103" i="1"/>
  <c r="AA103" i="1" s="1"/>
  <c r="AB103" i="1" s="1"/>
  <c r="X103" i="1"/>
  <c r="Z66" i="1"/>
  <c r="AA66" i="1" s="1"/>
  <c r="AB66" i="1" s="1"/>
  <c r="Z296" i="1"/>
  <c r="AA296" i="1" s="1"/>
  <c r="AB296" i="1" s="1"/>
  <c r="Z101" i="1"/>
  <c r="AA101" i="1" s="1"/>
  <c r="AB101" i="1" s="1"/>
  <c r="Z205" i="1"/>
  <c r="AA205" i="1" s="1"/>
  <c r="AB205" i="1" s="1"/>
  <c r="Z338" i="1"/>
  <c r="AA338" i="1" s="1"/>
  <c r="AB338" i="1" s="1"/>
  <c r="Z152" i="1"/>
  <c r="AA152" i="1" s="1"/>
  <c r="AB152" i="1" s="1"/>
  <c r="Z34" i="1"/>
  <c r="AA34" i="1" s="1"/>
  <c r="AB34" i="1" s="1"/>
  <c r="X34" i="1"/>
  <c r="Z348" i="1"/>
  <c r="AA348" i="1" s="1"/>
  <c r="AB348" i="1" s="1"/>
  <c r="Z214" i="1"/>
  <c r="AA214" i="1" s="1"/>
  <c r="AB214" i="1" s="1"/>
  <c r="Z270" i="1"/>
  <c r="AA270" i="1" s="1"/>
  <c r="AB270" i="1" s="1"/>
  <c r="Z47" i="1"/>
  <c r="AA47" i="1" s="1"/>
  <c r="AB47" i="1" s="1"/>
  <c r="Z283" i="1"/>
  <c r="AA283" i="1" s="1"/>
  <c r="AB283" i="1" s="1"/>
  <c r="Z198" i="1"/>
  <c r="AA198" i="1" s="1"/>
  <c r="AB198" i="1" s="1"/>
  <c r="X276" i="1"/>
  <c r="Z276" i="1"/>
  <c r="AA276" i="1" s="1"/>
  <c r="AB276" i="1" s="1"/>
  <c r="X122" i="1"/>
  <c r="Z122" i="1"/>
  <c r="AA122" i="1" s="1"/>
  <c r="AB122" i="1" s="1"/>
  <c r="Z20" i="1"/>
  <c r="AA20" i="1" s="1"/>
  <c r="AB20" i="1" s="1"/>
  <c r="Z5" i="1"/>
  <c r="AA5" i="1" s="1"/>
  <c r="AB5" i="1" s="1"/>
  <c r="X5" i="1"/>
  <c r="Z247" i="1"/>
  <c r="AA247" i="1" s="1"/>
  <c r="AB247" i="1" s="1"/>
  <c r="X247" i="1"/>
  <c r="AD34" i="1" l="1"/>
  <c r="AD74" i="1"/>
  <c r="AD312" i="1"/>
  <c r="AD153" i="1"/>
  <c r="AD264" i="1"/>
  <c r="AD218" i="1"/>
  <c r="AD137" i="1"/>
  <c r="AD112" i="1"/>
  <c r="AD192" i="1"/>
  <c r="AD252" i="1"/>
  <c r="AD146" i="1"/>
  <c r="AD94" i="1"/>
  <c r="AD346" i="1"/>
  <c r="AD326" i="1"/>
  <c r="AD30" i="1"/>
  <c r="AD317" i="1"/>
  <c r="AD335" i="1"/>
  <c r="AD122" i="1"/>
  <c r="AD152" i="1"/>
  <c r="AD62" i="1"/>
  <c r="AD101" i="1"/>
  <c r="AD274" i="1"/>
  <c r="AD123" i="1"/>
  <c r="AD219" i="1"/>
  <c r="AD288" i="1"/>
  <c r="AD10" i="1"/>
  <c r="AD79" i="1"/>
  <c r="AD140" i="1"/>
  <c r="AD56" i="1"/>
  <c r="AD134" i="1"/>
  <c r="AD161" i="1"/>
  <c r="AD265" i="1"/>
  <c r="AD121" i="1"/>
  <c r="AD27" i="1"/>
  <c r="AD298" i="1"/>
  <c r="AD351" i="1"/>
  <c r="AD208" i="1"/>
  <c r="AD198" i="1"/>
  <c r="AD296" i="1"/>
  <c r="AD49" i="1"/>
  <c r="AD185" i="1"/>
  <c r="AD63" i="1"/>
  <c r="AD332" i="1"/>
  <c r="AD166" i="1"/>
  <c r="AD156" i="1"/>
  <c r="AD309" i="1"/>
  <c r="AD250" i="1"/>
  <c r="AD43" i="1"/>
  <c r="AD100" i="1"/>
  <c r="AD69" i="1"/>
  <c r="AD195" i="1"/>
  <c r="AD215" i="1"/>
  <c r="AD66" i="1"/>
  <c r="AD168" i="1"/>
  <c r="AD59" i="1"/>
  <c r="AD51" i="1"/>
  <c r="AD353" i="1"/>
  <c r="AD25" i="1"/>
  <c r="AD316" i="1"/>
  <c r="AD143" i="1"/>
  <c r="AD307" i="1"/>
  <c r="AD144" i="1"/>
  <c r="AD221" i="1"/>
  <c r="AD159" i="1"/>
  <c r="AD220" i="1"/>
  <c r="AD61" i="1"/>
  <c r="AD149" i="1"/>
  <c r="AD47" i="1"/>
  <c r="AD179" i="1"/>
  <c r="AD7" i="1"/>
  <c r="AD342" i="1"/>
  <c r="AD6" i="1"/>
  <c r="AD311" i="1"/>
  <c r="AD193" i="1"/>
  <c r="AD328" i="1"/>
  <c r="AD184" i="1"/>
  <c r="AD325" i="1"/>
  <c r="AD190" i="1"/>
  <c r="AD12" i="1"/>
  <c r="AD280" i="1"/>
  <c r="AD232" i="1"/>
  <c r="AD95" i="1"/>
  <c r="AD141" i="1"/>
  <c r="AD139" i="1"/>
  <c r="AD270" i="1"/>
  <c r="AD314" i="1"/>
  <c r="AD254" i="1"/>
  <c r="AD237" i="1"/>
  <c r="AD117" i="1"/>
  <c r="AD343" i="1"/>
  <c r="AD329" i="1"/>
  <c r="AD236" i="1"/>
  <c r="AD93" i="1"/>
  <c r="AD72" i="1"/>
  <c r="AD57" i="1"/>
  <c r="AD9" i="1"/>
  <c r="AD207" i="1"/>
  <c r="AD163" i="1"/>
  <c r="AD109" i="1"/>
  <c r="AD80" i="1"/>
  <c r="AD341" i="1"/>
  <c r="AD249" i="1"/>
  <c r="AD214" i="1"/>
  <c r="AD15" i="1"/>
  <c r="AD21" i="1"/>
  <c r="AD197" i="1"/>
  <c r="AD86" i="1"/>
  <c r="AD349" i="1"/>
  <c r="AD165" i="1"/>
  <c r="AD228" i="1"/>
  <c r="AD248" i="1"/>
  <c r="AD262" i="1"/>
  <c r="AD251" i="1"/>
  <c r="AD266" i="1"/>
  <c r="AD33" i="1"/>
  <c r="AD68" i="1"/>
  <c r="AD87" i="1"/>
  <c r="AD352" i="1"/>
  <c r="AD105" i="1"/>
  <c r="AD348" i="1"/>
  <c r="AD281" i="1"/>
  <c r="AD302" i="1"/>
  <c r="AD229" i="1"/>
  <c r="AD287" i="1"/>
  <c r="AD18" i="1"/>
  <c r="AD14" i="1"/>
  <c r="AD203" i="1"/>
  <c r="AD188" i="1"/>
  <c r="AD96" i="1"/>
  <c r="AD167" i="1"/>
  <c r="AD53" i="1"/>
  <c r="AD322" i="1"/>
  <c r="AD331" i="1"/>
  <c r="AD24" i="1"/>
  <c r="AD104" i="1"/>
  <c r="AD145" i="1"/>
  <c r="AD35" i="1"/>
  <c r="AD223" i="1"/>
  <c r="AD38" i="1"/>
  <c r="AD204" i="1"/>
  <c r="AD202" i="1"/>
  <c r="AD131" i="1"/>
  <c r="AD32" i="1"/>
  <c r="AD113" i="1"/>
  <c r="AD278" i="1"/>
  <c r="AD183" i="1"/>
  <c r="AD261" i="1"/>
  <c r="AD337" i="1"/>
  <c r="AD226" i="1"/>
  <c r="AD177" i="1"/>
  <c r="AD201" i="1"/>
  <c r="AD138" i="1"/>
  <c r="AD181" i="1"/>
  <c r="AD97" i="1"/>
  <c r="AD253" i="1"/>
  <c r="AD196" i="1"/>
  <c r="AD284" i="1"/>
  <c r="AD283" i="1"/>
  <c r="AD154" i="1"/>
  <c r="AD178" i="1"/>
  <c r="AD102" i="1"/>
  <c r="AD295" i="1"/>
  <c r="AD320" i="1"/>
  <c r="AD82" i="1"/>
  <c r="AD243" i="1"/>
  <c r="AD242" i="1"/>
  <c r="AD103" i="1"/>
  <c r="AD308" i="1"/>
  <c r="AD186" i="1"/>
  <c r="AD247" i="1"/>
  <c r="AD273" i="1"/>
  <c r="AD305" i="1"/>
  <c r="AD234" i="1"/>
  <c r="AD319" i="1"/>
  <c r="AD110" i="1"/>
  <c r="AD244" i="1"/>
  <c r="AD315" i="1"/>
  <c r="AD310" i="1"/>
  <c r="AD114" i="1"/>
  <c r="AD136" i="1"/>
  <c r="AD5" i="1"/>
  <c r="AD164" i="1"/>
  <c r="AD216" i="1"/>
  <c r="AD126" i="1"/>
  <c r="AD347" i="1"/>
  <c r="AD191" i="1"/>
  <c r="AD115" i="1"/>
  <c r="AD170" i="1"/>
  <c r="AD46" i="1"/>
  <c r="AD256" i="1"/>
  <c r="AD173" i="1"/>
  <c r="AD225" i="1"/>
  <c r="AD151" i="1"/>
  <c r="AD172" i="1"/>
  <c r="AD83" i="1"/>
  <c r="AD272" i="1"/>
  <c r="AD231" i="1"/>
  <c r="AD124" i="1"/>
  <c r="AD210" i="1"/>
  <c r="AD50" i="1"/>
  <c r="AD169" i="1"/>
  <c r="AD189" i="1"/>
  <c r="AD20" i="1"/>
  <c r="AD42" i="1"/>
  <c r="AD147" i="1"/>
  <c r="AD285" i="1"/>
  <c r="AD269" i="1"/>
  <c r="AD148" i="1"/>
  <c r="AD260" i="1"/>
  <c r="AD29" i="1"/>
  <c r="AD239" i="1"/>
  <c r="AD241" i="1"/>
  <c r="AD81" i="1"/>
  <c r="AD76" i="1"/>
  <c r="AD150" i="1"/>
  <c r="AD277" i="1"/>
  <c r="AD263" i="1"/>
  <c r="AD176" i="1"/>
  <c r="AD45" i="1"/>
  <c r="AD259" i="1"/>
  <c r="AD75" i="1"/>
  <c r="AD54" i="1"/>
  <c r="AD106" i="1"/>
  <c r="AD187" i="1"/>
  <c r="AD212" i="1"/>
  <c r="AD67" i="1"/>
  <c r="AD338" i="1"/>
  <c r="AD301" i="1"/>
  <c r="AD36" i="1"/>
  <c r="AD339" i="1"/>
  <c r="AD37" i="1"/>
  <c r="AD60" i="1"/>
  <c r="AD48" i="1"/>
  <c r="AD162" i="1"/>
  <c r="AD211" i="1"/>
  <c r="AD13" i="1"/>
  <c r="AD293" i="1"/>
  <c r="AD294" i="1"/>
  <c r="AD132" i="1"/>
  <c r="AD40" i="1"/>
  <c r="AD70" i="1"/>
  <c r="AD88" i="1"/>
  <c r="AD135" i="1"/>
  <c r="AD64" i="1"/>
  <c r="AD175" i="1"/>
  <c r="AD275" i="1"/>
  <c r="AD19" i="1"/>
  <c r="AD276" i="1"/>
  <c r="AD205" i="1"/>
  <c r="AD73" i="1"/>
  <c r="AD142" i="1"/>
  <c r="AD344" i="1"/>
  <c r="AD345" i="1"/>
  <c r="AD133" i="1"/>
  <c r="AD8" i="1"/>
  <c r="AD209" i="1"/>
  <c r="AD350" i="1"/>
  <c r="AD127" i="1"/>
  <c r="AD300" i="1"/>
  <c r="AD235" i="1"/>
  <c r="AD28" i="1"/>
  <c r="AD206" i="1"/>
  <c r="AD171" i="1"/>
  <c r="AD98" i="1"/>
  <c r="AD268" i="1"/>
  <c r="AD334" i="1"/>
  <c r="AD246" i="1"/>
  <c r="AD324" i="1"/>
  <c r="AD16" i="1"/>
  <c r="AD230" i="1"/>
  <c r="T128" i="1"/>
  <c r="U128" i="1" s="1"/>
  <c r="V128" i="1" s="1"/>
  <c r="W128" i="1" s="1"/>
  <c r="X128" i="1" s="1"/>
  <c r="T271" i="1"/>
  <c r="U271" i="1" s="1"/>
  <c r="V271" i="1" s="1"/>
  <c r="W271" i="1" s="1"/>
  <c r="X271" i="1" s="1"/>
  <c r="T85" i="1"/>
  <c r="U85" i="1" s="1"/>
  <c r="V85" i="1" s="1"/>
  <c r="W85" i="1" s="1"/>
  <c r="X85" i="1" s="1"/>
  <c r="AC105" i="1"/>
  <c r="AC81" i="1"/>
  <c r="AC122" i="1"/>
  <c r="AC66" i="1"/>
  <c r="AC126" i="1"/>
  <c r="AC226" i="1"/>
  <c r="AC329" i="1"/>
  <c r="AC253" i="1"/>
  <c r="AC285" i="1"/>
  <c r="AC114" i="1"/>
  <c r="AC220" i="1"/>
  <c r="AC30" i="1"/>
  <c r="AC246" i="1"/>
  <c r="AC181" i="1"/>
  <c r="AC247" i="1"/>
  <c r="AC198" i="1"/>
  <c r="AC49" i="1"/>
  <c r="AC142" i="1"/>
  <c r="AC320" i="1"/>
  <c r="AC256" i="1"/>
  <c r="AC167" i="1"/>
  <c r="AC263" i="1"/>
  <c r="AC93" i="1"/>
  <c r="AC300" i="1"/>
  <c r="AC165" i="1"/>
  <c r="AC9" i="1"/>
  <c r="AC262" i="1"/>
  <c r="AC27" i="1"/>
  <c r="AC43" i="1"/>
  <c r="AC326" i="1"/>
  <c r="AC295" i="1"/>
  <c r="AC187" i="1"/>
  <c r="AC351" i="1"/>
  <c r="AC152" i="1"/>
  <c r="AC7" i="1"/>
  <c r="AC25" i="1"/>
  <c r="AC348" i="1"/>
  <c r="AC274" i="1"/>
  <c r="AC59" i="1"/>
  <c r="AC117" i="1"/>
  <c r="AC203" i="1"/>
  <c r="AC76" i="1"/>
  <c r="AC184" i="1"/>
  <c r="AC176" i="1"/>
  <c r="AC80" i="1"/>
  <c r="AC32" i="1"/>
  <c r="AC230" i="1"/>
  <c r="AC283" i="1"/>
  <c r="AC34" i="1"/>
  <c r="AC74" i="1"/>
  <c r="AC29" i="1"/>
  <c r="AC168" i="1"/>
  <c r="AC154" i="1"/>
  <c r="AC239" i="1"/>
  <c r="AC337" i="1"/>
  <c r="AC237" i="1"/>
  <c r="AC133" i="1"/>
  <c r="AC14" i="1"/>
  <c r="AC137" i="1"/>
  <c r="AC311" i="1"/>
  <c r="AC8" i="1"/>
  <c r="AC96" i="1"/>
  <c r="AC151" i="1"/>
  <c r="AC328" i="1"/>
  <c r="AC294" i="1"/>
  <c r="AC127" i="1"/>
  <c r="AC331" i="1"/>
  <c r="AC104" i="1"/>
  <c r="AC161" i="1"/>
  <c r="AC196" i="1"/>
  <c r="AC159" i="1"/>
  <c r="AC54" i="1"/>
  <c r="AC106" i="1"/>
  <c r="AC195" i="1"/>
  <c r="AC317" i="1"/>
  <c r="AC278" i="1"/>
  <c r="AC183" i="1"/>
  <c r="AC315" i="1"/>
  <c r="AC343" i="1"/>
  <c r="AC79" i="1"/>
  <c r="AC225" i="1"/>
  <c r="AC308" i="1"/>
  <c r="AC56" i="1"/>
  <c r="AC134" i="1"/>
  <c r="AC145" i="1"/>
  <c r="AC265" i="1"/>
  <c r="AC28" i="1"/>
  <c r="AC223" i="1"/>
  <c r="AC121" i="1"/>
  <c r="AC64" i="1"/>
  <c r="AC334" i="1"/>
  <c r="AC61" i="1"/>
  <c r="AC189" i="1"/>
  <c r="AC20" i="1"/>
  <c r="AC338" i="1"/>
  <c r="AC273" i="1"/>
  <c r="AC301" i="1"/>
  <c r="AC36" i="1"/>
  <c r="AC287" i="1"/>
  <c r="AC51" i="1"/>
  <c r="AC60" i="1"/>
  <c r="AC18" i="1"/>
  <c r="AC218" i="1"/>
  <c r="AC6" i="1"/>
  <c r="AC211" i="1"/>
  <c r="AC310" i="1"/>
  <c r="AC316" i="1"/>
  <c r="AC277" i="1"/>
  <c r="AC197" i="1"/>
  <c r="AC322" i="1"/>
  <c r="AC166" i="1"/>
  <c r="AC24" i="1"/>
  <c r="AC35" i="1"/>
  <c r="AC201" i="1"/>
  <c r="AC95" i="1"/>
  <c r="AC163" i="1"/>
  <c r="AC33" i="1"/>
  <c r="AC298" i="1"/>
  <c r="AC169" i="1"/>
  <c r="AC335" i="1"/>
  <c r="AC153" i="1"/>
  <c r="AC46" i="1"/>
  <c r="AC205" i="1"/>
  <c r="AC281" i="1"/>
  <c r="AC305" i="1"/>
  <c r="AC191" i="1"/>
  <c r="AC37" i="1"/>
  <c r="AC254" i="1"/>
  <c r="AC170" i="1"/>
  <c r="AC193" i="1"/>
  <c r="AC143" i="1"/>
  <c r="AC307" i="1"/>
  <c r="AC144" i="1"/>
  <c r="AC309" i="1"/>
  <c r="AC101" i="1"/>
  <c r="AC164" i="1"/>
  <c r="AC261" i="1"/>
  <c r="AC302" i="1"/>
  <c r="AC234" i="1"/>
  <c r="AC319" i="1"/>
  <c r="AC123" i="1"/>
  <c r="AC219" i="1"/>
  <c r="AC264" i="1"/>
  <c r="AC162" i="1"/>
  <c r="AC10" i="1"/>
  <c r="AC173" i="1"/>
  <c r="AC236" i="1"/>
  <c r="AC209" i="1"/>
  <c r="AC332" i="1"/>
  <c r="AC325" i="1"/>
  <c r="AC192" i="1"/>
  <c r="AC12" i="1"/>
  <c r="AC221" i="1"/>
  <c r="AC94" i="1"/>
  <c r="AC135" i="1"/>
  <c r="AC202" i="1"/>
  <c r="AC138" i="1"/>
  <c r="AC212" i="1"/>
  <c r="AC324" i="1"/>
  <c r="AC352" i="1"/>
  <c r="AC139" i="1"/>
  <c r="AC5" i="1"/>
  <c r="AC110" i="1"/>
  <c r="AC288" i="1"/>
  <c r="AC342" i="1"/>
  <c r="AC345" i="1"/>
  <c r="AC188" i="1"/>
  <c r="AC293" i="1"/>
  <c r="AC83" i="1"/>
  <c r="AC346" i="1"/>
  <c r="AC276" i="1"/>
  <c r="AC214" i="1"/>
  <c r="AC296" i="1"/>
  <c r="AC216" i="1"/>
  <c r="AC229" i="1"/>
  <c r="AC241" i="1"/>
  <c r="AC244" i="1"/>
  <c r="AC147" i="1"/>
  <c r="AC13" i="1"/>
  <c r="AC178" i="1"/>
  <c r="AC72" i="1"/>
  <c r="AC259" i="1"/>
  <c r="AC146" i="1"/>
  <c r="AC75" i="1"/>
  <c r="AC232" i="1"/>
  <c r="AC88" i="1"/>
  <c r="AC251" i="1"/>
  <c r="AC171" i="1"/>
  <c r="AC100" i="1"/>
  <c r="AC50" i="1"/>
  <c r="AC242" i="1"/>
  <c r="AC87" i="1"/>
  <c r="AC16" i="1"/>
  <c r="AC249" i="1"/>
  <c r="AC19" i="1"/>
  <c r="AC347" i="1"/>
  <c r="AC47" i="1"/>
  <c r="AC73" i="1"/>
  <c r="AC42" i="1"/>
  <c r="AC140" i="1"/>
  <c r="AC124" i="1"/>
  <c r="AC69" i="1"/>
  <c r="AE105" i="1"/>
  <c r="M105" i="1"/>
  <c r="AC175" i="1"/>
  <c r="AC103" i="1"/>
  <c r="AC314" i="1"/>
  <c r="AC228" i="1"/>
  <c r="AC260" i="1"/>
  <c r="AC21" i="1"/>
  <c r="AC112" i="1"/>
  <c r="AC45" i="1"/>
  <c r="AC207" i="1"/>
  <c r="AC215" i="1"/>
  <c r="AC190" i="1"/>
  <c r="AC269" i="1"/>
  <c r="AC40" i="1"/>
  <c r="AC250" i="1"/>
  <c r="AC38" i="1"/>
  <c r="AC266" i="1"/>
  <c r="AC284" i="1"/>
  <c r="AC48" i="1"/>
  <c r="AC15" i="1"/>
  <c r="AC350" i="1"/>
  <c r="AC349" i="1"/>
  <c r="AC272" i="1"/>
  <c r="AC148" i="1"/>
  <c r="AC131" i="1"/>
  <c r="AC136" i="1"/>
  <c r="AC86" i="1"/>
  <c r="AC312" i="1"/>
  <c r="AC185" i="1"/>
  <c r="AC280" i="1"/>
  <c r="AC67" i="1"/>
  <c r="AC339" i="1"/>
  <c r="AE318" i="1"/>
  <c r="M318" i="1"/>
  <c r="AC150" i="1"/>
  <c r="AC53" i="1"/>
  <c r="AC275" i="1"/>
  <c r="AC97" i="1"/>
  <c r="M240" i="1"/>
  <c r="AE240" i="1"/>
  <c r="AC115" i="1"/>
  <c r="AC344" i="1"/>
  <c r="T11" i="1"/>
  <c r="T157" i="1"/>
  <c r="U157" i="1" s="1"/>
  <c r="V157" i="1" s="1"/>
  <c r="W157" i="1" s="1"/>
  <c r="T182" i="1"/>
  <c r="U182" i="1" s="1"/>
  <c r="V182" i="1" s="1"/>
  <c r="W182" i="1" s="1"/>
  <c r="T107" i="1"/>
  <c r="U107" i="1" s="1"/>
  <c r="V107" i="1" s="1"/>
  <c r="W107" i="1" s="1"/>
  <c r="T22" i="1"/>
  <c r="U22" i="1" s="1"/>
  <c r="V22" i="1" s="1"/>
  <c r="W22" i="1" s="1"/>
  <c r="T31" i="1"/>
  <c r="U31" i="1" s="1"/>
  <c r="V31" i="1" s="1"/>
  <c r="W31" i="1" s="1"/>
  <c r="T292" i="1"/>
  <c r="U292" i="1" s="1"/>
  <c r="V292" i="1" s="1"/>
  <c r="W292" i="1" s="1"/>
  <c r="T78" i="1"/>
  <c r="U78" i="1" s="1"/>
  <c r="V78" i="1" s="1"/>
  <c r="W78" i="1" s="1"/>
  <c r="T41" i="1"/>
  <c r="U41" i="1" s="1"/>
  <c r="V41" i="1" s="1"/>
  <c r="W41" i="1" s="1"/>
  <c r="T52" i="1"/>
  <c r="U52" i="1" s="1"/>
  <c r="V52" i="1" s="1"/>
  <c r="W52" i="1" s="1"/>
  <c r="T267" i="1"/>
  <c r="U267" i="1" s="1"/>
  <c r="V267" i="1" s="1"/>
  <c r="W267" i="1" s="1"/>
  <c r="T313" i="1"/>
  <c r="U313" i="1" s="1"/>
  <c r="V313" i="1" s="1"/>
  <c r="W313" i="1" s="1"/>
  <c r="T89" i="1"/>
  <c r="U89" i="1" s="1"/>
  <c r="V89" i="1" s="1"/>
  <c r="W89" i="1" s="1"/>
  <c r="T304" i="1"/>
  <c r="U304" i="1" s="1"/>
  <c r="V304" i="1" s="1"/>
  <c r="W304" i="1" s="1"/>
  <c r="T222" i="1"/>
  <c r="U222" i="1" s="1"/>
  <c r="V222" i="1" s="1"/>
  <c r="W222" i="1" s="1"/>
  <c r="T77" i="1"/>
  <c r="U77" i="1" s="1"/>
  <c r="V77" i="1" s="1"/>
  <c r="W77" i="1" s="1"/>
  <c r="T227" i="1"/>
  <c r="U227" i="1" s="1"/>
  <c r="V227" i="1" s="1"/>
  <c r="W227" i="1" s="1"/>
  <c r="T71" i="1"/>
  <c r="U71" i="1" s="1"/>
  <c r="V71" i="1" s="1"/>
  <c r="W71" i="1" s="1"/>
  <c r="T90" i="1"/>
  <c r="U90" i="1" s="1"/>
  <c r="V90" i="1" s="1"/>
  <c r="W90" i="1" s="1"/>
  <c r="T84" i="1"/>
  <c r="U84" i="1" s="1"/>
  <c r="V84" i="1" s="1"/>
  <c r="W84" i="1" s="1"/>
  <c r="T290" i="1"/>
  <c r="U290" i="1" s="1"/>
  <c r="V290" i="1" s="1"/>
  <c r="W290" i="1" s="1"/>
  <c r="T258" i="1"/>
  <c r="U258" i="1" s="1"/>
  <c r="V258" i="1" s="1"/>
  <c r="W258" i="1" s="1"/>
  <c r="T23" i="1"/>
  <c r="U23" i="1" s="1"/>
  <c r="V23" i="1" s="1"/>
  <c r="W23" i="1" s="1"/>
  <c r="T327" i="1"/>
  <c r="U327" i="1" s="1"/>
  <c r="V327" i="1" s="1"/>
  <c r="W327" i="1" s="1"/>
  <c r="T321" i="1"/>
  <c r="U321" i="1" s="1"/>
  <c r="V321" i="1" s="1"/>
  <c r="W321" i="1" s="1"/>
  <c r="T299" i="1"/>
  <c r="U299" i="1" s="1"/>
  <c r="V299" i="1" s="1"/>
  <c r="W299" i="1" s="1"/>
  <c r="T257" i="1"/>
  <c r="U257" i="1" s="1"/>
  <c r="V257" i="1" s="1"/>
  <c r="W257" i="1" s="1"/>
  <c r="T26" i="1"/>
  <c r="U26" i="1" s="1"/>
  <c r="V26" i="1" s="1"/>
  <c r="W26" i="1" s="1"/>
  <c r="T125" i="1"/>
  <c r="U125" i="1" s="1"/>
  <c r="V125" i="1" s="1"/>
  <c r="W125" i="1" s="1"/>
  <c r="T158" i="1"/>
  <c r="U158" i="1" s="1"/>
  <c r="V158" i="1" s="1"/>
  <c r="W158" i="1" s="1"/>
  <c r="T340" i="1"/>
  <c r="U340" i="1" s="1"/>
  <c r="V340" i="1" s="1"/>
  <c r="W340" i="1" s="1"/>
  <c r="T180" i="1"/>
  <c r="U180" i="1" s="1"/>
  <c r="V180" i="1" s="1"/>
  <c r="W180" i="1" s="1"/>
  <c r="T323" i="1"/>
  <c r="U323" i="1" s="1"/>
  <c r="V323" i="1" s="1"/>
  <c r="W323" i="1" s="1"/>
  <c r="T44" i="1"/>
  <c r="U44" i="1" s="1"/>
  <c r="V44" i="1" s="1"/>
  <c r="W44" i="1" s="1"/>
  <c r="T255" i="1"/>
  <c r="U255" i="1" s="1"/>
  <c r="V255" i="1" s="1"/>
  <c r="W255" i="1" s="1"/>
  <c r="T155" i="1"/>
  <c r="U155" i="1" s="1"/>
  <c r="V155" i="1" s="1"/>
  <c r="W155" i="1" s="1"/>
  <c r="T129" i="1"/>
  <c r="U129" i="1" s="1"/>
  <c r="V129" i="1" s="1"/>
  <c r="W129" i="1" s="1"/>
  <c r="T297" i="1"/>
  <c r="U297" i="1" s="1"/>
  <c r="V297" i="1" s="1"/>
  <c r="W297" i="1" s="1"/>
  <c r="T99" i="1"/>
  <c r="U99" i="1" s="1"/>
  <c r="V99" i="1" s="1"/>
  <c r="W99" i="1" s="1"/>
  <c r="T213" i="1"/>
  <c r="U213" i="1" s="1"/>
  <c r="V213" i="1" s="1"/>
  <c r="W213" i="1" s="1"/>
  <c r="T291" i="1"/>
  <c r="U291" i="1" s="1"/>
  <c r="V291" i="1" s="1"/>
  <c r="W291" i="1" s="1"/>
  <c r="T217" i="1"/>
  <c r="U217" i="1" s="1"/>
  <c r="V217" i="1" s="1"/>
  <c r="W217" i="1" s="1"/>
  <c r="T306" i="1"/>
  <c r="U306" i="1" s="1"/>
  <c r="V306" i="1" s="1"/>
  <c r="W306" i="1" s="1"/>
  <c r="T286" i="1"/>
  <c r="U286" i="1" s="1"/>
  <c r="V286" i="1" s="1"/>
  <c r="W286" i="1" s="1"/>
  <c r="T199" i="1"/>
  <c r="U199" i="1" s="1"/>
  <c r="V199" i="1" s="1"/>
  <c r="W199" i="1" s="1"/>
  <c r="T279" i="1"/>
  <c r="U279" i="1" s="1"/>
  <c r="V279" i="1" s="1"/>
  <c r="W279" i="1" s="1"/>
  <c r="T224" i="1"/>
  <c r="U224" i="1" s="1"/>
  <c r="V224" i="1" s="1"/>
  <c r="W224" i="1" s="1"/>
  <c r="T336" i="1"/>
  <c r="U336" i="1" s="1"/>
  <c r="V336" i="1" s="1"/>
  <c r="W336" i="1" s="1"/>
  <c r="T118" i="1"/>
  <c r="U118" i="1" s="1"/>
  <c r="V118" i="1" s="1"/>
  <c r="W118" i="1" s="1"/>
  <c r="T92" i="1"/>
  <c r="U92" i="1" s="1"/>
  <c r="V92" i="1" s="1"/>
  <c r="W92" i="1" s="1"/>
  <c r="T330" i="1"/>
  <c r="U330" i="1" s="1"/>
  <c r="V330" i="1" s="1"/>
  <c r="W330" i="1" s="1"/>
  <c r="T200" i="1"/>
  <c r="U200" i="1" s="1"/>
  <c r="V200" i="1" s="1"/>
  <c r="W200" i="1" s="1"/>
  <c r="T116" i="1"/>
  <c r="U116" i="1" s="1"/>
  <c r="V116" i="1" s="1"/>
  <c r="W116" i="1" s="1"/>
  <c r="T233" i="1"/>
  <c r="U233" i="1" s="1"/>
  <c r="V233" i="1" s="1"/>
  <c r="W233" i="1" s="1"/>
  <c r="T65" i="1"/>
  <c r="U65" i="1" s="1"/>
  <c r="V65" i="1" s="1"/>
  <c r="W65" i="1" s="1"/>
  <c r="T130" i="1"/>
  <c r="U130" i="1" s="1"/>
  <c r="V130" i="1" s="1"/>
  <c r="W130" i="1" s="1"/>
  <c r="T333" i="1"/>
  <c r="U333" i="1" s="1"/>
  <c r="V333" i="1" s="1"/>
  <c r="W333" i="1" s="1"/>
  <c r="T174" i="1"/>
  <c r="U174" i="1" s="1"/>
  <c r="V174" i="1" s="1"/>
  <c r="W174" i="1" s="1"/>
  <c r="T119" i="1"/>
  <c r="U119" i="1" s="1"/>
  <c r="V119" i="1" s="1"/>
  <c r="W119" i="1" s="1"/>
  <c r="T245" i="1"/>
  <c r="U245" i="1" s="1"/>
  <c r="V245" i="1" s="1"/>
  <c r="W245" i="1" s="1"/>
  <c r="T194" i="1"/>
  <c r="U194" i="1" s="1"/>
  <c r="V194" i="1" s="1"/>
  <c r="W194" i="1" s="1"/>
  <c r="T111" i="1"/>
  <c r="U111" i="1" s="1"/>
  <c r="V111" i="1" s="1"/>
  <c r="W111" i="1" s="1"/>
  <c r="T354" i="1"/>
  <c r="U354" i="1" s="1"/>
  <c r="V354" i="1" s="1"/>
  <c r="W354" i="1" s="1"/>
  <c r="T58" i="1"/>
  <c r="U58" i="1" s="1"/>
  <c r="V58" i="1" s="1"/>
  <c r="W58" i="1" s="1"/>
  <c r="T289" i="1"/>
  <c r="U289" i="1" s="1"/>
  <c r="V289" i="1" s="1"/>
  <c r="W289" i="1" s="1"/>
  <c r="T39" i="1"/>
  <c r="U39" i="1" s="1"/>
  <c r="V39" i="1" s="1"/>
  <c r="W39" i="1" s="1"/>
  <c r="T160" i="1"/>
  <c r="U160" i="1" s="1"/>
  <c r="V160" i="1" s="1"/>
  <c r="W160" i="1" s="1"/>
  <c r="T282" i="1"/>
  <c r="U282" i="1" s="1"/>
  <c r="V282" i="1" s="1"/>
  <c r="W282" i="1" s="1"/>
  <c r="T303" i="1"/>
  <c r="U303" i="1" s="1"/>
  <c r="V303" i="1" s="1"/>
  <c r="W303" i="1" s="1"/>
  <c r="T108" i="1"/>
  <c r="U108" i="1" s="1"/>
  <c r="V108" i="1" s="1"/>
  <c r="W108" i="1" s="1"/>
  <c r="T120" i="1"/>
  <c r="U120" i="1" s="1"/>
  <c r="V120" i="1" s="1"/>
  <c r="W120" i="1" s="1"/>
  <c r="T238" i="1"/>
  <c r="U238" i="1" s="1"/>
  <c r="V238" i="1" s="1"/>
  <c r="W238" i="1" s="1"/>
  <c r="T91" i="1"/>
  <c r="U91" i="1" s="1"/>
  <c r="V91" i="1" s="1"/>
  <c r="W91" i="1" s="1"/>
  <c r="T55" i="1"/>
  <c r="U55" i="1" s="1"/>
  <c r="V55" i="1" s="1"/>
  <c r="W55" i="1" s="1"/>
  <c r="T17" i="1"/>
  <c r="U17" i="1" s="1"/>
  <c r="V17" i="1" s="1"/>
  <c r="W17" i="1" s="1"/>
  <c r="AC235" i="1"/>
  <c r="AC252" i="1"/>
  <c r="AC248" i="1"/>
  <c r="AC206" i="1"/>
  <c r="AC68" i="1"/>
  <c r="AC179" i="1"/>
  <c r="AC62" i="1"/>
  <c r="AC270" i="1"/>
  <c r="AC353" i="1"/>
  <c r="AC63" i="1"/>
  <c r="AC82" i="1"/>
  <c r="AC132" i="1"/>
  <c r="AC102" i="1"/>
  <c r="AC243" i="1"/>
  <c r="AC109" i="1"/>
  <c r="AC341" i="1"/>
  <c r="AC172" i="1"/>
  <c r="AC177" i="1"/>
  <c r="AC57" i="1"/>
  <c r="AC156" i="1"/>
  <c r="AC70" i="1"/>
  <c r="AC231" i="1"/>
  <c r="AC204" i="1"/>
  <c r="AC98" i="1"/>
  <c r="AC210" i="1"/>
  <c r="AC268" i="1"/>
  <c r="AC141" i="1"/>
  <c r="AC149" i="1"/>
  <c r="AC113" i="1"/>
  <c r="AC208" i="1"/>
  <c r="AC186" i="1"/>
  <c r="M172" i="1" l="1"/>
  <c r="AE172" i="1"/>
  <c r="X107" i="1"/>
  <c r="M175" i="1"/>
  <c r="AE175" i="1"/>
  <c r="M100" i="1"/>
  <c r="AE100" i="1"/>
  <c r="AE342" i="1"/>
  <c r="M342" i="1"/>
  <c r="AE33" i="1"/>
  <c r="M33" i="1"/>
  <c r="X17" i="1"/>
  <c r="X160" i="1"/>
  <c r="X119" i="1"/>
  <c r="X330" i="1"/>
  <c r="X306" i="1"/>
  <c r="X255" i="1"/>
  <c r="X257" i="1"/>
  <c r="X90" i="1"/>
  <c r="X267" i="1"/>
  <c r="X182" i="1"/>
  <c r="M115" i="1"/>
  <c r="AE115" i="1"/>
  <c r="M275" i="1"/>
  <c r="AE275" i="1"/>
  <c r="M280" i="1"/>
  <c r="AE280" i="1"/>
  <c r="AE131" i="1"/>
  <c r="M131" i="1"/>
  <c r="M266" i="1"/>
  <c r="AE266" i="1"/>
  <c r="AE45" i="1"/>
  <c r="M45" i="1"/>
  <c r="M69" i="1"/>
  <c r="AE69" i="1"/>
  <c r="M147" i="1"/>
  <c r="AE147" i="1"/>
  <c r="M346" i="1"/>
  <c r="AE346" i="1"/>
  <c r="M5" i="1"/>
  <c r="AE5" i="1"/>
  <c r="AE324" i="1"/>
  <c r="M324" i="1"/>
  <c r="M94" i="1"/>
  <c r="AE94" i="1"/>
  <c r="M302" i="1"/>
  <c r="AE302" i="1"/>
  <c r="AE193" i="1"/>
  <c r="M193" i="1"/>
  <c r="AE46" i="1"/>
  <c r="M46" i="1"/>
  <c r="AE201" i="1"/>
  <c r="M201" i="1"/>
  <c r="M310" i="1"/>
  <c r="AE310" i="1"/>
  <c r="AE56" i="1"/>
  <c r="M56" i="1"/>
  <c r="AE317" i="1"/>
  <c r="M317" i="1"/>
  <c r="AE161" i="1"/>
  <c r="M161" i="1"/>
  <c r="AE331" i="1"/>
  <c r="M331" i="1"/>
  <c r="M137" i="1"/>
  <c r="AE137" i="1"/>
  <c r="AE29" i="1"/>
  <c r="M29" i="1"/>
  <c r="M184" i="1"/>
  <c r="AE184" i="1"/>
  <c r="M7" i="1"/>
  <c r="AE7" i="1"/>
  <c r="AE43" i="1"/>
  <c r="M43" i="1"/>
  <c r="AE262" i="1"/>
  <c r="M262" i="1"/>
  <c r="AE30" i="1"/>
  <c r="M30" i="1"/>
  <c r="AE285" i="1"/>
  <c r="M285" i="1"/>
  <c r="M66" i="1"/>
  <c r="AE66" i="1"/>
  <c r="AE210" i="1"/>
  <c r="M210" i="1"/>
  <c r="X245" i="1"/>
  <c r="X313" i="1"/>
  <c r="M72" i="1"/>
  <c r="AE72" i="1"/>
  <c r="AE296" i="1"/>
  <c r="M296" i="1"/>
  <c r="AE98" i="1"/>
  <c r="M98" i="1"/>
  <c r="AE57" i="1"/>
  <c r="M57" i="1"/>
  <c r="M82" i="1"/>
  <c r="AE82" i="1"/>
  <c r="AE68" i="1"/>
  <c r="M68" i="1"/>
  <c r="M248" i="1"/>
  <c r="AE248" i="1"/>
  <c r="X55" i="1"/>
  <c r="X39" i="1"/>
  <c r="X174" i="1"/>
  <c r="X92" i="1"/>
  <c r="X217" i="1"/>
  <c r="X44" i="1"/>
  <c r="X299" i="1"/>
  <c r="X71" i="1"/>
  <c r="X52" i="1"/>
  <c r="X157" i="1"/>
  <c r="M349" i="1"/>
  <c r="AE349" i="1"/>
  <c r="AE38" i="1"/>
  <c r="M38" i="1"/>
  <c r="AE40" i="1"/>
  <c r="M40" i="1"/>
  <c r="AE260" i="1"/>
  <c r="M260" i="1"/>
  <c r="AE42" i="1"/>
  <c r="M42" i="1"/>
  <c r="AE242" i="1"/>
  <c r="M242" i="1"/>
  <c r="AE146" i="1"/>
  <c r="M146" i="1"/>
  <c r="M229" i="1"/>
  <c r="AE229" i="1"/>
  <c r="M188" i="1"/>
  <c r="AE188" i="1"/>
  <c r="AE192" i="1"/>
  <c r="M192" i="1"/>
  <c r="AE264" i="1"/>
  <c r="M264" i="1"/>
  <c r="AE101" i="1"/>
  <c r="M101" i="1"/>
  <c r="AE307" i="1"/>
  <c r="M307" i="1"/>
  <c r="M37" i="1"/>
  <c r="AE37" i="1"/>
  <c r="AE169" i="1"/>
  <c r="M169" i="1"/>
  <c r="AE166" i="1"/>
  <c r="M166" i="1"/>
  <c r="AE218" i="1"/>
  <c r="M218" i="1"/>
  <c r="M273" i="1"/>
  <c r="AE273" i="1"/>
  <c r="AE223" i="1"/>
  <c r="M223" i="1"/>
  <c r="M79" i="1"/>
  <c r="AE79" i="1"/>
  <c r="M54" i="1"/>
  <c r="AE54" i="1"/>
  <c r="M328" i="1"/>
  <c r="AE328" i="1"/>
  <c r="M237" i="1"/>
  <c r="AE237" i="1"/>
  <c r="M154" i="1"/>
  <c r="AE154" i="1"/>
  <c r="M283" i="1"/>
  <c r="AE283" i="1"/>
  <c r="M117" i="1"/>
  <c r="AE117" i="1"/>
  <c r="AE187" i="1"/>
  <c r="M187" i="1"/>
  <c r="AE300" i="1"/>
  <c r="M300" i="1"/>
  <c r="AE49" i="1"/>
  <c r="M49" i="1"/>
  <c r="X286" i="1"/>
  <c r="M88" i="1"/>
  <c r="AE88" i="1"/>
  <c r="M274" i="1"/>
  <c r="AE274" i="1"/>
  <c r="AE179" i="1"/>
  <c r="M179" i="1"/>
  <c r="AE341" i="1"/>
  <c r="M341" i="1"/>
  <c r="AE270" i="1"/>
  <c r="M270" i="1"/>
  <c r="X91" i="1"/>
  <c r="X289" i="1"/>
  <c r="X333" i="1"/>
  <c r="X118" i="1"/>
  <c r="X291" i="1"/>
  <c r="X323" i="1"/>
  <c r="X321" i="1"/>
  <c r="X227" i="1"/>
  <c r="X41" i="1"/>
  <c r="U11" i="1"/>
  <c r="T360" i="1"/>
  <c r="T358" i="1"/>
  <c r="M86" i="1"/>
  <c r="AE86" i="1"/>
  <c r="AE48" i="1"/>
  <c r="M48" i="1"/>
  <c r="M215" i="1"/>
  <c r="AE215" i="1"/>
  <c r="M347" i="1"/>
  <c r="AE347" i="1"/>
  <c r="AE171" i="1"/>
  <c r="M171" i="1"/>
  <c r="M178" i="1"/>
  <c r="AE178" i="1"/>
  <c r="AE214" i="1"/>
  <c r="M214" i="1"/>
  <c r="AE288" i="1"/>
  <c r="M288" i="1"/>
  <c r="M212" i="1"/>
  <c r="AE212" i="1"/>
  <c r="AE202" i="1"/>
  <c r="M202" i="1"/>
  <c r="AE209" i="1"/>
  <c r="M209" i="1"/>
  <c r="AE319" i="1"/>
  <c r="M319" i="1"/>
  <c r="AE170" i="1"/>
  <c r="M170" i="1"/>
  <c r="M281" i="1"/>
  <c r="AE281" i="1"/>
  <c r="AE163" i="1"/>
  <c r="M163" i="1"/>
  <c r="AE277" i="1"/>
  <c r="M277" i="1"/>
  <c r="AE51" i="1"/>
  <c r="M51" i="1"/>
  <c r="M189" i="1"/>
  <c r="AE189" i="1"/>
  <c r="AE145" i="1"/>
  <c r="M145" i="1"/>
  <c r="M183" i="1"/>
  <c r="AE183" i="1"/>
  <c r="M8" i="1"/>
  <c r="AE8" i="1"/>
  <c r="M80" i="1"/>
  <c r="AE80" i="1"/>
  <c r="AE348" i="1"/>
  <c r="M348" i="1"/>
  <c r="AE167" i="1"/>
  <c r="M167" i="1"/>
  <c r="M181" i="1"/>
  <c r="AE181" i="1"/>
  <c r="M226" i="1"/>
  <c r="AE226" i="1"/>
  <c r="AE353" i="1"/>
  <c r="M353" i="1"/>
  <c r="X26" i="1"/>
  <c r="AE144" i="1"/>
  <c r="M144" i="1"/>
  <c r="AE60" i="1"/>
  <c r="M60" i="1"/>
  <c r="AE263" i="1"/>
  <c r="M263" i="1"/>
  <c r="M247" i="1"/>
  <c r="AE247" i="1"/>
  <c r="AE141" i="1"/>
  <c r="M141" i="1"/>
  <c r="AE243" i="1"/>
  <c r="M243" i="1"/>
  <c r="AE113" i="1"/>
  <c r="M113" i="1"/>
  <c r="AE70" i="1"/>
  <c r="M70" i="1"/>
  <c r="M177" i="1"/>
  <c r="AE177" i="1"/>
  <c r="M102" i="1"/>
  <c r="AE102" i="1"/>
  <c r="X238" i="1"/>
  <c r="X58" i="1"/>
  <c r="X130" i="1"/>
  <c r="X336" i="1"/>
  <c r="X213" i="1"/>
  <c r="X180" i="1"/>
  <c r="X327" i="1"/>
  <c r="X77" i="1"/>
  <c r="X78" i="1"/>
  <c r="M53" i="1"/>
  <c r="AE53" i="1"/>
  <c r="M339" i="1"/>
  <c r="AE339" i="1"/>
  <c r="M148" i="1"/>
  <c r="AE148" i="1"/>
  <c r="AE284" i="1"/>
  <c r="M284" i="1"/>
  <c r="AE112" i="1"/>
  <c r="M112" i="1"/>
  <c r="M314" i="1"/>
  <c r="AE314" i="1"/>
  <c r="AB4" i="1"/>
  <c r="M124" i="1"/>
  <c r="AE124" i="1"/>
  <c r="M16" i="1"/>
  <c r="AE16" i="1"/>
  <c r="M232" i="1"/>
  <c r="AE232" i="1"/>
  <c r="AE259" i="1"/>
  <c r="M259" i="1"/>
  <c r="M244" i="1"/>
  <c r="AE244" i="1"/>
  <c r="M83" i="1"/>
  <c r="AE83" i="1"/>
  <c r="AE139" i="1"/>
  <c r="M139" i="1"/>
  <c r="M221" i="1"/>
  <c r="AE221" i="1"/>
  <c r="AE10" i="1"/>
  <c r="M10" i="1"/>
  <c r="AE261" i="1"/>
  <c r="M261" i="1"/>
  <c r="AE153" i="1"/>
  <c r="M153" i="1"/>
  <c r="M35" i="1"/>
  <c r="AE35" i="1"/>
  <c r="M211" i="1"/>
  <c r="AE211" i="1"/>
  <c r="AE287" i="1"/>
  <c r="M287" i="1"/>
  <c r="M64" i="1"/>
  <c r="AE64" i="1"/>
  <c r="M308" i="1"/>
  <c r="AE308" i="1"/>
  <c r="AE195" i="1"/>
  <c r="M195" i="1"/>
  <c r="M127" i="1"/>
  <c r="AE127" i="1"/>
  <c r="M14" i="1"/>
  <c r="AE14" i="1"/>
  <c r="AE74" i="1"/>
  <c r="M74" i="1"/>
  <c r="AE76" i="1"/>
  <c r="M76" i="1"/>
  <c r="AE152" i="1"/>
  <c r="M152" i="1"/>
  <c r="M9" i="1"/>
  <c r="AE9" i="1"/>
  <c r="M320" i="1"/>
  <c r="AE320" i="1"/>
  <c r="AE220" i="1"/>
  <c r="M220" i="1"/>
  <c r="AE122" i="1"/>
  <c r="M122" i="1"/>
  <c r="X282" i="1"/>
  <c r="X84" i="1"/>
  <c r="M47" i="1"/>
  <c r="AE47" i="1"/>
  <c r="AE305" i="1"/>
  <c r="M305" i="1"/>
  <c r="M265" i="1"/>
  <c r="AE265" i="1"/>
  <c r="AE208" i="1"/>
  <c r="M208" i="1"/>
  <c r="AE268" i="1"/>
  <c r="M268" i="1"/>
  <c r="AE63" i="1"/>
  <c r="M63" i="1"/>
  <c r="AE252" i="1"/>
  <c r="M252" i="1"/>
  <c r="X120" i="1"/>
  <c r="X354" i="1"/>
  <c r="X65" i="1"/>
  <c r="X224" i="1"/>
  <c r="X99" i="1"/>
  <c r="X340" i="1"/>
  <c r="X23" i="1"/>
  <c r="X222" i="1"/>
  <c r="X292" i="1"/>
  <c r="M185" i="1"/>
  <c r="AE185" i="1"/>
  <c r="AE272" i="1"/>
  <c r="M272" i="1"/>
  <c r="M350" i="1"/>
  <c r="AE350" i="1"/>
  <c r="AE269" i="1"/>
  <c r="M269" i="1"/>
  <c r="M207" i="1"/>
  <c r="AE207" i="1"/>
  <c r="AE228" i="1"/>
  <c r="M228" i="1"/>
  <c r="M73" i="1"/>
  <c r="AE73" i="1"/>
  <c r="M50" i="1"/>
  <c r="AE50" i="1"/>
  <c r="M216" i="1"/>
  <c r="AE216" i="1"/>
  <c r="AE345" i="1"/>
  <c r="M345" i="1"/>
  <c r="AE325" i="1"/>
  <c r="M325" i="1"/>
  <c r="M219" i="1"/>
  <c r="AE219" i="1"/>
  <c r="M309" i="1"/>
  <c r="AE309" i="1"/>
  <c r="AE191" i="1"/>
  <c r="M191" i="1"/>
  <c r="AE298" i="1"/>
  <c r="M298" i="1"/>
  <c r="AE95" i="1"/>
  <c r="M95" i="1"/>
  <c r="M322" i="1"/>
  <c r="AE322" i="1"/>
  <c r="M18" i="1"/>
  <c r="AE18" i="1"/>
  <c r="M338" i="1"/>
  <c r="AE338" i="1"/>
  <c r="AE28" i="1"/>
  <c r="M28" i="1"/>
  <c r="AE343" i="1"/>
  <c r="M343" i="1"/>
  <c r="AE159" i="1"/>
  <c r="M159" i="1"/>
  <c r="AE104" i="1"/>
  <c r="M104" i="1"/>
  <c r="AE294" i="1"/>
  <c r="M294" i="1"/>
  <c r="AE151" i="1"/>
  <c r="M151" i="1"/>
  <c r="M337" i="1"/>
  <c r="AE337" i="1"/>
  <c r="AE230" i="1"/>
  <c r="M230" i="1"/>
  <c r="AE59" i="1"/>
  <c r="M59" i="1"/>
  <c r="AE295" i="1"/>
  <c r="M295" i="1"/>
  <c r="AE93" i="1"/>
  <c r="M93" i="1"/>
  <c r="M256" i="1"/>
  <c r="AE256" i="1"/>
  <c r="M198" i="1"/>
  <c r="AE198" i="1"/>
  <c r="AE253" i="1"/>
  <c r="M253" i="1"/>
  <c r="X155" i="1"/>
  <c r="AE190" i="1"/>
  <c r="M190" i="1"/>
  <c r="AE138" i="1"/>
  <c r="M138" i="1"/>
  <c r="AE123" i="1"/>
  <c r="M123" i="1"/>
  <c r="M20" i="1"/>
  <c r="AE20" i="1"/>
  <c r="AE329" i="1"/>
  <c r="M329" i="1"/>
  <c r="AE231" i="1"/>
  <c r="M231" i="1"/>
  <c r="AE186" i="1"/>
  <c r="M186" i="1"/>
  <c r="AE204" i="1"/>
  <c r="M204" i="1"/>
  <c r="AE109" i="1"/>
  <c r="M109" i="1"/>
  <c r="AE62" i="1"/>
  <c r="M62" i="1"/>
  <c r="X108" i="1"/>
  <c r="X111" i="1"/>
  <c r="X233" i="1"/>
  <c r="X279" i="1"/>
  <c r="X297" i="1"/>
  <c r="X158" i="1"/>
  <c r="X258" i="1"/>
  <c r="X304" i="1"/>
  <c r="X31" i="1"/>
  <c r="AE344" i="1"/>
  <c r="M344" i="1"/>
  <c r="M97" i="1"/>
  <c r="AE97" i="1"/>
  <c r="AE136" i="1"/>
  <c r="M136" i="1"/>
  <c r="AE140" i="1"/>
  <c r="M140" i="1"/>
  <c r="AE19" i="1"/>
  <c r="M19" i="1"/>
  <c r="AE251" i="1"/>
  <c r="M251" i="1"/>
  <c r="AE13" i="1"/>
  <c r="M13" i="1"/>
  <c r="AE241" i="1"/>
  <c r="M241" i="1"/>
  <c r="M276" i="1"/>
  <c r="AE276" i="1"/>
  <c r="AE110" i="1"/>
  <c r="M110" i="1"/>
  <c r="M135" i="1"/>
  <c r="AE135" i="1"/>
  <c r="AE236" i="1"/>
  <c r="M236" i="1"/>
  <c r="AE234" i="1"/>
  <c r="M234" i="1"/>
  <c r="M143" i="1"/>
  <c r="AE143" i="1"/>
  <c r="M205" i="1"/>
  <c r="AE205" i="1"/>
  <c r="AE316" i="1"/>
  <c r="M316" i="1"/>
  <c r="AE301" i="1"/>
  <c r="M301" i="1"/>
  <c r="M61" i="1"/>
  <c r="AE61" i="1"/>
  <c r="M121" i="1"/>
  <c r="AE121" i="1"/>
  <c r="AE134" i="1"/>
  <c r="M134" i="1"/>
  <c r="M278" i="1"/>
  <c r="AE278" i="1"/>
  <c r="M106" i="1"/>
  <c r="AE106" i="1"/>
  <c r="AE96" i="1"/>
  <c r="M96" i="1"/>
  <c r="AE311" i="1"/>
  <c r="M311" i="1"/>
  <c r="AE168" i="1"/>
  <c r="M168" i="1"/>
  <c r="AE176" i="1"/>
  <c r="M176" i="1"/>
  <c r="M25" i="1"/>
  <c r="AE25" i="1"/>
  <c r="AE27" i="1"/>
  <c r="M27" i="1"/>
  <c r="M246" i="1"/>
  <c r="AE246" i="1"/>
  <c r="M126" i="1"/>
  <c r="AE126" i="1"/>
  <c r="X200" i="1"/>
  <c r="AE312" i="1"/>
  <c r="M312" i="1"/>
  <c r="AE15" i="1"/>
  <c r="M15" i="1"/>
  <c r="M332" i="1"/>
  <c r="AE332" i="1"/>
  <c r="M197" i="1"/>
  <c r="AE197" i="1"/>
  <c r="AE239" i="1"/>
  <c r="M239" i="1"/>
  <c r="M32" i="1"/>
  <c r="AE32" i="1"/>
  <c r="M149" i="1"/>
  <c r="AE149" i="1"/>
  <c r="AE156" i="1"/>
  <c r="M156" i="1"/>
  <c r="M132" i="1"/>
  <c r="AE132" i="1"/>
  <c r="AE206" i="1"/>
  <c r="M206" i="1"/>
  <c r="M235" i="1"/>
  <c r="AE235" i="1"/>
  <c r="X303" i="1"/>
  <c r="X194" i="1"/>
  <c r="X116" i="1"/>
  <c r="X199" i="1"/>
  <c r="X129" i="1"/>
  <c r="X125" i="1"/>
  <c r="X290" i="1"/>
  <c r="X89" i="1"/>
  <c r="X22" i="1"/>
  <c r="AE150" i="1"/>
  <c r="M150" i="1"/>
  <c r="AE67" i="1"/>
  <c r="M67" i="1"/>
  <c r="AE250" i="1"/>
  <c r="M250" i="1"/>
  <c r="AE21" i="1"/>
  <c r="M21" i="1"/>
  <c r="AE103" i="1"/>
  <c r="M103" i="1"/>
  <c r="AE249" i="1"/>
  <c r="M249" i="1"/>
  <c r="AE87" i="1"/>
  <c r="M87" i="1"/>
  <c r="AE75" i="1"/>
  <c r="M75" i="1"/>
  <c r="M293" i="1"/>
  <c r="AE293" i="1"/>
  <c r="M352" i="1"/>
  <c r="AE352" i="1"/>
  <c r="AE12" i="1"/>
  <c r="M12" i="1"/>
  <c r="M173" i="1"/>
  <c r="AE173" i="1"/>
  <c r="M162" i="1"/>
  <c r="AE162" i="1"/>
  <c r="AE164" i="1"/>
  <c r="M164" i="1"/>
  <c r="M254" i="1"/>
  <c r="AE254" i="1"/>
  <c r="AE335" i="1"/>
  <c r="M335" i="1"/>
  <c r="M24" i="1"/>
  <c r="AE24" i="1"/>
  <c r="M6" i="1"/>
  <c r="AE6" i="1"/>
  <c r="AE36" i="1"/>
  <c r="M36" i="1"/>
  <c r="M334" i="1"/>
  <c r="AE334" i="1"/>
  <c r="M225" i="1"/>
  <c r="AE225" i="1"/>
  <c r="M315" i="1"/>
  <c r="AE315" i="1"/>
  <c r="M196" i="1"/>
  <c r="AE196" i="1"/>
  <c r="M133" i="1"/>
  <c r="AE133" i="1"/>
  <c r="M34" i="1"/>
  <c r="AE34" i="1"/>
  <c r="AE203" i="1"/>
  <c r="M203" i="1"/>
  <c r="M351" i="1"/>
  <c r="AE351" i="1"/>
  <c r="AE326" i="1"/>
  <c r="M326" i="1"/>
  <c r="AE165" i="1"/>
  <c r="M165" i="1"/>
  <c r="M142" i="1"/>
  <c r="AE142" i="1"/>
  <c r="AE114" i="1"/>
  <c r="M114" i="1"/>
  <c r="M81" i="1"/>
  <c r="AE81" i="1"/>
  <c r="AD4" i="1" l="1"/>
  <c r="AE4" i="1" s="1"/>
  <c r="AC4" i="1"/>
  <c r="V11" i="1"/>
  <c r="U360" i="1"/>
  <c r="M4" i="1" l="1"/>
  <c r="W11" i="1"/>
  <c r="V360" i="1"/>
  <c r="X11" i="1" l="1"/>
  <c r="X359" i="1" s="1"/>
  <c r="W360" i="1"/>
  <c r="J365" i="1" l="1"/>
  <c r="X360" i="1"/>
  <c r="J366" i="1" l="1"/>
  <c r="Y199" i="1"/>
  <c r="Z199" i="1" s="1"/>
  <c r="AA199" i="1" s="1"/>
  <c r="AB199" i="1" s="1"/>
  <c r="Y340" i="1"/>
  <c r="Z340" i="1" s="1"/>
  <c r="AA340" i="1" s="1"/>
  <c r="AB340" i="1" s="1"/>
  <c r="Y116" i="1"/>
  <c r="Z116" i="1" s="1"/>
  <c r="AA116" i="1" s="1"/>
  <c r="AB116" i="1" s="1"/>
  <c r="Y118" i="1"/>
  <c r="Z118" i="1" s="1"/>
  <c r="AA118" i="1" s="1"/>
  <c r="AB118" i="1" s="1"/>
  <c r="Y245" i="1"/>
  <c r="Z245" i="1" s="1"/>
  <c r="AA245" i="1" s="1"/>
  <c r="AB245" i="1" s="1"/>
  <c r="Y158" i="1"/>
  <c r="Z158" i="1" s="1"/>
  <c r="AA158" i="1" s="1"/>
  <c r="AB158" i="1" s="1"/>
  <c r="Y22" i="1"/>
  <c r="Z22" i="1" s="1"/>
  <c r="AA22" i="1" s="1"/>
  <c r="AB22" i="1" s="1"/>
  <c r="Y120" i="1"/>
  <c r="Z120" i="1" s="1"/>
  <c r="AA120" i="1" s="1"/>
  <c r="AB120" i="1" s="1"/>
  <c r="Y155" i="1"/>
  <c r="Z155" i="1" s="1"/>
  <c r="AA155" i="1" s="1"/>
  <c r="AB155" i="1" s="1"/>
  <c r="Y129" i="1"/>
  <c r="Z129" i="1" s="1"/>
  <c r="AA129" i="1" s="1"/>
  <c r="AB129" i="1" s="1"/>
  <c r="Y31" i="1"/>
  <c r="Z31" i="1" s="1"/>
  <c r="AA31" i="1" s="1"/>
  <c r="AB31" i="1" s="1"/>
  <c r="Y23" i="1"/>
  <c r="Z23" i="1" s="1"/>
  <c r="AA23" i="1" s="1"/>
  <c r="AB23" i="1" s="1"/>
  <c r="Y303" i="1"/>
  <c r="Z303" i="1" s="1"/>
  <c r="AA303" i="1" s="1"/>
  <c r="AB303" i="1" s="1"/>
  <c r="Y111" i="1"/>
  <c r="Z111" i="1" s="1"/>
  <c r="AA111" i="1" s="1"/>
  <c r="AB111" i="1" s="1"/>
  <c r="Y354" i="1"/>
  <c r="Z354" i="1" s="1"/>
  <c r="AA354" i="1" s="1"/>
  <c r="AB354" i="1" s="1"/>
  <c r="Y160" i="1"/>
  <c r="Z160" i="1" s="1"/>
  <c r="AA160" i="1" s="1"/>
  <c r="AB160" i="1" s="1"/>
  <c r="Y39" i="1"/>
  <c r="Z39" i="1" s="1"/>
  <c r="AA39" i="1" s="1"/>
  <c r="AB39" i="1" s="1"/>
  <c r="Y17" i="1"/>
  <c r="Z17" i="1" s="1"/>
  <c r="AA17" i="1" s="1"/>
  <c r="AB17" i="1" s="1"/>
  <c r="Y89" i="1"/>
  <c r="Z89" i="1" s="1"/>
  <c r="AA89" i="1" s="1"/>
  <c r="AB89" i="1" s="1"/>
  <c r="Y290" i="1"/>
  <c r="Z290" i="1" s="1"/>
  <c r="AA290" i="1" s="1"/>
  <c r="AB290" i="1" s="1"/>
  <c r="Y257" i="1"/>
  <c r="Z257" i="1" s="1"/>
  <c r="AA257" i="1" s="1"/>
  <c r="AB257" i="1" s="1"/>
  <c r="Y90" i="1"/>
  <c r="Z90" i="1" s="1"/>
  <c r="AA90" i="1" s="1"/>
  <c r="AB90" i="1" s="1"/>
  <c r="Y255" i="1"/>
  <c r="Z255" i="1" s="1"/>
  <c r="AA255" i="1" s="1"/>
  <c r="AB255" i="1" s="1"/>
  <c r="AD255" i="1" l="1"/>
  <c r="AD89" i="1"/>
  <c r="AD354" i="1"/>
  <c r="AD31" i="1"/>
  <c r="AD22" i="1"/>
  <c r="AD116" i="1"/>
  <c r="AD90" i="1"/>
  <c r="AD17" i="1"/>
  <c r="AD111" i="1"/>
  <c r="AD129" i="1"/>
  <c r="AD158" i="1"/>
  <c r="AD340" i="1"/>
  <c r="AD257" i="1"/>
  <c r="AD39" i="1"/>
  <c r="AD303" i="1"/>
  <c r="AD155" i="1"/>
  <c r="AD245" i="1"/>
  <c r="AD199" i="1"/>
  <c r="AD290" i="1"/>
  <c r="AD160" i="1"/>
  <c r="AD23" i="1"/>
  <c r="AD120" i="1"/>
  <c r="AD118" i="1"/>
  <c r="Y271" i="1"/>
  <c r="Z271" i="1" s="1"/>
  <c r="AA271" i="1" s="1"/>
  <c r="AB271" i="1" s="1"/>
  <c r="AC271" i="1" s="1"/>
  <c r="Y200" i="1"/>
  <c r="Z200" i="1" s="1"/>
  <c r="AA200" i="1" s="1"/>
  <c r="AB200" i="1" s="1"/>
  <c r="Y222" i="1"/>
  <c r="Z222" i="1" s="1"/>
  <c r="AA222" i="1" s="1"/>
  <c r="AB222" i="1" s="1"/>
  <c r="AC222" i="1" s="1"/>
  <c r="Y52" i="1"/>
  <c r="Z52" i="1" s="1"/>
  <c r="AA52" i="1" s="1"/>
  <c r="AB52" i="1" s="1"/>
  <c r="Y227" i="1"/>
  <c r="Z227" i="1" s="1"/>
  <c r="AA227" i="1" s="1"/>
  <c r="AB227" i="1" s="1"/>
  <c r="Y194" i="1"/>
  <c r="Z194" i="1" s="1"/>
  <c r="AA194" i="1" s="1"/>
  <c r="AB194" i="1" s="1"/>
  <c r="Y108" i="1"/>
  <c r="Z108" i="1" s="1"/>
  <c r="AA108" i="1" s="1"/>
  <c r="AB108" i="1" s="1"/>
  <c r="Y26" i="1"/>
  <c r="Z26" i="1" s="1"/>
  <c r="AA26" i="1" s="1"/>
  <c r="AB26" i="1" s="1"/>
  <c r="Y125" i="1"/>
  <c r="Z125" i="1" s="1"/>
  <c r="AA125" i="1" s="1"/>
  <c r="AB125" i="1" s="1"/>
  <c r="Y299" i="1"/>
  <c r="Z299" i="1" s="1"/>
  <c r="AA299" i="1" s="1"/>
  <c r="AB299" i="1" s="1"/>
  <c r="Y330" i="1"/>
  <c r="Z330" i="1" s="1"/>
  <c r="AA330" i="1" s="1"/>
  <c r="AB330" i="1" s="1"/>
  <c r="Y213" i="1"/>
  <c r="Z213" i="1" s="1"/>
  <c r="AA213" i="1" s="1"/>
  <c r="AB213" i="1" s="1"/>
  <c r="Y58" i="1"/>
  <c r="Z58" i="1" s="1"/>
  <c r="AA58" i="1" s="1"/>
  <c r="AB58" i="1" s="1"/>
  <c r="AC58" i="1" s="1"/>
  <c r="Y174" i="1"/>
  <c r="Z174" i="1" s="1"/>
  <c r="AA174" i="1" s="1"/>
  <c r="AB174" i="1" s="1"/>
  <c r="AC174" i="1" s="1"/>
  <c r="Y107" i="1"/>
  <c r="Z107" i="1" s="1"/>
  <c r="AA107" i="1" s="1"/>
  <c r="AB107" i="1" s="1"/>
  <c r="Y258" i="1"/>
  <c r="Z258" i="1" s="1"/>
  <c r="AA258" i="1" s="1"/>
  <c r="AB258" i="1" s="1"/>
  <c r="Y279" i="1"/>
  <c r="Z279" i="1" s="1"/>
  <c r="AA279" i="1" s="1"/>
  <c r="AB279" i="1" s="1"/>
  <c r="Y99" i="1"/>
  <c r="Z99" i="1" s="1"/>
  <c r="AA99" i="1" s="1"/>
  <c r="AB99" i="1" s="1"/>
  <c r="Y238" i="1"/>
  <c r="Z238" i="1" s="1"/>
  <c r="AA238" i="1" s="1"/>
  <c r="AB238" i="1" s="1"/>
  <c r="Y289" i="1"/>
  <c r="Z289" i="1" s="1"/>
  <c r="AA289" i="1" s="1"/>
  <c r="AB289" i="1" s="1"/>
  <c r="Y41" i="1"/>
  <c r="Z41" i="1" s="1"/>
  <c r="AA41" i="1" s="1"/>
  <c r="AB41" i="1" s="1"/>
  <c r="Y65" i="1"/>
  <c r="Z65" i="1" s="1"/>
  <c r="AA65" i="1" s="1"/>
  <c r="AB65" i="1" s="1"/>
  <c r="AC65" i="1" s="1"/>
  <c r="Y333" i="1"/>
  <c r="Z333" i="1" s="1"/>
  <c r="AA333" i="1" s="1"/>
  <c r="AB333" i="1" s="1"/>
  <c r="AC333" i="1" s="1"/>
  <c r="Y313" i="1"/>
  <c r="Z313" i="1" s="1"/>
  <c r="AA313" i="1" s="1"/>
  <c r="AB313" i="1" s="1"/>
  <c r="Y44" i="1"/>
  <c r="Z44" i="1" s="1"/>
  <c r="AA44" i="1" s="1"/>
  <c r="AB44" i="1" s="1"/>
  <c r="AC44" i="1" s="1"/>
  <c r="Y77" i="1"/>
  <c r="Z77" i="1" s="1"/>
  <c r="AA77" i="1" s="1"/>
  <c r="AB77" i="1" s="1"/>
  <c r="Y323" i="1"/>
  <c r="Z323" i="1" s="1"/>
  <c r="AA323" i="1" s="1"/>
  <c r="AB323" i="1" s="1"/>
  <c r="Y327" i="1"/>
  <c r="Z327" i="1" s="1"/>
  <c r="AA327" i="1" s="1"/>
  <c r="AB327" i="1" s="1"/>
  <c r="AC327" i="1" s="1"/>
  <c r="Y286" i="1"/>
  <c r="Z286" i="1" s="1"/>
  <c r="AA286" i="1" s="1"/>
  <c r="AB286" i="1" s="1"/>
  <c r="Y71" i="1"/>
  <c r="Z71" i="1" s="1"/>
  <c r="AA71" i="1" s="1"/>
  <c r="AB71" i="1" s="1"/>
  <c r="Y297" i="1"/>
  <c r="Z297" i="1" s="1"/>
  <c r="AA297" i="1" s="1"/>
  <c r="AB297" i="1" s="1"/>
  <c r="Y55" i="1"/>
  <c r="Z55" i="1" s="1"/>
  <c r="AA55" i="1" s="1"/>
  <c r="AB55" i="1" s="1"/>
  <c r="Y282" i="1"/>
  <c r="Z282" i="1" s="1"/>
  <c r="AA282" i="1" s="1"/>
  <c r="AB282" i="1" s="1"/>
  <c r="Y84" i="1"/>
  <c r="Z84" i="1" s="1"/>
  <c r="AA84" i="1" s="1"/>
  <c r="AB84" i="1" s="1"/>
  <c r="Y267" i="1"/>
  <c r="Z267" i="1" s="1"/>
  <c r="AA267" i="1" s="1"/>
  <c r="AB267" i="1" s="1"/>
  <c r="Y224" i="1"/>
  <c r="Z224" i="1" s="1"/>
  <c r="AA224" i="1" s="1"/>
  <c r="AB224" i="1" s="1"/>
  <c r="AC224" i="1" s="1"/>
  <c r="Y92" i="1"/>
  <c r="Z92" i="1" s="1"/>
  <c r="AA92" i="1" s="1"/>
  <c r="AB92" i="1" s="1"/>
  <c r="Y336" i="1"/>
  <c r="Z336" i="1" s="1"/>
  <c r="AA336" i="1" s="1"/>
  <c r="AB336" i="1" s="1"/>
  <c r="Y78" i="1"/>
  <c r="Z78" i="1" s="1"/>
  <c r="AA78" i="1" s="1"/>
  <c r="AB78" i="1" s="1"/>
  <c r="AC78" i="1" s="1"/>
  <c r="Y321" i="1"/>
  <c r="Z321" i="1" s="1"/>
  <c r="AA321" i="1" s="1"/>
  <c r="AB321" i="1" s="1"/>
  <c r="Y130" i="1"/>
  <c r="Z130" i="1" s="1"/>
  <c r="AA130" i="1" s="1"/>
  <c r="AB130" i="1" s="1"/>
  <c r="Y306" i="1"/>
  <c r="Z306" i="1" s="1"/>
  <c r="AA306" i="1" s="1"/>
  <c r="AB306" i="1" s="1"/>
  <c r="Y304" i="1"/>
  <c r="Z304" i="1" s="1"/>
  <c r="AA304" i="1" s="1"/>
  <c r="AB304" i="1" s="1"/>
  <c r="Y180" i="1"/>
  <c r="Z180" i="1" s="1"/>
  <c r="AA180" i="1" s="1"/>
  <c r="AB180" i="1" s="1"/>
  <c r="Y182" i="1"/>
  <c r="Z182" i="1" s="1"/>
  <c r="AA182" i="1" s="1"/>
  <c r="AB182" i="1" s="1"/>
  <c r="Y11" i="1"/>
  <c r="Y91" i="1"/>
  <c r="Z91" i="1" s="1"/>
  <c r="AA91" i="1" s="1"/>
  <c r="AB91" i="1" s="1"/>
  <c r="Y157" i="1"/>
  <c r="Z157" i="1" s="1"/>
  <c r="AA157" i="1" s="1"/>
  <c r="AB157" i="1" s="1"/>
  <c r="Y291" i="1"/>
  <c r="Z291" i="1" s="1"/>
  <c r="AA291" i="1" s="1"/>
  <c r="AB291" i="1" s="1"/>
  <c r="Y233" i="1"/>
  <c r="Z233" i="1" s="1"/>
  <c r="AA233" i="1" s="1"/>
  <c r="AB233" i="1" s="1"/>
  <c r="Y119" i="1"/>
  <c r="Z119" i="1" s="1"/>
  <c r="AA119" i="1" s="1"/>
  <c r="AB119" i="1" s="1"/>
  <c r="Y292" i="1"/>
  <c r="Z292" i="1" s="1"/>
  <c r="AA292" i="1" s="1"/>
  <c r="AB292" i="1" s="1"/>
  <c r="Y217" i="1"/>
  <c r="Z217" i="1" s="1"/>
  <c r="AA217" i="1" s="1"/>
  <c r="AB217" i="1" s="1"/>
  <c r="Y85" i="1"/>
  <c r="Z85" i="1" s="1"/>
  <c r="AA85" i="1" s="1"/>
  <c r="AB85" i="1" s="1"/>
  <c r="Y128" i="1"/>
  <c r="Z128" i="1" s="1"/>
  <c r="AA128" i="1" s="1"/>
  <c r="AB128" i="1" s="1"/>
  <c r="AC108" i="1"/>
  <c r="AC55" i="1"/>
  <c r="AC125" i="1"/>
  <c r="AC129" i="1"/>
  <c r="AC340" i="1"/>
  <c r="AC71" i="1"/>
  <c r="AC17" i="1"/>
  <c r="AC39" i="1"/>
  <c r="AC336" i="1"/>
  <c r="AC107" i="1"/>
  <c r="AC155" i="1"/>
  <c r="AC199" i="1"/>
  <c r="AC238" i="1"/>
  <c r="AC354" i="1"/>
  <c r="AC323" i="1"/>
  <c r="AC227" i="1"/>
  <c r="AC22" i="1"/>
  <c r="AC286" i="1"/>
  <c r="AC160" i="1"/>
  <c r="AC90" i="1"/>
  <c r="AC111" i="1"/>
  <c r="AC282" i="1"/>
  <c r="AC299" i="1"/>
  <c r="AC158" i="1"/>
  <c r="AC267" i="1"/>
  <c r="AC306" i="1"/>
  <c r="AC120" i="1"/>
  <c r="AC255" i="1"/>
  <c r="AC257" i="1"/>
  <c r="AC303" i="1"/>
  <c r="AC258" i="1"/>
  <c r="AC245" i="1"/>
  <c r="AC130" i="1"/>
  <c r="AC41" i="1"/>
  <c r="Z11" i="1"/>
  <c r="AC99" i="1"/>
  <c r="AC290" i="1"/>
  <c r="AC304" i="1"/>
  <c r="AC23" i="1"/>
  <c r="AC118" i="1"/>
  <c r="AC180" i="1"/>
  <c r="AC313" i="1"/>
  <c r="AC200" i="1"/>
  <c r="AC89" i="1"/>
  <c r="AC77" i="1"/>
  <c r="AC52" i="1"/>
  <c r="AC31" i="1"/>
  <c r="AC194" i="1"/>
  <c r="AC116" i="1"/>
  <c r="AD213" i="1" l="1"/>
  <c r="AD91" i="1"/>
  <c r="AD299" i="1"/>
  <c r="AD182" i="1"/>
  <c r="AD282" i="1"/>
  <c r="M282" i="1" s="1"/>
  <c r="AD41" i="1"/>
  <c r="M41" i="1" s="1"/>
  <c r="AD125" i="1"/>
  <c r="AC182" i="1"/>
  <c r="AD180" i="1"/>
  <c r="AE180" i="1" s="1"/>
  <c r="AD55" i="1"/>
  <c r="AE55" i="1" s="1"/>
  <c r="AD289" i="1"/>
  <c r="AE289" i="1" s="1"/>
  <c r="AD26" i="1"/>
  <c r="M26" i="1" s="1"/>
  <c r="AC26" i="1"/>
  <c r="AD304" i="1"/>
  <c r="AD297" i="1"/>
  <c r="AD238" i="1"/>
  <c r="AD108" i="1"/>
  <c r="M108" i="1" s="1"/>
  <c r="AC289" i="1"/>
  <c r="AC297" i="1"/>
  <c r="AD85" i="1"/>
  <c r="M85" i="1" s="1"/>
  <c r="AD306" i="1"/>
  <c r="AD71" i="1"/>
  <c r="AD99" i="1"/>
  <c r="AD194" i="1"/>
  <c r="AE194" i="1" s="1"/>
  <c r="AD291" i="1"/>
  <c r="AE291" i="1" s="1"/>
  <c r="AD44" i="1"/>
  <c r="AE44" i="1" s="1"/>
  <c r="AD58" i="1"/>
  <c r="AD157" i="1"/>
  <c r="AC91" i="1"/>
  <c r="AD267" i="1"/>
  <c r="M267" i="1" s="1"/>
  <c r="AD330" i="1"/>
  <c r="AE330" i="1" s="1"/>
  <c r="AD92" i="1"/>
  <c r="M92" i="1" s="1"/>
  <c r="AD224" i="1"/>
  <c r="AE224" i="1" s="1"/>
  <c r="AD292" i="1"/>
  <c r="AD321" i="1"/>
  <c r="M321" i="1" s="1"/>
  <c r="AD327" i="1"/>
  <c r="AD258" i="1"/>
  <c r="AE258" i="1" s="1"/>
  <c r="AD52" i="1"/>
  <c r="AE52" i="1" s="1"/>
  <c r="AD313" i="1"/>
  <c r="M313" i="1" s="1"/>
  <c r="AD333" i="1"/>
  <c r="AD65" i="1"/>
  <c r="AE65" i="1" s="1"/>
  <c r="AD130" i="1"/>
  <c r="AD119" i="1"/>
  <c r="AE119" i="1" s="1"/>
  <c r="AD271" i="1"/>
  <c r="AD84" i="1"/>
  <c r="AE84" i="1" s="1"/>
  <c r="AC92" i="1"/>
  <c r="AD217" i="1"/>
  <c r="AD286" i="1"/>
  <c r="AD279" i="1"/>
  <c r="AD227" i="1"/>
  <c r="AE227" i="1" s="1"/>
  <c r="AC291" i="1"/>
  <c r="AC330" i="1"/>
  <c r="AC279" i="1"/>
  <c r="AC84" i="1"/>
  <c r="AD78" i="1"/>
  <c r="AD323" i="1"/>
  <c r="AD107" i="1"/>
  <c r="AD222" i="1"/>
  <c r="AE222" i="1" s="1"/>
  <c r="AC213" i="1"/>
  <c r="AC157" i="1"/>
  <c r="AC321" i="1"/>
  <c r="AD233" i="1"/>
  <c r="AD336" i="1"/>
  <c r="AD77" i="1"/>
  <c r="AD174" i="1"/>
  <c r="M174" i="1" s="1"/>
  <c r="AD200" i="1"/>
  <c r="AE200" i="1" s="1"/>
  <c r="Y361" i="1"/>
  <c r="AC292" i="1"/>
  <c r="AC119" i="1"/>
  <c r="AC233" i="1"/>
  <c r="AC217" i="1"/>
  <c r="AC85" i="1"/>
  <c r="Y360" i="1"/>
  <c r="AD128" i="1"/>
  <c r="AC128" i="1"/>
  <c r="AE160" i="1"/>
  <c r="M160" i="1"/>
  <c r="AE118" i="1"/>
  <c r="M118" i="1"/>
  <c r="AE286" i="1"/>
  <c r="M286" i="1"/>
  <c r="AE238" i="1"/>
  <c r="M238" i="1"/>
  <c r="M217" i="1"/>
  <c r="AE217" i="1"/>
  <c r="AE213" i="1"/>
  <c r="M213" i="1"/>
  <c r="M303" i="1"/>
  <c r="AE303" i="1"/>
  <c r="AE58" i="1"/>
  <c r="M58" i="1"/>
  <c r="M125" i="1"/>
  <c r="AE125" i="1"/>
  <c r="M224" i="1"/>
  <c r="AE267" i="1"/>
  <c r="AE17" i="1"/>
  <c r="M17" i="1"/>
  <c r="AE327" i="1"/>
  <c r="M327" i="1"/>
  <c r="AE23" i="1"/>
  <c r="M23" i="1"/>
  <c r="AA11" i="1"/>
  <c r="Z360" i="1"/>
  <c r="M257" i="1"/>
  <c r="AE257" i="1"/>
  <c r="AE323" i="1"/>
  <c r="M323" i="1"/>
  <c r="AE313" i="1"/>
  <c r="M297" i="1"/>
  <c r="AE297" i="1"/>
  <c r="AE321" i="1"/>
  <c r="M77" i="1"/>
  <c r="AE77" i="1"/>
  <c r="AE130" i="1"/>
  <c r="M130" i="1"/>
  <c r="M336" i="1"/>
  <c r="AE336" i="1"/>
  <c r="AE89" i="1"/>
  <c r="M89" i="1"/>
  <c r="M292" i="1"/>
  <c r="AE292" i="1"/>
  <c r="M111" i="1"/>
  <c r="AE111" i="1"/>
  <c r="AE99" i="1"/>
  <c r="M99" i="1"/>
  <c r="AE90" i="1"/>
  <c r="M90" i="1"/>
  <c r="M199" i="1"/>
  <c r="AE199" i="1"/>
  <c r="M255" i="1"/>
  <c r="AE255" i="1"/>
  <c r="M22" i="1"/>
  <c r="AE22" i="1"/>
  <c r="AE39" i="1"/>
  <c r="M39" i="1"/>
  <c r="AE340" i="1"/>
  <c r="M340" i="1"/>
  <c r="M31" i="1"/>
  <c r="AE31" i="1"/>
  <c r="AE91" i="1"/>
  <c r="M91" i="1"/>
  <c r="M182" i="1"/>
  <c r="AE182" i="1"/>
  <c r="AE92" i="1"/>
  <c r="AE299" i="1"/>
  <c r="M299" i="1"/>
  <c r="AE129" i="1"/>
  <c r="M129" i="1"/>
  <c r="AE290" i="1"/>
  <c r="M290" i="1"/>
  <c r="M306" i="1"/>
  <c r="AE306" i="1"/>
  <c r="M71" i="1"/>
  <c r="AE71" i="1"/>
  <c r="M78" i="1"/>
  <c r="AE78" i="1"/>
  <c r="M233" i="1"/>
  <c r="AE233" i="1"/>
  <c r="AE354" i="1"/>
  <c r="M354" i="1"/>
  <c r="AE304" i="1"/>
  <c r="M304" i="1"/>
  <c r="M245" i="1"/>
  <c r="AE245" i="1"/>
  <c r="M120" i="1"/>
  <c r="AE120" i="1"/>
  <c r="AE157" i="1"/>
  <c r="M157" i="1"/>
  <c r="M333" i="1"/>
  <c r="AE333" i="1"/>
  <c r="AE279" i="1"/>
  <c r="M279" i="1"/>
  <c r="M107" i="1"/>
  <c r="AE107" i="1"/>
  <c r="AE116" i="1"/>
  <c r="M116" i="1"/>
  <c r="M65" i="1"/>
  <c r="AE174" i="1"/>
  <c r="AE158" i="1"/>
  <c r="M158" i="1"/>
  <c r="AE155" i="1"/>
  <c r="M155" i="1"/>
  <c r="M180" i="1"/>
  <c r="AE85" i="1" l="1"/>
  <c r="M44" i="1"/>
  <c r="M222" i="1"/>
  <c r="M227" i="1"/>
  <c r="AE108" i="1"/>
  <c r="M291" i="1"/>
  <c r="AE282" i="1"/>
  <c r="M84" i="1"/>
  <c r="AE41" i="1"/>
  <c r="M271" i="1"/>
  <c r="AE271" i="1"/>
  <c r="M289" i="1"/>
  <c r="M55" i="1"/>
  <c r="M258" i="1"/>
  <c r="M52" i="1"/>
  <c r="M194" i="1"/>
  <c r="M330" i="1"/>
  <c r="AE26" i="1"/>
  <c r="M200" i="1"/>
  <c r="M119" i="1"/>
  <c r="M128" i="1"/>
  <c r="AE128" i="1"/>
  <c r="AA360" i="1"/>
  <c r="AB11" i="1"/>
  <c r="AD11" i="1" l="1"/>
  <c r="AC11" i="1"/>
  <c r="AC360" i="1" s="1"/>
  <c r="AB360" i="1"/>
  <c r="AE11" i="1" l="1"/>
  <c r="AE359" i="1" s="1"/>
  <c r="M11" i="1"/>
  <c r="M359" i="1" s="1"/>
  <c r="AD359" i="1"/>
  <c r="J367" i="1"/>
  <c r="AD360" i="1"/>
</calcChain>
</file>

<file path=xl/sharedStrings.xml><?xml version="1.0" encoding="utf-8"?>
<sst xmlns="http://schemas.openxmlformats.org/spreadsheetml/2006/main" count="1470" uniqueCount="1104">
  <si>
    <t>DOR Code</t>
  </si>
  <si>
    <t>Vendor Code</t>
  </si>
  <si>
    <t>Vendor Address</t>
  </si>
  <si>
    <t>Vendor Name</t>
  </si>
  <si>
    <t>Rounded</t>
  </si>
  <si>
    <t>Surcharge Percent Adopted (3% Max)</t>
  </si>
  <si>
    <t>VC6000191689</t>
  </si>
  <si>
    <t>AD001</t>
  </si>
  <si>
    <t xml:space="preserve">ACTON          </t>
  </si>
  <si>
    <t>VC6000191690</t>
  </si>
  <si>
    <t xml:space="preserve">ACUSHNET       </t>
  </si>
  <si>
    <t>VC6000191692</t>
  </si>
  <si>
    <t xml:space="preserve">AGAWAM         </t>
  </si>
  <si>
    <t>VC6000191695</t>
  </si>
  <si>
    <t xml:space="preserve">AMHERST        </t>
  </si>
  <si>
    <t>VC6000191703</t>
  </si>
  <si>
    <t xml:space="preserve">ASHLAND        </t>
  </si>
  <si>
    <t>VC6000191709</t>
  </si>
  <si>
    <t xml:space="preserve">AYER           </t>
  </si>
  <si>
    <t>VC6000191713</t>
  </si>
  <si>
    <t xml:space="preserve">BEDFORD        </t>
  </si>
  <si>
    <t>VC6000191730</t>
  </si>
  <si>
    <t xml:space="preserve">BOXFORD        </t>
  </si>
  <si>
    <t>VC6000191733</t>
  </si>
  <si>
    <t xml:space="preserve">BRAINTREE      </t>
  </si>
  <si>
    <t>VC6000192080</t>
  </si>
  <si>
    <t xml:space="preserve">CAMBRIDGE      </t>
  </si>
  <si>
    <t>VC6000191743</t>
  </si>
  <si>
    <t xml:space="preserve">CARLISLE       </t>
  </si>
  <si>
    <t>VC6000191747</t>
  </si>
  <si>
    <t xml:space="preserve">CHATHAM        </t>
  </si>
  <si>
    <t>VC6000191748</t>
  </si>
  <si>
    <t xml:space="preserve">CHELMSFORD     </t>
  </si>
  <si>
    <t>VC6000191752</t>
  </si>
  <si>
    <t xml:space="preserve">CHILMARK       </t>
  </si>
  <si>
    <t>VC6000191755</t>
  </si>
  <si>
    <t xml:space="preserve">COHASSET       </t>
  </si>
  <si>
    <t>VC6000191765</t>
  </si>
  <si>
    <t xml:space="preserve">DARTMOUTH      </t>
  </si>
  <si>
    <t>VC6000191772</t>
  </si>
  <si>
    <t xml:space="preserve">DRACUT         </t>
  </si>
  <si>
    <t>VC6000191775</t>
  </si>
  <si>
    <t xml:space="preserve">DUXBURY        </t>
  </si>
  <si>
    <t>VC6000191782</t>
  </si>
  <si>
    <t xml:space="preserve">EASTHAMPTON    </t>
  </si>
  <si>
    <t>VC6000191783</t>
  </si>
  <si>
    <t xml:space="preserve">EASTON         </t>
  </si>
  <si>
    <t>VC6000191796</t>
  </si>
  <si>
    <t>AQUINNAH</t>
  </si>
  <si>
    <t>VC6000191797</t>
  </si>
  <si>
    <t xml:space="preserve">GEORGETOWN     </t>
  </si>
  <si>
    <t>VC6000191802</t>
  </si>
  <si>
    <t xml:space="preserve">GRAFTON        </t>
  </si>
  <si>
    <t>VC6000191815</t>
  </si>
  <si>
    <t xml:space="preserve">HAMPDEN        </t>
  </si>
  <si>
    <t>VC6000191821</t>
  </si>
  <si>
    <t xml:space="preserve">HARVARD        </t>
  </si>
  <si>
    <t>VC6000191826</t>
  </si>
  <si>
    <t xml:space="preserve">HINGHAM        </t>
  </si>
  <si>
    <t>VC6000191834</t>
  </si>
  <si>
    <t xml:space="preserve">HOLLISTON      </t>
  </si>
  <si>
    <t>VC6000191836</t>
  </si>
  <si>
    <t xml:space="preserve">HOPKINTON      </t>
  </si>
  <si>
    <t>VC6000191854</t>
  </si>
  <si>
    <t xml:space="preserve">LEVERETT       </t>
  </si>
  <si>
    <t>VC6000191858</t>
  </si>
  <si>
    <t xml:space="preserve">LINCOLN        </t>
  </si>
  <si>
    <t>VC6000191870</t>
  </si>
  <si>
    <t xml:space="preserve">MARSHFIELD     </t>
  </si>
  <si>
    <t>VC6000191877</t>
  </si>
  <si>
    <t xml:space="preserve">MEDWAY         </t>
  </si>
  <si>
    <t>VC6000191878</t>
  </si>
  <si>
    <t xml:space="preserve">MENDON         </t>
  </si>
  <si>
    <t>VC6000191899</t>
  </si>
  <si>
    <t xml:space="preserve">NANTUCKET      </t>
  </si>
  <si>
    <t>VC6000192119</t>
  </si>
  <si>
    <t xml:space="preserve">NEWBURYPORT    </t>
  </si>
  <si>
    <t>VC6000192120</t>
  </si>
  <si>
    <t xml:space="preserve">NEWTON         </t>
  </si>
  <si>
    <t>VC6000191909</t>
  </si>
  <si>
    <t xml:space="preserve">NORFOLK        </t>
  </si>
  <si>
    <t>VC6000191910</t>
  </si>
  <si>
    <t xml:space="preserve">NORTH ANDOVER  </t>
  </si>
  <si>
    <t>VC6000191923</t>
  </si>
  <si>
    <t xml:space="preserve">NORWELL        </t>
  </si>
  <si>
    <t>VC6000192125</t>
  </si>
  <si>
    <t xml:space="preserve">PEABODY        </t>
  </si>
  <si>
    <t>VC6000191945</t>
  </si>
  <si>
    <t xml:space="preserve">PLYMOUTH       </t>
  </si>
  <si>
    <t>VC6000191960</t>
  </si>
  <si>
    <t xml:space="preserve">ROCKPORT       </t>
  </si>
  <si>
    <t>VC6000191962</t>
  </si>
  <si>
    <t xml:space="preserve">ROWLEY         </t>
  </si>
  <si>
    <t>VC6000191971</t>
  </si>
  <si>
    <t xml:space="preserve">SCITUATE       </t>
  </si>
  <si>
    <t>VC6000191985</t>
  </si>
  <si>
    <t xml:space="preserve">SOUTHAMPTON    </t>
  </si>
  <si>
    <t>VC6000191986</t>
  </si>
  <si>
    <t xml:space="preserve">SOUTHBOROUGH   </t>
  </si>
  <si>
    <t>VC6000191988</t>
  </si>
  <si>
    <t xml:space="preserve">SOUTHWICK      </t>
  </si>
  <si>
    <t>VC6000191991</t>
  </si>
  <si>
    <t xml:space="preserve">STOCKBRIDGE    </t>
  </si>
  <si>
    <t>VC6000191994</t>
  </si>
  <si>
    <t xml:space="preserve">STOW           </t>
  </si>
  <si>
    <t>VC6000191995</t>
  </si>
  <si>
    <t xml:space="preserve">STURBRIDGE     </t>
  </si>
  <si>
    <t>VC6000191996</t>
  </si>
  <si>
    <t xml:space="preserve">SUDBURY        </t>
  </si>
  <si>
    <t>VC6000192011</t>
  </si>
  <si>
    <t xml:space="preserve">TYNGSBOROUGH   </t>
  </si>
  <si>
    <t>VC6000192013</t>
  </si>
  <si>
    <t xml:space="preserve">UPTON          </t>
  </si>
  <si>
    <t>VC6000192021</t>
  </si>
  <si>
    <t xml:space="preserve">WAREHAM        </t>
  </si>
  <si>
    <t>VC6000192027</t>
  </si>
  <si>
    <t xml:space="preserve">WAYLAND        </t>
  </si>
  <si>
    <t>VC6000192029</t>
  </si>
  <si>
    <t xml:space="preserve">WELLESLEY      </t>
  </si>
  <si>
    <t>VC6000192044</t>
  </si>
  <si>
    <t xml:space="preserve">WESTFIELD      </t>
  </si>
  <si>
    <t>VC6000192045</t>
  </si>
  <si>
    <t xml:space="preserve">WESTFORD       </t>
  </si>
  <si>
    <t>VC6000192049</t>
  </si>
  <si>
    <t xml:space="preserve">WESTON         </t>
  </si>
  <si>
    <t>VC6000192050</t>
  </si>
  <si>
    <t xml:space="preserve">WESTPORT       </t>
  </si>
  <si>
    <t>VC6000192060</t>
  </si>
  <si>
    <t xml:space="preserve">WILLIAMSTOWN   </t>
  </si>
  <si>
    <t>VC6000191688</t>
  </si>
  <si>
    <t>ABINGTON</t>
  </si>
  <si>
    <t>VC6000191691</t>
  </si>
  <si>
    <t xml:space="preserve">ADAMS          </t>
  </si>
  <si>
    <t>VC6000191687</t>
  </si>
  <si>
    <t xml:space="preserve">ALFORD         </t>
  </si>
  <si>
    <t>VC6000191693</t>
  </si>
  <si>
    <t xml:space="preserve">AMESBURY       </t>
  </si>
  <si>
    <t>VC6000191696</t>
  </si>
  <si>
    <t xml:space="preserve">ANDOVER        </t>
  </si>
  <si>
    <t>VC6000191698</t>
  </si>
  <si>
    <t xml:space="preserve">ARLINGTON      </t>
  </si>
  <si>
    <t>VC6000191699</t>
  </si>
  <si>
    <t xml:space="preserve">ASHBURNHAM     </t>
  </si>
  <si>
    <t>VC6000191700</t>
  </si>
  <si>
    <t xml:space="preserve">ASHBY          </t>
  </si>
  <si>
    <t>VC6000191701</t>
  </si>
  <si>
    <t xml:space="preserve">ASHFIELD       </t>
  </si>
  <si>
    <t>VC6000191704</t>
  </si>
  <si>
    <t xml:space="preserve">ATHOL          </t>
  </si>
  <si>
    <t>VC6000192072</t>
  </si>
  <si>
    <t xml:space="preserve">ATTLEBORO      </t>
  </si>
  <si>
    <t>VC6000191706</t>
  </si>
  <si>
    <t xml:space="preserve">AUBURN         </t>
  </si>
  <si>
    <t>VC6000191708</t>
  </si>
  <si>
    <t xml:space="preserve">AVON           </t>
  </si>
  <si>
    <t>VC6000191710</t>
  </si>
  <si>
    <t xml:space="preserve">BARNSTABLE     </t>
  </si>
  <si>
    <t>VC6000191711</t>
  </si>
  <si>
    <t xml:space="preserve">BARRE          </t>
  </si>
  <si>
    <t>VC6000191712</t>
  </si>
  <si>
    <t xml:space="preserve">BECKET         </t>
  </si>
  <si>
    <t>VC6000191714</t>
  </si>
  <si>
    <t xml:space="preserve">BELCHERTOWN    </t>
  </si>
  <si>
    <t>VC6000191715</t>
  </si>
  <si>
    <t xml:space="preserve">BELLINGHAM     </t>
  </si>
  <si>
    <t>VC6000191717</t>
  </si>
  <si>
    <t xml:space="preserve">BELMONT        </t>
  </si>
  <si>
    <t>VC6000191718</t>
  </si>
  <si>
    <t xml:space="preserve">BERKLEY        </t>
  </si>
  <si>
    <t>VC6000191720</t>
  </si>
  <si>
    <t xml:space="preserve">BERLIN         </t>
  </si>
  <si>
    <t>VC6000191722</t>
  </si>
  <si>
    <t xml:space="preserve">BERNARDSTON    </t>
  </si>
  <si>
    <t>VC6000192074</t>
  </si>
  <si>
    <t xml:space="preserve">BEVERLY        </t>
  </si>
  <si>
    <t>VC6000191723</t>
  </si>
  <si>
    <t xml:space="preserve">BILLERICA      </t>
  </si>
  <si>
    <t>VC6000191724</t>
  </si>
  <si>
    <t>AD002</t>
  </si>
  <si>
    <t xml:space="preserve">BLACKSTONE     </t>
  </si>
  <si>
    <t>VC6000191725</t>
  </si>
  <si>
    <t xml:space="preserve">BLANDFORD      </t>
  </si>
  <si>
    <t>VC6000191726</t>
  </si>
  <si>
    <t xml:space="preserve">BOLTON         </t>
  </si>
  <si>
    <t>VC6000192075</t>
  </si>
  <si>
    <t xml:space="preserve">BOSTON         </t>
  </si>
  <si>
    <t>VC6000191727</t>
  </si>
  <si>
    <t xml:space="preserve">BOURNE         </t>
  </si>
  <si>
    <t>VC6000191728</t>
  </si>
  <si>
    <t xml:space="preserve">BOXBOROUGH     </t>
  </si>
  <si>
    <t>VC6000191731</t>
  </si>
  <si>
    <t xml:space="preserve">BOYLSTON       </t>
  </si>
  <si>
    <t>VC6000191734</t>
  </si>
  <si>
    <t xml:space="preserve">BREWSTER       </t>
  </si>
  <si>
    <t>VC6000191735</t>
  </si>
  <si>
    <t xml:space="preserve">BRIDGEWATER    </t>
  </si>
  <si>
    <t>VC6000191736</t>
  </si>
  <si>
    <t xml:space="preserve">BRIMFIELD      </t>
  </si>
  <si>
    <t>VC6000192077</t>
  </si>
  <si>
    <t xml:space="preserve">BROCKTON       </t>
  </si>
  <si>
    <t>VC6000191737</t>
  </si>
  <si>
    <t xml:space="preserve">BROOKFIELD     </t>
  </si>
  <si>
    <t>VC6000191738</t>
  </si>
  <si>
    <t xml:space="preserve">BROOKLINE      </t>
  </si>
  <si>
    <t>VC6000191739</t>
  </si>
  <si>
    <t xml:space="preserve">BUCKLAND       </t>
  </si>
  <si>
    <t>VC6000191741</t>
  </si>
  <si>
    <t xml:space="preserve">BURLINGTON     </t>
  </si>
  <si>
    <t>VC6000191742</t>
  </si>
  <si>
    <t xml:space="preserve">CANTON         </t>
  </si>
  <si>
    <t>VC6000191744</t>
  </si>
  <si>
    <t xml:space="preserve">CARVER         </t>
  </si>
  <si>
    <t>VC6000191745</t>
  </si>
  <si>
    <t xml:space="preserve">CHARLEMONT     </t>
  </si>
  <si>
    <t>VC6000191746</t>
  </si>
  <si>
    <t xml:space="preserve">CHARLTON       </t>
  </si>
  <si>
    <t>VC6000192083</t>
  </si>
  <si>
    <t xml:space="preserve">CHELSEA        </t>
  </si>
  <si>
    <t>VC6000191749</t>
  </si>
  <si>
    <t xml:space="preserve">CHESHIRE       </t>
  </si>
  <si>
    <t>VC6000191750</t>
  </si>
  <si>
    <t xml:space="preserve">CHESTER        </t>
  </si>
  <si>
    <t>VC6000191751</t>
  </si>
  <si>
    <t xml:space="preserve">CHESTERFIELD   </t>
  </si>
  <si>
    <t>VC6000192086</t>
  </si>
  <si>
    <t xml:space="preserve">CHICOPEE       </t>
  </si>
  <si>
    <t>VC6000191753</t>
  </si>
  <si>
    <t xml:space="preserve">CLARKSBURG     </t>
  </si>
  <si>
    <t>VC6000191754</t>
  </si>
  <si>
    <t xml:space="preserve">CLINTON        </t>
  </si>
  <si>
    <t>VC6000191756</t>
  </si>
  <si>
    <t xml:space="preserve">COLRAIN        </t>
  </si>
  <si>
    <t>VC6000191757</t>
  </si>
  <si>
    <t xml:space="preserve">CONCORD        </t>
  </si>
  <si>
    <t>VC6000191759</t>
  </si>
  <si>
    <t xml:space="preserve">CONWAY         </t>
  </si>
  <si>
    <t>VC6000191760</t>
  </si>
  <si>
    <t xml:space="preserve">CUMMINGTON     </t>
  </si>
  <si>
    <t>VC6000191761</t>
  </si>
  <si>
    <t xml:space="preserve">DALTON         </t>
  </si>
  <si>
    <t>VC6000191762</t>
  </si>
  <si>
    <t xml:space="preserve">DANVERS        </t>
  </si>
  <si>
    <t>VC6000191767</t>
  </si>
  <si>
    <t xml:space="preserve">DEDHAM         </t>
  </si>
  <si>
    <t>VC6000191764</t>
  </si>
  <si>
    <t xml:space="preserve">DEERFIELD      </t>
  </si>
  <si>
    <t>VC6000191768</t>
  </si>
  <si>
    <t xml:space="preserve">DENNIS         </t>
  </si>
  <si>
    <t>VC6000191769</t>
  </si>
  <si>
    <t xml:space="preserve">DIGHTON        </t>
  </si>
  <si>
    <t>VC6000191770</t>
  </si>
  <si>
    <t xml:space="preserve">DOUGLAS        </t>
  </si>
  <si>
    <t>VC6000191771</t>
  </si>
  <si>
    <t xml:space="preserve">DOVER          </t>
  </si>
  <si>
    <t>VC6000191773</t>
  </si>
  <si>
    <t xml:space="preserve">DUDLEY         </t>
  </si>
  <si>
    <t>VC6000191774</t>
  </si>
  <si>
    <t xml:space="preserve">DUNSTABLE      </t>
  </si>
  <si>
    <t>VC6000191776</t>
  </si>
  <si>
    <t>EAST BRIDGEWATER</t>
  </si>
  <si>
    <t>VC6000191777</t>
  </si>
  <si>
    <t>EAST BROOKFIELD</t>
  </si>
  <si>
    <t>VC6000191778</t>
  </si>
  <si>
    <t>EAST LONGMEADOW</t>
  </si>
  <si>
    <t>VC6000191779</t>
  </si>
  <si>
    <t xml:space="preserve">EASTHAM        </t>
  </si>
  <si>
    <t>VC6000191784</t>
  </si>
  <si>
    <t xml:space="preserve">EDGARTOWN      </t>
  </si>
  <si>
    <t>VC6000191785</t>
  </si>
  <si>
    <t xml:space="preserve">EGREMONT       </t>
  </si>
  <si>
    <t>VC6000191786</t>
  </si>
  <si>
    <t xml:space="preserve">ERVING         </t>
  </si>
  <si>
    <t>VC6000191787</t>
  </si>
  <si>
    <t xml:space="preserve">ESSEX          </t>
  </si>
  <si>
    <t>VC6000192088</t>
  </si>
  <si>
    <t xml:space="preserve">EVERETT        </t>
  </si>
  <si>
    <t>VC6000191789</t>
  </si>
  <si>
    <t xml:space="preserve">FAIRHAVEN      </t>
  </si>
  <si>
    <t>VC6000192090</t>
  </si>
  <si>
    <t xml:space="preserve">FALL RIVER     </t>
  </si>
  <si>
    <t>VC6000191790</t>
  </si>
  <si>
    <t xml:space="preserve">FALMOUTH       </t>
  </si>
  <si>
    <t>VC6000192093</t>
  </si>
  <si>
    <t xml:space="preserve">FITCHBURG      </t>
  </si>
  <si>
    <t>VC6000191791</t>
  </si>
  <si>
    <t xml:space="preserve">FLORIDA        </t>
  </si>
  <si>
    <t>VC6000191792</t>
  </si>
  <si>
    <t xml:space="preserve">FOXBOROUGH     </t>
  </si>
  <si>
    <t>VC6000191793</t>
  </si>
  <si>
    <t xml:space="preserve">FRAMINGHAM     </t>
  </si>
  <si>
    <t>VC6000191794</t>
  </si>
  <si>
    <t xml:space="preserve">FRANKLIN       </t>
  </si>
  <si>
    <t>VC6000191795</t>
  </si>
  <si>
    <t xml:space="preserve">FREETOWN       </t>
  </si>
  <si>
    <t>VC6000192095</t>
  </si>
  <si>
    <t xml:space="preserve">GARDNER        </t>
  </si>
  <si>
    <t>VC6000191798</t>
  </si>
  <si>
    <t xml:space="preserve">GILL           </t>
  </si>
  <si>
    <t>VC6000192096</t>
  </si>
  <si>
    <t xml:space="preserve">GLOUCESTER     </t>
  </si>
  <si>
    <t>VC6000191799</t>
  </si>
  <si>
    <t xml:space="preserve">GOSHEN         </t>
  </si>
  <si>
    <t>VC6000191800</t>
  </si>
  <si>
    <t xml:space="preserve">GOSNOLD        </t>
  </si>
  <si>
    <t>VC6000191803</t>
  </si>
  <si>
    <t xml:space="preserve">GRANBY         </t>
  </si>
  <si>
    <t>VC6000191805</t>
  </si>
  <si>
    <t xml:space="preserve">GRANVILLE      </t>
  </si>
  <si>
    <t>VC6000191806</t>
  </si>
  <si>
    <t>GREAT BARRINGTON</t>
  </si>
  <si>
    <t>VC6000191807</t>
  </si>
  <si>
    <t xml:space="preserve">GREENFIELD     </t>
  </si>
  <si>
    <t>VC6000191809</t>
  </si>
  <si>
    <t xml:space="preserve">GROTON         </t>
  </si>
  <si>
    <t>VC6000191810</t>
  </si>
  <si>
    <t xml:space="preserve">GROVELAND      </t>
  </si>
  <si>
    <t>VC6000191811</t>
  </si>
  <si>
    <t xml:space="preserve">HADLEY         </t>
  </si>
  <si>
    <t>VC6000191812</t>
  </si>
  <si>
    <t xml:space="preserve">HALIFAX        </t>
  </si>
  <si>
    <t>VC6000191814</t>
  </si>
  <si>
    <t xml:space="preserve">HAMILTON       </t>
  </si>
  <si>
    <t>VC6000191816</t>
  </si>
  <si>
    <t xml:space="preserve">HANCOCK        </t>
  </si>
  <si>
    <t>VC6000191817</t>
  </si>
  <si>
    <t xml:space="preserve">HANOVER        </t>
  </si>
  <si>
    <t>VC6000191818</t>
  </si>
  <si>
    <t xml:space="preserve">HANSON         </t>
  </si>
  <si>
    <t>VC6000191819</t>
  </si>
  <si>
    <t xml:space="preserve">HARDWICK       </t>
  </si>
  <si>
    <t>VC6000191822</t>
  </si>
  <si>
    <t xml:space="preserve">HARWICH        </t>
  </si>
  <si>
    <t>VC6000191823</t>
  </si>
  <si>
    <t xml:space="preserve">HATFIELD       </t>
  </si>
  <si>
    <t>VC6000192101</t>
  </si>
  <si>
    <t xml:space="preserve">HAVERHILL      </t>
  </si>
  <si>
    <t>VC6000191824</t>
  </si>
  <si>
    <t xml:space="preserve">HAWLEY         </t>
  </si>
  <si>
    <t>VC6000191825</t>
  </si>
  <si>
    <t xml:space="preserve">HEATH          </t>
  </si>
  <si>
    <t>VC6000191828</t>
  </si>
  <si>
    <t xml:space="preserve">HINSDALE       </t>
  </si>
  <si>
    <t>VC6000191830</t>
  </si>
  <si>
    <t xml:space="preserve">HOLBROOK       </t>
  </si>
  <si>
    <t>VC6000191831</t>
  </si>
  <si>
    <t xml:space="preserve">HOLDEN         </t>
  </si>
  <si>
    <t>VC6000191833</t>
  </si>
  <si>
    <t xml:space="preserve">HOLLAND        </t>
  </si>
  <si>
    <t>VC6000192102</t>
  </si>
  <si>
    <t xml:space="preserve">HOLYOKE        </t>
  </si>
  <si>
    <t>VC6000191835</t>
  </si>
  <si>
    <t xml:space="preserve">HOPEDALE       </t>
  </si>
  <si>
    <t>VC6000191837</t>
  </si>
  <si>
    <t xml:space="preserve">HUBBARDSTON    </t>
  </si>
  <si>
    <t>VC6000191839</t>
  </si>
  <si>
    <t xml:space="preserve">HUDSON         </t>
  </si>
  <si>
    <t>VC6000191840</t>
  </si>
  <si>
    <t xml:space="preserve">HULL           </t>
  </si>
  <si>
    <t>VC6000191841</t>
  </si>
  <si>
    <t xml:space="preserve">HUNTINGTON     </t>
  </si>
  <si>
    <t>VC6000191843</t>
  </si>
  <si>
    <t xml:space="preserve">IPSWICH        </t>
  </si>
  <si>
    <t>VC6000191844</t>
  </si>
  <si>
    <t xml:space="preserve">KINGSTON       </t>
  </si>
  <si>
    <t>VC6000191846</t>
  </si>
  <si>
    <t xml:space="preserve">LAKEVILLE      </t>
  </si>
  <si>
    <t>VC6000191847</t>
  </si>
  <si>
    <t xml:space="preserve">LANCASTER      </t>
  </si>
  <si>
    <t>VC6000191848</t>
  </si>
  <si>
    <t xml:space="preserve">LANESBOROUGH   </t>
  </si>
  <si>
    <t>VC6000192104</t>
  </si>
  <si>
    <t xml:space="preserve">LAWRENCE       </t>
  </si>
  <si>
    <t>VC6000191850</t>
  </si>
  <si>
    <t xml:space="preserve">LEE            </t>
  </si>
  <si>
    <t>VC6000191851</t>
  </si>
  <si>
    <t xml:space="preserve">LEICESTER      </t>
  </si>
  <si>
    <t>VC6000191853</t>
  </si>
  <si>
    <t xml:space="preserve">LENOX          </t>
  </si>
  <si>
    <t>VC6000192105</t>
  </si>
  <si>
    <t xml:space="preserve">LEOMINSTER     </t>
  </si>
  <si>
    <t>VC6000191855</t>
  </si>
  <si>
    <t xml:space="preserve">LEXINGTON      </t>
  </si>
  <si>
    <t>VC6000191857</t>
  </si>
  <si>
    <t xml:space="preserve">LEYDEN         </t>
  </si>
  <si>
    <t>VC6000191859</t>
  </si>
  <si>
    <t xml:space="preserve">LITTLETON      </t>
  </si>
  <si>
    <t>VC6000191861</t>
  </si>
  <si>
    <t xml:space="preserve">LONGMEADOW     </t>
  </si>
  <si>
    <t>VC6000192108</t>
  </si>
  <si>
    <t xml:space="preserve">LOWELL         </t>
  </si>
  <si>
    <t>VC6000191862</t>
  </si>
  <si>
    <t xml:space="preserve">LUDLOW         </t>
  </si>
  <si>
    <t>VC6000191863</t>
  </si>
  <si>
    <t xml:space="preserve">LUNENBURG      </t>
  </si>
  <si>
    <t>VC6000192109</t>
  </si>
  <si>
    <t xml:space="preserve">LYNN           </t>
  </si>
  <si>
    <t>VC6000191865</t>
  </si>
  <si>
    <t xml:space="preserve">LYNNFIELD      </t>
  </si>
  <si>
    <t>VC6000192110</t>
  </si>
  <si>
    <t xml:space="preserve">MALDEN         </t>
  </si>
  <si>
    <t>VC6000191866</t>
  </si>
  <si>
    <t xml:space="preserve">MANCHESTER     </t>
  </si>
  <si>
    <t>VC6000191867</t>
  </si>
  <si>
    <t xml:space="preserve">MANSFIELD      </t>
  </si>
  <si>
    <t>VC6000191868</t>
  </si>
  <si>
    <t xml:space="preserve">MARBLEHEAD     </t>
  </si>
  <si>
    <t>VC6000191869</t>
  </si>
  <si>
    <t xml:space="preserve">MARION         </t>
  </si>
  <si>
    <t>VC6000192112</t>
  </si>
  <si>
    <t xml:space="preserve">MARLBOROUGH    </t>
  </si>
  <si>
    <t>VC6000191871</t>
  </si>
  <si>
    <t xml:space="preserve">MASHPEE        </t>
  </si>
  <si>
    <t>VC6000191872</t>
  </si>
  <si>
    <t xml:space="preserve">MATTAPOISETT   </t>
  </si>
  <si>
    <t>VC6000191874</t>
  </si>
  <si>
    <t xml:space="preserve">MAYNARD        </t>
  </si>
  <si>
    <t>VC6000191875</t>
  </si>
  <si>
    <t xml:space="preserve">MEDFIELD       </t>
  </si>
  <si>
    <t>VC6000192114</t>
  </si>
  <si>
    <t xml:space="preserve">MEDFORD        </t>
  </si>
  <si>
    <t>VC6000192115</t>
  </si>
  <si>
    <t xml:space="preserve">MELROSE        </t>
  </si>
  <si>
    <t>VC6000191879</t>
  </si>
  <si>
    <t xml:space="preserve">MERRIMAC       </t>
  </si>
  <si>
    <t>VC6000191881</t>
  </si>
  <si>
    <t xml:space="preserve">METHUEN        </t>
  </si>
  <si>
    <t>VC6000191882</t>
  </si>
  <si>
    <t xml:space="preserve">MIDDLEBOROUGH  </t>
  </si>
  <si>
    <t>VC6000191883</t>
  </si>
  <si>
    <t xml:space="preserve">MIDDLEFIELD    </t>
  </si>
  <si>
    <t>VC6000191884</t>
  </si>
  <si>
    <t xml:space="preserve">MIDDLETON      </t>
  </si>
  <si>
    <t>VC6000191885</t>
  </si>
  <si>
    <t xml:space="preserve">MILFORD        </t>
  </si>
  <si>
    <t>VC6000191886</t>
  </si>
  <si>
    <t xml:space="preserve">MILLBURY       </t>
  </si>
  <si>
    <t>VC6000191887</t>
  </si>
  <si>
    <t xml:space="preserve">MILLIS         </t>
  </si>
  <si>
    <t>VC6000191888</t>
  </si>
  <si>
    <t xml:space="preserve">MILLVILLE      </t>
  </si>
  <si>
    <t>VC6000191889</t>
  </si>
  <si>
    <t xml:space="preserve">MILTON         </t>
  </si>
  <si>
    <t>VC6000191890</t>
  </si>
  <si>
    <t xml:space="preserve">MONROE         </t>
  </si>
  <si>
    <t>VC6000191892</t>
  </si>
  <si>
    <t xml:space="preserve">MONSON         </t>
  </si>
  <si>
    <t>VC6000191893</t>
  </si>
  <si>
    <t xml:space="preserve">MONTAGUE       </t>
  </si>
  <si>
    <t>VC6000191894</t>
  </si>
  <si>
    <t xml:space="preserve">MONTEREY       </t>
  </si>
  <si>
    <t>VC6000191895</t>
  </si>
  <si>
    <t xml:space="preserve">MONTGOMERY     </t>
  </si>
  <si>
    <t>VC6000191897</t>
  </si>
  <si>
    <t>MOUNT WASHINGTON</t>
  </si>
  <si>
    <t>VC6000191898</t>
  </si>
  <si>
    <t xml:space="preserve">NAHANT         </t>
  </si>
  <si>
    <t>VC6000191900</t>
  </si>
  <si>
    <t xml:space="preserve">NATICK         </t>
  </si>
  <si>
    <t>VC6000191901</t>
  </si>
  <si>
    <t xml:space="preserve">NEEDHAM        </t>
  </si>
  <si>
    <t>VC6000191902</t>
  </si>
  <si>
    <t xml:space="preserve">NEW ASHFORD    </t>
  </si>
  <si>
    <t>VC6000192118</t>
  </si>
  <si>
    <t xml:space="preserve">NEW BEDFORD    </t>
  </si>
  <si>
    <t>VC6000191904</t>
  </si>
  <si>
    <t xml:space="preserve">NEW BRAINTREE  </t>
  </si>
  <si>
    <t>VC6000191905</t>
  </si>
  <si>
    <t>NEW MARLBOROUGH</t>
  </si>
  <si>
    <t>VC6000191907</t>
  </si>
  <si>
    <t xml:space="preserve">NEW SALEM      </t>
  </si>
  <si>
    <t>VC6000191908</t>
  </si>
  <si>
    <t xml:space="preserve">NEWBURY        </t>
  </si>
  <si>
    <t>VC6000192121</t>
  </si>
  <si>
    <t xml:space="preserve">NORTH ADAMS    </t>
  </si>
  <si>
    <t>VC6000191912</t>
  </si>
  <si>
    <t>NORTH ATTLEBOROUGH</t>
  </si>
  <si>
    <t>VC6000191913</t>
  </si>
  <si>
    <t>NORTH BROOKFIELD</t>
  </si>
  <si>
    <t>VC6000191915</t>
  </si>
  <si>
    <t xml:space="preserve">NORTH READING  </t>
  </si>
  <si>
    <t>VC6000192123</t>
  </si>
  <si>
    <t xml:space="preserve">NORTHAMPTON    </t>
  </si>
  <si>
    <t>VC6000191917</t>
  </si>
  <si>
    <t xml:space="preserve">NORTHBOROUGH   </t>
  </si>
  <si>
    <t>VC6000191918</t>
  </si>
  <si>
    <t xml:space="preserve">NORTHBRIDGE    </t>
  </si>
  <si>
    <t>VC6000191921</t>
  </si>
  <si>
    <t xml:space="preserve">NORTHFIELD     </t>
  </si>
  <si>
    <t>VC6000191922</t>
  </si>
  <si>
    <t xml:space="preserve">NORTON         </t>
  </si>
  <si>
    <t>VC6000191924</t>
  </si>
  <si>
    <t xml:space="preserve">NORWOOD        </t>
  </si>
  <si>
    <t>VC6000191926</t>
  </si>
  <si>
    <t xml:space="preserve">OAK BLUFFS     </t>
  </si>
  <si>
    <t>VC6000191927</t>
  </si>
  <si>
    <t xml:space="preserve">OAKHAM         </t>
  </si>
  <si>
    <t>VC6000191929</t>
  </si>
  <si>
    <t xml:space="preserve">ORANGE         </t>
  </si>
  <si>
    <t>VC6000191930</t>
  </si>
  <si>
    <t xml:space="preserve">ORLEANS        </t>
  </si>
  <si>
    <t>VC6000191931</t>
  </si>
  <si>
    <t xml:space="preserve">OTIS           </t>
  </si>
  <si>
    <t>VC6000191932</t>
  </si>
  <si>
    <t xml:space="preserve">OXFORD         </t>
  </si>
  <si>
    <t>VC6000191933</t>
  </si>
  <si>
    <t xml:space="preserve">PALMER         </t>
  </si>
  <si>
    <t>VC6000191935</t>
  </si>
  <si>
    <t xml:space="preserve">PAXTON         </t>
  </si>
  <si>
    <t>VC6000191937</t>
  </si>
  <si>
    <t xml:space="preserve">PELHAM         </t>
  </si>
  <si>
    <t>VC6000191938</t>
  </si>
  <si>
    <t xml:space="preserve">PEMBROKE       </t>
  </si>
  <si>
    <t>VC6000191939</t>
  </si>
  <si>
    <t xml:space="preserve">PEPPERELL      </t>
  </si>
  <si>
    <t>VC6000191940</t>
  </si>
  <si>
    <t xml:space="preserve">PERU           </t>
  </si>
  <si>
    <t>VC6000191941</t>
  </si>
  <si>
    <t xml:space="preserve">PETERSHAM      </t>
  </si>
  <si>
    <t>VC6000191942</t>
  </si>
  <si>
    <t xml:space="preserve">PHILLIPSTON    </t>
  </si>
  <si>
    <t>VC6000192129</t>
  </si>
  <si>
    <t xml:space="preserve">PITTSFIELD     </t>
  </si>
  <si>
    <t>VC6000191943</t>
  </si>
  <si>
    <t xml:space="preserve">PLAINFIELD     </t>
  </si>
  <si>
    <t>VC6000191944</t>
  </si>
  <si>
    <t xml:space="preserve">PLAINVILLE     </t>
  </si>
  <si>
    <t>VC6000191947</t>
  </si>
  <si>
    <t xml:space="preserve">PLYMPTON       </t>
  </si>
  <si>
    <t>VC6000191948</t>
  </si>
  <si>
    <t xml:space="preserve">PRINCETON      </t>
  </si>
  <si>
    <t>VC6000191950</t>
  </si>
  <si>
    <t xml:space="preserve">PROVINCETOWN   </t>
  </si>
  <si>
    <t>VC6000192134</t>
  </si>
  <si>
    <t xml:space="preserve">QUINCY         </t>
  </si>
  <si>
    <t>VC6000191951</t>
  </si>
  <si>
    <t xml:space="preserve">RANDOLPH       </t>
  </si>
  <si>
    <t>VC6000191952</t>
  </si>
  <si>
    <t xml:space="preserve">RAYNHAM        </t>
  </si>
  <si>
    <t>VC6000191953</t>
  </si>
  <si>
    <t xml:space="preserve">READING        </t>
  </si>
  <si>
    <t>VC6000191955</t>
  </si>
  <si>
    <t xml:space="preserve">REHOBOTH       </t>
  </si>
  <si>
    <t>VC6000192136</t>
  </si>
  <si>
    <t xml:space="preserve">REVERE         </t>
  </si>
  <si>
    <t>VC6000191957</t>
  </si>
  <si>
    <t xml:space="preserve">RICHMOND       </t>
  </si>
  <si>
    <t>VC6000191958</t>
  </si>
  <si>
    <t xml:space="preserve">ROCHESTER      </t>
  </si>
  <si>
    <t>VC6000191959</t>
  </si>
  <si>
    <t xml:space="preserve">ROCKLAND       </t>
  </si>
  <si>
    <t>VC6000191961</t>
  </si>
  <si>
    <t xml:space="preserve">ROWE           </t>
  </si>
  <si>
    <t>VC6000191963</t>
  </si>
  <si>
    <t xml:space="preserve">ROYALSTON      </t>
  </si>
  <si>
    <t>VC6000191964</t>
  </si>
  <si>
    <t xml:space="preserve">RUSSELL        </t>
  </si>
  <si>
    <t>VC6000191965</t>
  </si>
  <si>
    <t xml:space="preserve">RUTLAND        </t>
  </si>
  <si>
    <t>VC6000192137</t>
  </si>
  <si>
    <t xml:space="preserve">SALEM          </t>
  </si>
  <si>
    <t>VC6000191966</t>
  </si>
  <si>
    <t xml:space="preserve">SALISBURY      </t>
  </si>
  <si>
    <t>VC6000191967</t>
  </si>
  <si>
    <t xml:space="preserve">SANDISFIELD    </t>
  </si>
  <si>
    <t>VC6000191968</t>
  </si>
  <si>
    <t xml:space="preserve">SANDWICH       </t>
  </si>
  <si>
    <t>VC6000191969</t>
  </si>
  <si>
    <t xml:space="preserve">SAUGUS         </t>
  </si>
  <si>
    <t>VC6000191970</t>
  </si>
  <si>
    <t xml:space="preserve">SAVOY          </t>
  </si>
  <si>
    <t>VC6000191972</t>
  </si>
  <si>
    <t xml:space="preserve">SEEKONK        </t>
  </si>
  <si>
    <t>VC6000191973</t>
  </si>
  <si>
    <t xml:space="preserve">SHARON         </t>
  </si>
  <si>
    <t>VC6000191974</t>
  </si>
  <si>
    <t xml:space="preserve">SHEFFIELD      </t>
  </si>
  <si>
    <t>VC6000191975</t>
  </si>
  <si>
    <t xml:space="preserve">SHELBURNE      </t>
  </si>
  <si>
    <t>VC6000191976</t>
  </si>
  <si>
    <t xml:space="preserve">SHERBORN       </t>
  </si>
  <si>
    <t>VC6000191977</t>
  </si>
  <si>
    <t xml:space="preserve">SHIRLEY        </t>
  </si>
  <si>
    <t>VC6000191980</t>
  </si>
  <si>
    <t xml:space="preserve">SHREWSBURY     </t>
  </si>
  <si>
    <t>VC6000191981</t>
  </si>
  <si>
    <t xml:space="preserve">SHUTESBURY     </t>
  </si>
  <si>
    <t>VC6000191982</t>
  </si>
  <si>
    <t xml:space="preserve">SOMERSET       </t>
  </si>
  <si>
    <t>VC6000192138</t>
  </si>
  <si>
    <t xml:space="preserve">SOMERVILLE     </t>
  </si>
  <si>
    <t>VC6000191983</t>
  </si>
  <si>
    <t xml:space="preserve">SOUTH HADLEY   </t>
  </si>
  <si>
    <t>VC6000191987</t>
  </si>
  <si>
    <t xml:space="preserve">SOUTHBRIDGE    </t>
  </si>
  <si>
    <t>VC6000191989</t>
  </si>
  <si>
    <t xml:space="preserve">SPENCER        </t>
  </si>
  <si>
    <t>VC6000192140</t>
  </si>
  <si>
    <t xml:space="preserve">SPRINGFIELD    </t>
  </si>
  <si>
    <t>VC6000191990</t>
  </si>
  <si>
    <t xml:space="preserve">STERLING       </t>
  </si>
  <si>
    <t>VC6000191992</t>
  </si>
  <si>
    <t xml:space="preserve">STONEHAM       </t>
  </si>
  <si>
    <t>VC6000191993</t>
  </si>
  <si>
    <t xml:space="preserve">STOUGHTON      </t>
  </si>
  <si>
    <t>VC6000191997</t>
  </si>
  <si>
    <t xml:space="preserve">SUNDERLAND     </t>
  </si>
  <si>
    <t>VC6000191998</t>
  </si>
  <si>
    <t xml:space="preserve">SUTTON         </t>
  </si>
  <si>
    <t>VC6000191999</t>
  </si>
  <si>
    <t xml:space="preserve">SWAMPSCOTT     </t>
  </si>
  <si>
    <t>VC6000192002</t>
  </si>
  <si>
    <t xml:space="preserve">SWANSEA        </t>
  </si>
  <si>
    <t>VC6000192003</t>
  </si>
  <si>
    <t xml:space="preserve">TAUNTON        </t>
  </si>
  <si>
    <t>VC6000192004</t>
  </si>
  <si>
    <t xml:space="preserve">TEMPLETON      </t>
  </si>
  <si>
    <t>VC6000192005</t>
  </si>
  <si>
    <t xml:space="preserve">TEWKSBURY      </t>
  </si>
  <si>
    <t>VC6000192006</t>
  </si>
  <si>
    <t xml:space="preserve">TISBURY        </t>
  </si>
  <si>
    <t>VC6000192007</t>
  </si>
  <si>
    <t xml:space="preserve">TOLLAND        </t>
  </si>
  <si>
    <t>VC6000192008</t>
  </si>
  <si>
    <t xml:space="preserve">TOPSFIELD      </t>
  </si>
  <si>
    <t>VC6000192009</t>
  </si>
  <si>
    <t xml:space="preserve">TOWNSEND       </t>
  </si>
  <si>
    <t>VC6000192010</t>
  </si>
  <si>
    <t xml:space="preserve">TRURO          </t>
  </si>
  <si>
    <t>VC6000192012</t>
  </si>
  <si>
    <t xml:space="preserve">TYRINGHAM      </t>
  </si>
  <si>
    <t>VC6000192015</t>
  </si>
  <si>
    <t xml:space="preserve">UXBRIDGE       </t>
  </si>
  <si>
    <t>VC6000192016</t>
  </si>
  <si>
    <t xml:space="preserve">WAKEFIELD      </t>
  </si>
  <si>
    <t>VC6000192017</t>
  </si>
  <si>
    <t xml:space="preserve">WALES          </t>
  </si>
  <si>
    <t>VC6000192018</t>
  </si>
  <si>
    <t xml:space="preserve">WALPOLE        </t>
  </si>
  <si>
    <t>VC6000192141</t>
  </si>
  <si>
    <t xml:space="preserve">WALTHAM        </t>
  </si>
  <si>
    <t>VC6000192019</t>
  </si>
  <si>
    <t xml:space="preserve">WARE           </t>
  </si>
  <si>
    <t>VC6000192022</t>
  </si>
  <si>
    <t xml:space="preserve">WARREN         </t>
  </si>
  <si>
    <t>VC6000192023</t>
  </si>
  <si>
    <t xml:space="preserve">WARWICK        </t>
  </si>
  <si>
    <t>VC6000192025</t>
  </si>
  <si>
    <t xml:space="preserve">WASHINGTON     </t>
  </si>
  <si>
    <t>VC6000192026</t>
  </si>
  <si>
    <t xml:space="preserve">WATERTOWN      </t>
  </si>
  <si>
    <t>VC6000192028</t>
  </si>
  <si>
    <t xml:space="preserve">WEBSTER        </t>
  </si>
  <si>
    <t>VC6000192030</t>
  </si>
  <si>
    <t xml:space="preserve">WELLFLEET      </t>
  </si>
  <si>
    <t>VC6000192032</t>
  </si>
  <si>
    <t xml:space="preserve">WENDELL        </t>
  </si>
  <si>
    <t>VC6000192033</t>
  </si>
  <si>
    <t xml:space="preserve">WENHAM         </t>
  </si>
  <si>
    <t>VC6000192034</t>
  </si>
  <si>
    <t xml:space="preserve">WEST BOYLSTON  </t>
  </si>
  <si>
    <t>VC6000192035</t>
  </si>
  <si>
    <t>WEST BRIDGEWATER</t>
  </si>
  <si>
    <t>VC6000192036</t>
  </si>
  <si>
    <t>WEST BROOKFIELD</t>
  </si>
  <si>
    <t>VC6000192037</t>
  </si>
  <si>
    <t xml:space="preserve">WEST NEWBURY   </t>
  </si>
  <si>
    <t>VC6000192038</t>
  </si>
  <si>
    <t>WEST SPRINGFIELD</t>
  </si>
  <si>
    <t>VC6000192039</t>
  </si>
  <si>
    <t>WEST STOCKBRIDGE</t>
  </si>
  <si>
    <t>VC6000192040</t>
  </si>
  <si>
    <t xml:space="preserve">WEST TISBURY   </t>
  </si>
  <si>
    <t>VC6000192041</t>
  </si>
  <si>
    <t xml:space="preserve">WESTBOROUGH    </t>
  </si>
  <si>
    <t>VC6000192046</t>
  </si>
  <si>
    <t xml:space="preserve">WESTHAMPTON    </t>
  </si>
  <si>
    <t>VC6000192048</t>
  </si>
  <si>
    <t xml:space="preserve">WESTMINSTER    </t>
  </si>
  <si>
    <t>VC6000192051</t>
  </si>
  <si>
    <t xml:space="preserve">WESTWOOD       </t>
  </si>
  <si>
    <t>VC6000192053</t>
  </si>
  <si>
    <t xml:space="preserve">WEYMOUTH       </t>
  </si>
  <si>
    <t>VC6000192055</t>
  </si>
  <si>
    <t xml:space="preserve">WHATELY        </t>
  </si>
  <si>
    <t>VC6000192057</t>
  </si>
  <si>
    <t xml:space="preserve">WHITMAN        </t>
  </si>
  <si>
    <t>VC6000192058</t>
  </si>
  <si>
    <t xml:space="preserve">WILBRAHAM      </t>
  </si>
  <si>
    <t>VC6000192059</t>
  </si>
  <si>
    <t xml:space="preserve">WILLIAMSBURG   </t>
  </si>
  <si>
    <t>VC6000192061</t>
  </si>
  <si>
    <t xml:space="preserve">WILMINGTON     </t>
  </si>
  <si>
    <t>VC6000192062</t>
  </si>
  <si>
    <t xml:space="preserve">WINCHENDON     </t>
  </si>
  <si>
    <t>VC6000192063</t>
  </si>
  <si>
    <t xml:space="preserve">WINCHESTER     </t>
  </si>
  <si>
    <t>VC6000192066</t>
  </si>
  <si>
    <t xml:space="preserve">WINDSOR        </t>
  </si>
  <si>
    <t>VC6000192065</t>
  </si>
  <si>
    <t xml:space="preserve">WINTHROP       </t>
  </si>
  <si>
    <t>VC6000192142</t>
  </si>
  <si>
    <t xml:space="preserve">WOBURN         </t>
  </si>
  <si>
    <t>VC6000192146</t>
  </si>
  <si>
    <t xml:space="preserve">WORCESTER      </t>
  </si>
  <si>
    <t>VC6000192067</t>
  </si>
  <si>
    <t xml:space="preserve">WORTHINGTON    </t>
  </si>
  <si>
    <t>VC6000192068</t>
  </si>
  <si>
    <t xml:space="preserve">WRENTHAM       </t>
  </si>
  <si>
    <t>VC6000192069</t>
  </si>
  <si>
    <t xml:space="preserve">YARMOUTH       </t>
  </si>
  <si>
    <t>Number Adopted</t>
  </si>
  <si>
    <t>Round 1 Distribution</t>
  </si>
  <si>
    <t>Total Net</t>
  </si>
  <si>
    <t>CPA Rank, Decile &amp; Percent of Base Figure Calculation</t>
  </si>
  <si>
    <t>Municipality</t>
  </si>
  <si>
    <t>EQV Per Capita</t>
  </si>
  <si>
    <t>EQV Per Capita Rank</t>
  </si>
  <si>
    <t>Pop Rank</t>
  </si>
  <si>
    <t>CPA Raw Score</t>
  </si>
  <si>
    <t>CPA Rank</t>
  </si>
  <si>
    <t>Decile</t>
  </si>
  <si>
    <t>Percent of Base Figure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</si>
  <si>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</si>
  <si>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</si>
  <si>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</si>
  <si>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</si>
  <si>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</si>
  <si>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</si>
  <si>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</si>
  <si>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</si>
  <si>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</si>
  <si>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</si>
  <si>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</si>
  <si>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</si>
  <si>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</si>
  <si>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</si>
  <si>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</si>
  <si>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</si>
  <si>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</si>
  <si>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</si>
  <si>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</si>
  <si>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</si>
  <si>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</si>
  <si>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</si>
  <si>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</si>
  <si>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</si>
  <si>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</si>
  <si>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</si>
  <si>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</si>
  <si>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</si>
  <si>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</si>
  <si>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</si>
  <si>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</si>
  <si>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</si>
  <si>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</si>
  <si>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</si>
  <si>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</si>
  <si>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</si>
  <si>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</si>
  <si>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</si>
  <si>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</si>
  <si>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</si>
  <si>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</si>
  <si>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</si>
  <si>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</si>
  <si>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</si>
  <si>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</si>
  <si>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</si>
  <si>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</si>
  <si>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</si>
  <si>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</si>
  <si>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</si>
  <si>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</si>
  <si>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</si>
  <si>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</si>
  <si>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</si>
  <si>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</si>
  <si>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</si>
  <si>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</si>
  <si>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</si>
  <si>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</si>
  <si>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</si>
  <si>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</si>
  <si>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</si>
  <si>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</si>
  <si>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</si>
  <si>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</si>
  <si>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</si>
  <si>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</si>
  <si>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</si>
  <si>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</si>
  <si>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</si>
  <si>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</si>
  <si>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</si>
  <si>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</si>
  <si>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</si>
  <si>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</si>
  <si>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</si>
  <si>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</si>
  <si>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</si>
  <si>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</si>
  <si>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</si>
  <si>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</si>
  <si>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</si>
  <si>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</si>
  <si>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</si>
  <si>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</si>
  <si>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</si>
  <si>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</si>
  <si>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</si>
  <si>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</si>
  <si>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</si>
  <si>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</si>
  <si>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</si>
  <si>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</si>
  <si>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</si>
  <si>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</si>
  <si>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</si>
  <si>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</si>
  <si>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</si>
  <si>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</si>
  <si>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</si>
  <si>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</si>
  <si>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</si>
  <si>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</si>
  <si>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</si>
  <si>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</si>
  <si>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</si>
  <si>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</si>
  <si>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</si>
  <si>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</si>
  <si>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</si>
  <si>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</si>
  <si>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</si>
  <si>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</si>
  <si>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</si>
  <si>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</si>
  <si>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</si>
  <si>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</si>
  <si>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</si>
  <si>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</si>
  <si>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</si>
  <si>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</si>
  <si>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</si>
  <si>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</si>
  <si>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</si>
  <si>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</si>
  <si>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</si>
  <si>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</si>
  <si>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</si>
  <si>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</si>
  <si>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</si>
  <si>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</si>
  <si>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</si>
  <si>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</si>
  <si>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</si>
  <si>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</si>
  <si>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</si>
  <si>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</si>
  <si>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</si>
  <si>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</si>
  <si>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</si>
  <si>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</si>
  <si>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</si>
  <si>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</si>
  <si>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</si>
  <si>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</si>
  <si>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</si>
  <si>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</si>
  <si>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</si>
  <si>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</si>
  <si>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</si>
  <si>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</si>
  <si>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</si>
  <si>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</si>
  <si>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</si>
  <si>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</si>
  <si>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</si>
  <si>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</si>
  <si>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</si>
  <si>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</si>
  <si>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</si>
  <si>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</si>
  <si>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</si>
  <si>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</si>
  <si>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</si>
  <si>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</si>
  <si>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</si>
  <si>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</si>
  <si>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</si>
  <si>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</si>
  <si>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</si>
  <si>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</si>
  <si>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</si>
  <si>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</si>
  <si>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</si>
  <si>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</si>
  <si>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</si>
  <si>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</si>
  <si>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</si>
  <si>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</si>
  <si>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</si>
  <si>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</si>
  <si>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</si>
  <si>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</si>
  <si>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</si>
  <si>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</si>
  <si>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</si>
  <si>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</si>
  <si>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</si>
  <si>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</si>
  <si>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</si>
  <si>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</si>
  <si>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</si>
  <si>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</si>
  <si>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</si>
  <si>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</si>
  <si>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</si>
  <si>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</si>
  <si>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</si>
  <si>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</si>
  <si>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</si>
  <si>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</si>
  <si>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</si>
  <si>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</si>
  <si>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</si>
  <si>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</si>
  <si>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</si>
  <si>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</si>
  <si>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</si>
  <si>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</si>
  <si>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</si>
  <si>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</si>
  <si>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</si>
  <si>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</si>
  <si>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</si>
  <si>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</si>
  <si>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</si>
  <si>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</si>
  <si>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</si>
  <si>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</si>
  <si>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</si>
  <si>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</si>
  <si>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</si>
  <si>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</si>
  <si>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</si>
  <si>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</si>
  <si>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</si>
  <si>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</si>
  <si>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</si>
  <si>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</si>
  <si>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</si>
  <si>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</si>
  <si>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</si>
  <si>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</si>
  <si>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</si>
  <si>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</si>
  <si>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</si>
  <si>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</si>
  <si>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</si>
  <si>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</si>
  <si>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</si>
  <si>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</si>
  <si>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</si>
  <si>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</si>
  <si>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</si>
  <si>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</si>
  <si>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</si>
  <si>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</si>
  <si>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</si>
  <si>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</si>
  <si>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</si>
  <si>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</si>
  <si>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</si>
  <si>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</si>
  <si>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</si>
  <si>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</si>
  <si>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</si>
  <si>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</si>
  <si>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</si>
  <si>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</si>
  <si>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</si>
  <si>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</si>
  <si>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</si>
  <si>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</si>
  <si>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</si>
  <si>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</si>
  <si>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</si>
  <si>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</si>
  <si>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</si>
  <si>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</si>
  <si>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</si>
  <si>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</si>
  <si>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</si>
  <si>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</si>
  <si>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</si>
  <si>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</si>
  <si>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</si>
  <si>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</si>
  <si>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</si>
  <si>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</si>
  <si>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</si>
  <si>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</si>
  <si>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</si>
  <si>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</si>
  <si>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</si>
  <si>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</si>
  <si>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</si>
  <si>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</si>
  <si>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</si>
  <si>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</si>
  <si>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</si>
  <si>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</si>
  <si>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</si>
  <si>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</si>
  <si>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</si>
  <si>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</si>
  <si>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</si>
  <si>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</si>
  <si>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</si>
  <si>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</si>
  <si>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</si>
  <si>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</si>
  <si>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</si>
  <si>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</si>
  <si>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</si>
  <si>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</si>
  <si>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</si>
  <si>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</si>
  <si>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</si>
  <si>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</si>
  <si>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</si>
  <si>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</si>
  <si>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NEWBURY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</si>
  <si>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</si>
  <si>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</si>
  <si>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</si>
  <si>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</si>
  <si>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</si>
  <si>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</si>
  <si>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</si>
  <si>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</si>
  <si>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</si>
  <si>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</si>
  <si>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</si>
  <si>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</si>
  <si>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</si>
  <si>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</si>
  <si>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</si>
  <si>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</si>
  <si>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</si>
  <si>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</si>
  <si>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</si>
  <si>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</si>
  <si>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</si>
  <si>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</si>
  <si>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</si>
  <si>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</si>
  <si>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</si>
  <si>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>Round 1+ 2 Distribution</t>
  </si>
  <si>
    <t>Final CPA Reimbursement</t>
  </si>
  <si>
    <t>% Reimbursed</t>
  </si>
  <si>
    <t>Round 3 Surplus Distribution</t>
  </si>
  <si>
    <t>Round 1 &amp; 2 Prior to Adjustment</t>
  </si>
  <si>
    <t>Round 1+2+3 Prior to Adjustment</t>
  </si>
  <si>
    <t>Equity Round After Check</t>
  </si>
  <si>
    <t>Surplus Dist After Check</t>
  </si>
  <si>
    <t>First Rnd % Match</t>
  </si>
  <si>
    <t>Final % Match</t>
  </si>
  <si>
    <t>Check None Exceed 100% Match</t>
  </si>
  <si>
    <t>GAY HEAD</t>
  </si>
  <si>
    <t>Difference</t>
  </si>
  <si>
    <t>100% State Match</t>
  </si>
  <si>
    <t>Year Adopted</t>
  </si>
  <si>
    <t>Total Surcharge Committed</t>
  </si>
  <si>
    <t>Trust Fund Balance:</t>
  </si>
  <si>
    <t>80% of Trust Balance:</t>
  </si>
  <si>
    <t>Rnd1 Distribution</t>
  </si>
  <si>
    <t>Remaining Balance:</t>
  </si>
  <si>
    <t>Base Figure for Rnd 2:</t>
  </si>
  <si>
    <t>Rnd 2 Distribution</t>
  </si>
  <si>
    <t>Base Figure for Rnd 3:</t>
  </si>
  <si>
    <t>Rnd 3 Distribution</t>
  </si>
  <si>
    <t>diff</t>
  </si>
  <si>
    <t>CNT</t>
  </si>
  <si>
    <t>py decil</t>
  </si>
  <si>
    <t>py per</t>
  </si>
  <si>
    <t>2021 Population</t>
  </si>
  <si>
    <t>Final 2022 EQV</t>
  </si>
  <si>
    <t>Additional Revenue Appropriated to CPF</t>
  </si>
  <si>
    <r>
      <rPr>
        <b/>
        <sz val="10"/>
        <rFont val="Calibri"/>
        <family val="2"/>
      </rPr>
      <t>Round 2</t>
    </r>
    <r>
      <rPr>
        <sz val="10"/>
        <rFont val="Calibri"/>
        <family val="2"/>
      </rPr>
      <t xml:space="preserve"> Equity Distribution</t>
    </r>
  </si>
  <si>
    <t>Adopted 3%</t>
  </si>
  <si>
    <t>100% Match</t>
  </si>
  <si>
    <t>Carry forward to next FY</t>
  </si>
  <si>
    <t>Adjusted Net Gross</t>
  </si>
  <si>
    <r>
      <t>Reimb. % of</t>
    </r>
    <r>
      <rPr>
        <strike/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>Adjusted Net Gross</t>
    </r>
  </si>
  <si>
    <r>
      <rPr>
        <b/>
        <sz val="10"/>
        <rFont val="Calibri"/>
        <family val="2"/>
      </rPr>
      <t>CY</t>
    </r>
    <r>
      <rPr>
        <sz val="10"/>
        <rFont val="Calibri"/>
        <family val="2"/>
      </rPr>
      <t xml:space="preserve"> Abatements/ Exemptions</t>
    </r>
  </si>
  <si>
    <t>Rounded Out                  (5 decimals)</t>
  </si>
  <si>
    <t>Data FY24</t>
  </si>
  <si>
    <r>
      <rPr>
        <b/>
        <sz val="10"/>
        <rFont val="Calibri"/>
        <family val="2"/>
      </rPr>
      <t>Unrounded</t>
    </r>
    <r>
      <rPr>
        <sz val="10"/>
        <rFont val="Calibri"/>
        <family val="2"/>
      </rPr>
      <t xml:space="preserve"> First Rnd Distribution</t>
    </r>
  </si>
  <si>
    <t>Amesbury FY25</t>
  </si>
  <si>
    <t>Census 2021 &amp; EQV 2022</t>
  </si>
  <si>
    <t>MB Match</t>
  </si>
  <si>
    <t>MMARS as of 11/12/24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</si>
</sst>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General_)"/>
    <numFmt numFmtId="165" formatCode="#,##0.00000"/>
    <numFmt numFmtId="166" formatCode="0.0"/>
    <numFmt numFmtId="167" formatCode="_(* #,##0_);_(* \(#,##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sz val="10"/>
      <color theme="0"/>
      <name val="Calibri"/>
      <family val="2"/>
    </font>
    <font>
      <sz val="10"/>
      <name val="Calibri"/>
      <family val="2"/>
    </font>
    <font>
      <sz val="10"/>
      <color rgb="FF00B050"/>
      <name val="Calibri"/>
      <family val="2"/>
    </font>
    <font>
      <strike/>
      <sz val="10"/>
      <color rgb="FFFF0000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1"/>
      <color theme="0"/>
      <name val="Calibri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8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6" borderId="4" applyNumberFormat="0" applyAlignment="0" applyProtection="0"/>
    <xf numFmtId="0" fontId="2" fillId="0" borderId="0"/>
    <xf numFmtId="0" fontId="1" fillId="5" borderId="0" applyNumberFormat="0" applyBorder="0" applyAlignment="0" applyProtection="0"/>
    <xf numFmtId="43" fontId="6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83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 wrapText="1"/>
    </xf>
    <xf numFmtId="166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wrapText="1"/>
    </xf>
    <xf numFmtId="0" fontId="13" fillId="0" borderId="1" xfId="0" applyFont="1" applyBorder="1" applyAlignment="1">
      <alignment horizontal="left" wrapText="1"/>
    </xf>
    <xf numFmtId="164" fontId="10" fillId="0" borderId="0" xfId="0" applyNumberFormat="1" applyFont="1" applyAlignment="1">
      <alignment horizontal="left"/>
    </xf>
    <xf numFmtId="4" fontId="10" fillId="0" borderId="0" xfId="0" applyNumberFormat="1" applyFont="1"/>
    <xf numFmtId="3" fontId="10" fillId="0" borderId="0" xfId="0" applyNumberFormat="1" applyFont="1"/>
    <xf numFmtId="10" fontId="10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38" fontId="10" fillId="0" borderId="0" xfId="0" applyNumberFormat="1" applyFont="1"/>
    <xf numFmtId="167" fontId="10" fillId="0" borderId="0" xfId="2" applyNumberFormat="1" applyFont="1"/>
    <xf numFmtId="0" fontId="13" fillId="0" borderId="2" xfId="0" applyFont="1" applyBorder="1" applyAlignment="1">
      <alignment horizontal="left" wrapText="1"/>
    </xf>
    <xf numFmtId="166" fontId="10" fillId="0" borderId="0" xfId="0" applyNumberFormat="1" applyFont="1"/>
    <xf numFmtId="3" fontId="10" fillId="2" borderId="0" xfId="0" applyNumberFormat="1" applyFont="1" applyFill="1"/>
    <xf numFmtId="0" fontId="14" fillId="0" borderId="0" xfId="1" applyFont="1"/>
    <xf numFmtId="0" fontId="15" fillId="0" borderId="0" xfId="1" applyFont="1"/>
    <xf numFmtId="9" fontId="15" fillId="0" borderId="0" xfId="1" applyNumberFormat="1" applyFont="1"/>
    <xf numFmtId="0" fontId="14" fillId="0" borderId="0" xfId="1" applyFont="1" applyAlignment="1">
      <alignment horizontal="center" wrapText="1"/>
    </xf>
    <xf numFmtId="0" fontId="14" fillId="0" borderId="0" xfId="1" applyFont="1" applyAlignment="1">
      <alignment horizontal="center"/>
    </xf>
    <xf numFmtId="9" fontId="14" fillId="0" borderId="0" xfId="1" applyNumberFormat="1" applyFont="1" applyAlignment="1">
      <alignment horizontal="center" wrapText="1"/>
    </xf>
    <xf numFmtId="0" fontId="15" fillId="0" borderId="0" xfId="1" applyFont="1" applyAlignment="1">
      <alignment wrapText="1"/>
    </xf>
    <xf numFmtId="167" fontId="15" fillId="0" borderId="0" xfId="1" applyNumberFormat="1" applyFont="1"/>
    <xf numFmtId="3" fontId="15" fillId="0" borderId="0" xfId="1" applyNumberFormat="1" applyFont="1"/>
    <xf numFmtId="1" fontId="15" fillId="0" borderId="0" xfId="1" quotePrefix="1" applyNumberFormat="1" applyFont="1" applyAlignment="1">
      <alignment horizontal="right"/>
    </xf>
    <xf numFmtId="0" fontId="15" fillId="0" borderId="0" xfId="1" quotePrefix="1" applyFont="1" applyAlignment="1">
      <alignment horizontal="right"/>
    </xf>
    <xf numFmtId="166" fontId="15" fillId="0" borderId="0" xfId="1" applyNumberFormat="1" applyFont="1"/>
    <xf numFmtId="9" fontId="15" fillId="0" borderId="0" xfId="0" applyNumberFormat="1" applyFont="1"/>
    <xf numFmtId="166" fontId="10" fillId="7" borderId="0" xfId="0" applyNumberFormat="1" applyFont="1" applyFill="1" applyAlignment="1">
      <alignment horizontal="center" wrapText="1"/>
    </xf>
    <xf numFmtId="0" fontId="10" fillId="7" borderId="0" xfId="0" applyFont="1" applyFill="1" applyAlignment="1">
      <alignment horizontal="center" wrapText="1"/>
    </xf>
    <xf numFmtId="0" fontId="9" fillId="6" borderId="4" xfId="5"/>
    <xf numFmtId="4" fontId="9" fillId="6" borderId="4" xfId="5" applyNumberFormat="1"/>
    <xf numFmtId="3" fontId="9" fillId="6" borderId="4" xfId="5" applyNumberFormat="1"/>
    <xf numFmtId="2" fontId="9" fillId="6" borderId="4" xfId="5" applyNumberFormat="1"/>
    <xf numFmtId="166" fontId="9" fillId="6" borderId="4" xfId="5" applyNumberFormat="1"/>
    <xf numFmtId="165" fontId="9" fillId="6" borderId="4" xfId="5" applyNumberFormat="1"/>
    <xf numFmtId="1" fontId="9" fillId="6" borderId="4" xfId="5" applyNumberFormat="1"/>
    <xf numFmtId="0" fontId="4" fillId="0" borderId="0" xfId="4" applyFont="1" applyFill="1" applyAlignment="1">
      <alignment wrapText="1"/>
    </xf>
    <xf numFmtId="0" fontId="11" fillId="0" borderId="0" xfId="4" applyFont="1" applyFill="1" applyAlignment="1">
      <alignment horizontal="center" wrapText="1"/>
    </xf>
    <xf numFmtId="43" fontId="4" fillId="0" borderId="0" xfId="2" applyFont="1" applyFill="1" applyAlignment="1">
      <alignment wrapText="1"/>
    </xf>
    <xf numFmtId="0" fontId="4" fillId="0" borderId="0" xfId="4" applyFont="1" applyFill="1" applyAlignment="1">
      <alignment horizontal="center" wrapText="1"/>
    </xf>
    <xf numFmtId="9" fontId="10" fillId="0" borderId="0" xfId="0" applyNumberFormat="1" applyFont="1" applyAlignment="1">
      <alignment horizontal="left"/>
    </xf>
    <xf numFmtId="3" fontId="9" fillId="6" borderId="4" xfId="5" applyNumberFormat="1" applyAlignment="1">
      <alignment horizontal="center"/>
    </xf>
    <xf numFmtId="0" fontId="3" fillId="0" borderId="0" xfId="4" applyFont="1" applyFill="1" applyAlignment="1">
      <alignment wrapText="1"/>
    </xf>
    <xf numFmtId="0" fontId="16" fillId="7" borderId="0" xfId="0" applyFont="1" applyFill="1" applyAlignment="1">
      <alignment horizontal="center" wrapText="1"/>
    </xf>
    <xf numFmtId="9" fontId="14" fillId="0" borderId="0" xfId="0" applyNumberFormat="1" applyFont="1" applyAlignment="1">
      <alignment horizontal="center" wrapText="1"/>
    </xf>
    <xf numFmtId="0" fontId="15" fillId="0" borderId="0" xfId="1" applyFont="1" applyAlignment="1">
      <alignment horizontal="center"/>
    </xf>
    <xf numFmtId="0" fontId="15" fillId="4" borderId="0" xfId="3" applyFont="1" applyAlignment="1" applyProtection="1">
      <alignment horizontal="center" wrapText="1"/>
      <protection locked="0"/>
    </xf>
    <xf numFmtId="0" fontId="15" fillId="4" borderId="0" xfId="3" applyFont="1" applyAlignment="1">
      <alignment horizontal="center" wrapText="1"/>
    </xf>
    <xf numFmtId="164" fontId="15" fillId="0" borderId="0" xfId="1" applyNumberFormat="1" applyFont="1"/>
    <xf numFmtId="164" fontId="15" fillId="0" borderId="0" xfId="1" applyNumberFormat="1" applyFont="1" applyAlignment="1">
      <alignment horizontal="left"/>
    </xf>
    <xf numFmtId="3" fontId="15" fillId="3" borderId="3" xfId="0" applyNumberFormat="1" applyFont="1" applyFill="1" applyBorder="1" applyAlignment="1">
      <alignment horizontal="right" wrapText="1" shrinkToFit="1"/>
    </xf>
    <xf numFmtId="3" fontId="15" fillId="4" borderId="0" xfId="3" applyNumberFormat="1" applyFont="1"/>
    <xf numFmtId="43" fontId="15" fillId="0" borderId="0" xfId="2" applyFont="1"/>
    <xf numFmtId="0" fontId="14" fillId="6" borderId="4" xfId="5" applyFont="1" applyAlignment="1">
      <alignment horizontal="center"/>
    </xf>
    <xf numFmtId="4" fontId="10" fillId="8" borderId="0" xfId="0" applyNumberFormat="1" applyFont="1" applyFill="1"/>
    <xf numFmtId="0" fontId="17" fillId="9" borderId="0" xfId="0" applyFont="1" applyFill="1" applyAlignment="1">
      <alignment horizontal="center" wrapText="1"/>
    </xf>
    <xf numFmtId="38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9" fillId="6" borderId="4" xfId="5" applyAlignment="1">
      <alignment horizontal="center"/>
    </xf>
    <xf numFmtId="166" fontId="9" fillId="6" borderId="4" xfId="5" applyNumberFormat="1" applyAlignment="1">
      <alignment horizontal="center"/>
    </xf>
    <xf numFmtId="1" fontId="9" fillId="6" borderId="4" xfId="5" applyNumberFormat="1" applyAlignment="1">
      <alignment horizontal="center"/>
    </xf>
    <xf numFmtId="3" fontId="10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164" fontId="15" fillId="10" borderId="0" xfId="1" applyNumberFormat="1" applyFont="1" applyFill="1"/>
    <xf numFmtId="164" fontId="15" fillId="10" borderId="0" xfId="1" applyNumberFormat="1" applyFont="1" applyFill="1" applyAlignment="1">
      <alignment horizontal="left"/>
    </xf>
    <xf numFmtId="167" fontId="15" fillId="10" borderId="0" xfId="1" applyNumberFormat="1" applyFont="1" applyFill="1"/>
    <xf numFmtId="3" fontId="15" fillId="10" borderId="3" xfId="0" applyNumberFormat="1" applyFont="1" applyFill="1" applyBorder="1" applyAlignment="1">
      <alignment horizontal="right" wrapText="1" shrinkToFit="1"/>
    </xf>
    <xf numFmtId="3" fontId="15" fillId="10" borderId="0" xfId="1" applyNumberFormat="1" applyFont="1" applyFill="1"/>
    <xf numFmtId="1" fontId="15" fillId="10" borderId="0" xfId="1" quotePrefix="1" applyNumberFormat="1" applyFont="1" applyFill="1" applyAlignment="1">
      <alignment horizontal="right"/>
    </xf>
    <xf numFmtId="0" fontId="15" fillId="10" borderId="0" xfId="1" quotePrefix="1" applyFont="1" applyFill="1" applyAlignment="1">
      <alignment horizontal="right"/>
    </xf>
    <xf numFmtId="166" fontId="15" fillId="10" borderId="0" xfId="1" applyNumberFormat="1" applyFont="1" applyFill="1"/>
    <xf numFmtId="0" fontId="15" fillId="10" borderId="0" xfId="1" applyFont="1" applyFill="1"/>
    <xf numFmtId="9" fontId="15" fillId="10" borderId="0" xfId="0" applyNumberFormat="1" applyFont="1" applyFill="1"/>
    <xf numFmtId="9" fontId="15" fillId="10" borderId="0" xfId="1" applyNumberFormat="1" applyFont="1" applyFill="1"/>
    <xf numFmtId="164" fontId="10" fillId="0" borderId="0" xfId="0" applyNumberFormat="1" applyFont="1"/>
    <xf numFmtId="167" fontId="10" fillId="0" borderId="0" xfId="0" applyNumberFormat="1" applyFont="1"/>
    <xf numFmtId="9" fontId="10" fillId="0" borderId="0" xfId="9" applyFont="1"/>
    <xf numFmtId="0" fontId="14" fillId="6" borderId="4" xfId="5" applyFont="1" applyAlignment="1">
      <alignment horizontal="center"/>
    </xf>
  </cellXfs>
  <cellStyles count="10">
    <cellStyle name="60% - Accent3" xfId="4" builtinId="40"/>
    <cellStyle name="60% - Accent3 2" xfId="7" xr:uid="{4266F7D1-A418-45BC-90B6-B1139D3592B4}"/>
    <cellStyle name="Check Cell" xfId="5" builtinId="23"/>
    <cellStyle name="Comma" xfId="2" builtinId="3"/>
    <cellStyle name="Comma 2" xfId="8" xr:uid="{B7265A8A-3726-4B42-9A21-37CA831A8C67}"/>
    <cellStyle name="Good" xfId="3" builtinId="26"/>
    <cellStyle name="Normal" xfId="0" builtinId="0"/>
    <cellStyle name="Normal 2" xfId="1" xr:uid="{85DED926-A181-4653-A8E0-EAF099883DD0}"/>
    <cellStyle name="Normal 3" xfId="6" xr:uid="{567BC926-57F2-490D-82E9-5F4E3FB1C209}"/>
    <cellStyle name="Percent" xfId="9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0"/>
  <sheetViews>
    <sheetView tabSelected="1" zoomScaleNormal="100" workbookViewId="0">
      <pane xSplit="4" ySplit="3" topLeftCell="E4" activePane="bottomRight" state="frozen"/>
      <selection pane="topRight" activeCell="F1" sqref="F1"/>
      <selection pane="bottomLeft" activeCell="A5" sqref="A5"/>
      <selection pane="bottomRight"/>
    </sheetView>
  </sheetViews>
  <sheetFormatPr defaultColWidth="9.1796875" defaultRowHeight="13" x14ac:dyDescent="0.3"/>
  <cols>
    <col min="1" max="1" width="5.54296875" style="1" bestFit="1" customWidth="1"/>
    <col min="2" max="2" width="14.26953125" style="1" bestFit="1" customWidth="1"/>
    <col min="3" max="3" width="8" style="1" bestFit="1" customWidth="1"/>
    <col min="4" max="4" width="20.7265625" style="1" bestFit="1" customWidth="1"/>
    <col min="5" max="5" width="11.26953125" style="1" bestFit="1" customWidth="1"/>
    <col min="6" max="6" width="14.81640625" style="1" bestFit="1" customWidth="1"/>
    <col min="7" max="7" width="17.26953125" style="1" customWidth="1"/>
    <col min="8" max="8" width="21" style="1" bestFit="1" customWidth="1"/>
    <col min="9" max="9" width="16.26953125" style="1" bestFit="1" customWidth="1"/>
    <col min="10" max="10" width="14.81640625" style="1" bestFit="1" customWidth="1"/>
    <col min="11" max="11" width="18" style="1" customWidth="1"/>
    <col min="12" max="12" width="11.453125" style="15" bestFit="1" customWidth="1"/>
    <col min="13" max="13" width="12.1796875" style="15" bestFit="1" customWidth="1"/>
    <col min="14" max="14" width="17" style="1" bestFit="1" customWidth="1"/>
    <col min="15" max="15" width="16.7265625" style="1" bestFit="1" customWidth="1"/>
    <col min="16" max="16" width="12" style="1" bestFit="1" customWidth="1"/>
    <col min="17" max="17" width="19.26953125" style="1" customWidth="1"/>
    <col min="18" max="18" width="13.453125" style="1" bestFit="1" customWidth="1"/>
    <col min="19" max="19" width="13.1796875" style="1" bestFit="1" customWidth="1"/>
    <col min="20" max="20" width="12.7265625" style="1" bestFit="1" customWidth="1"/>
    <col min="21" max="21" width="11.26953125" style="1" bestFit="1" customWidth="1"/>
    <col min="22" max="22" width="12.1796875" style="1" bestFit="1" customWidth="1"/>
    <col min="23" max="23" width="11.453125" style="1" bestFit="1" customWidth="1"/>
    <col min="24" max="24" width="12.453125" style="15" customWidth="1"/>
    <col min="25" max="27" width="12.453125" style="1" customWidth="1"/>
    <col min="28" max="28" width="16" style="1" customWidth="1"/>
    <col min="29" max="29" width="12.453125" style="61" customWidth="1"/>
    <col min="30" max="30" width="12.453125" style="62" customWidth="1"/>
    <col min="31" max="31" width="12.453125" style="61" customWidth="1"/>
    <col min="32" max="32" width="15.81640625" style="1" customWidth="1"/>
    <col min="33" max="16384" width="9.1796875" style="1"/>
  </cols>
  <sheetData>
    <row r="1" spans="1:32" s="4" customFormat="1" ht="33" customHeight="1" x14ac:dyDescent="0.3">
      <c r="E1" s="39"/>
      <c r="I1" s="40"/>
      <c r="J1" s="39"/>
      <c r="L1" s="39"/>
      <c r="M1" s="39"/>
      <c r="N1" s="39"/>
      <c r="O1" s="41"/>
      <c r="P1" s="39"/>
      <c r="Q1" s="39"/>
      <c r="R1" s="45"/>
      <c r="S1" s="39"/>
      <c r="T1" s="42"/>
      <c r="U1" s="42"/>
      <c r="V1" s="39"/>
      <c r="W1" s="39"/>
      <c r="X1" s="39"/>
      <c r="Y1" s="39"/>
      <c r="Z1" s="39"/>
      <c r="AA1" s="39"/>
      <c r="AB1" s="39"/>
      <c r="AC1" s="42"/>
      <c r="AD1" s="42"/>
      <c r="AE1" s="42"/>
      <c r="AF1" s="39"/>
    </row>
    <row r="2" spans="1:32" s="4" customFormat="1" ht="15" customHeight="1" x14ac:dyDescent="0.3"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spans="1:32" s="4" customFormat="1" ht="39.5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1073</v>
      </c>
      <c r="F3" s="2" t="s">
        <v>1074</v>
      </c>
      <c r="G3" s="2" t="s">
        <v>1096</v>
      </c>
      <c r="H3" s="2" t="s">
        <v>1089</v>
      </c>
      <c r="I3" s="46" t="s">
        <v>1094</v>
      </c>
      <c r="J3" s="31" t="s">
        <v>4</v>
      </c>
      <c r="K3" s="2" t="s">
        <v>5</v>
      </c>
      <c r="L3" s="30" t="s">
        <v>1067</v>
      </c>
      <c r="M3" s="30" t="s">
        <v>1068</v>
      </c>
      <c r="N3" s="31" t="s">
        <v>1097</v>
      </c>
      <c r="O3" s="31" t="s">
        <v>1099</v>
      </c>
      <c r="P3" s="31"/>
      <c r="Q3" s="31" t="s">
        <v>711</v>
      </c>
      <c r="R3" s="31" t="s">
        <v>1071</v>
      </c>
      <c r="S3" s="31" t="s">
        <v>1061</v>
      </c>
      <c r="T3" s="2" t="s">
        <v>1090</v>
      </c>
      <c r="U3" s="2" t="s">
        <v>1063</v>
      </c>
      <c r="V3" s="2" t="s">
        <v>1065</v>
      </c>
      <c r="W3" s="2" t="s">
        <v>1059</v>
      </c>
      <c r="X3" s="3" t="s">
        <v>1061</v>
      </c>
      <c r="Y3" s="2" t="s">
        <v>1062</v>
      </c>
      <c r="Z3" s="2" t="s">
        <v>1064</v>
      </c>
      <c r="AA3" s="2" t="s">
        <v>1066</v>
      </c>
      <c r="AB3" s="58" t="s">
        <v>1060</v>
      </c>
      <c r="AC3" s="2" t="s">
        <v>1069</v>
      </c>
      <c r="AD3" s="3" t="s">
        <v>1095</v>
      </c>
      <c r="AE3" s="2" t="s">
        <v>1072</v>
      </c>
      <c r="AF3" s="2"/>
    </row>
    <row r="4" spans="1:32" x14ac:dyDescent="0.3">
      <c r="A4" s="1">
        <v>1</v>
      </c>
      <c r="B4" s="5" t="s">
        <v>129</v>
      </c>
      <c r="C4" s="5" t="s">
        <v>7</v>
      </c>
      <c r="D4" s="6" t="s">
        <v>130</v>
      </c>
      <c r="E4" s="1">
        <v>2017</v>
      </c>
      <c r="F4" s="7">
        <v>507296.16</v>
      </c>
      <c r="G4" s="7">
        <v>5153.25</v>
      </c>
      <c r="H4" s="57"/>
      <c r="I4" s="7">
        <f>F4-G4+H4</f>
        <v>502142.91</v>
      </c>
      <c r="J4" s="8">
        <f>ROUND(I4,0)</f>
        <v>502143</v>
      </c>
      <c r="K4" s="9">
        <v>1.4999999999999999E-2</v>
      </c>
      <c r="L4" s="10">
        <f>S4</f>
        <v>18.059999999999999</v>
      </c>
      <c r="M4" s="10">
        <f>AD4</f>
        <v>18.059999999999999</v>
      </c>
      <c r="N4" s="11">
        <f>ROUND(($J$362/$J$360)*J4,5)</f>
        <v>90692.519579999993</v>
      </c>
      <c r="O4" s="11">
        <f t="shared" ref="O4:O67" si="0">ROUND(($J$362/$J$360)*J4,5)</f>
        <v>90692.519579999993</v>
      </c>
      <c r="P4" s="11">
        <f>O4-Q4</f>
        <v>-0.48042000000714324</v>
      </c>
      <c r="Q4" s="8">
        <f>ROUND(N4,0)</f>
        <v>90693</v>
      </c>
      <c r="R4" s="11">
        <f>Q4-N4</f>
        <v>0.48042000000714324</v>
      </c>
      <c r="S4" s="1">
        <f>IF(Q4&gt;0,ROUND((Q4/J4)*100,2),0)</f>
        <v>18.059999999999999</v>
      </c>
      <c r="T4" s="8">
        <f>ROUND(IF(K4=3%,$J$364*Ranking!K4,0),0)</f>
        <v>0</v>
      </c>
      <c r="U4" s="8">
        <f t="shared" ref="U4:U67" si="1">T4+Q4</f>
        <v>90693</v>
      </c>
      <c r="V4" s="8">
        <f t="shared" ref="V4:V67" si="2">IF(U4&gt;J4,J4-Q4,T4)</f>
        <v>0</v>
      </c>
      <c r="W4" s="8">
        <f>Q4+V4</f>
        <v>90693</v>
      </c>
      <c r="X4" s="10">
        <f t="shared" ref="X4:X67" si="3">IF(J4&gt;0,ROUND(W4/J4*100,2),0)</f>
        <v>18.059999999999999</v>
      </c>
      <c r="Y4" s="8">
        <f>IF(K4=3%,ROUND($J$366*Ranking!K4,0),0)</f>
        <v>0</v>
      </c>
      <c r="Z4" s="12">
        <f>W4+Y4</f>
        <v>90693</v>
      </c>
      <c r="AA4" s="12">
        <f>IF(Z4&gt;J4,J4-W4,Y4)</f>
        <v>0</v>
      </c>
      <c r="AB4" s="8">
        <f t="shared" ref="AB4:AB67" si="4">W4+AA4</f>
        <v>90693</v>
      </c>
      <c r="AC4" s="59">
        <f t="shared" ref="AC4:AC67" si="5">IF(AB4&gt;J4,1,0)</f>
        <v>0</v>
      </c>
      <c r="AD4" s="60">
        <f>IF(AB4&gt;0,ROUND(AB4/J4*100,2),"")</f>
        <v>18.059999999999999</v>
      </c>
      <c r="AE4" s="61" t="str">
        <f>IF(AD4=100,1,"")</f>
        <v/>
      </c>
      <c r="AF4" s="8"/>
    </row>
    <row r="5" spans="1:32" x14ac:dyDescent="0.3">
      <c r="A5" s="1">
        <v>2</v>
      </c>
      <c r="B5" s="14" t="s">
        <v>6</v>
      </c>
      <c r="C5" s="14" t="s">
        <v>7</v>
      </c>
      <c r="D5" s="6" t="s">
        <v>8</v>
      </c>
      <c r="E5" s="1">
        <v>2003</v>
      </c>
      <c r="F5" s="7">
        <v>1495461</v>
      </c>
      <c r="G5" s="7">
        <v>47622.02</v>
      </c>
      <c r="H5" s="57"/>
      <c r="I5" s="7">
        <f t="shared" ref="I5:I68" si="6">F5-G5+H5</f>
        <v>1447838.98</v>
      </c>
      <c r="J5" s="8">
        <f t="shared" ref="J5:J67" si="7">ROUND(I5,0)</f>
        <v>1447839</v>
      </c>
      <c r="K5" s="9">
        <v>1.4999999999999999E-2</v>
      </c>
      <c r="L5" s="10">
        <f t="shared" ref="L5:L67" si="8">S5</f>
        <v>18.059999999999999</v>
      </c>
      <c r="M5" s="10">
        <f t="shared" ref="M5:M67" si="9">AD5</f>
        <v>18.059999999999999</v>
      </c>
      <c r="N5" s="11">
        <f>ROUND(($J$362/$J$360)*J5,5)</f>
        <v>261495.56372999999</v>
      </c>
      <c r="O5" s="11">
        <f t="shared" si="0"/>
        <v>261495.56372999999</v>
      </c>
      <c r="P5" s="11">
        <f t="shared" ref="P5:P68" si="10">O5-Q5</f>
        <v>-0.43627000000560656</v>
      </c>
      <c r="Q5" s="8">
        <f t="shared" ref="Q5:Q67" si="11">ROUND(N5,0)</f>
        <v>261496</v>
      </c>
      <c r="R5" s="11">
        <f t="shared" ref="R5:R67" si="12">Q5-N5</f>
        <v>0.43627000000560656</v>
      </c>
      <c r="S5" s="1">
        <f t="shared" ref="S5:S67" si="13">IF(Q5&gt;0,ROUND((Q5/J5)*100,2),0)</f>
        <v>18.059999999999999</v>
      </c>
      <c r="T5" s="8">
        <f>ROUND(IF(K5=3%,$J$364*Ranking!K5,0),0)</f>
        <v>0</v>
      </c>
      <c r="U5" s="8">
        <f t="shared" si="1"/>
        <v>261496</v>
      </c>
      <c r="V5" s="8">
        <f t="shared" si="2"/>
        <v>0</v>
      </c>
      <c r="W5" s="8">
        <f t="shared" ref="W5:W67" si="14">Q5+V5</f>
        <v>261496</v>
      </c>
      <c r="X5" s="10">
        <f t="shared" si="3"/>
        <v>18.059999999999999</v>
      </c>
      <c r="Y5" s="8">
        <f>IF(K5=3%,ROUND($J$366*Ranking!K5,0),0)</f>
        <v>0</v>
      </c>
      <c r="Z5" s="12">
        <f t="shared" ref="Z5:Z67" si="15">W5+Y5</f>
        <v>261496</v>
      </c>
      <c r="AA5" s="12">
        <f t="shared" ref="AA5:AA67" si="16">IF(Z5&gt;J5,J5-W5,Y5)</f>
        <v>0</v>
      </c>
      <c r="AB5" s="8">
        <f t="shared" si="4"/>
        <v>261496</v>
      </c>
      <c r="AC5" s="59">
        <f t="shared" si="5"/>
        <v>0</v>
      </c>
      <c r="AD5" s="60">
        <f t="shared" ref="AD5:AD68" si="17">IF(AB5&gt;0,ROUND(AB5/J5*100,2),"")</f>
        <v>18.059999999999999</v>
      </c>
      <c r="AE5" s="61" t="str">
        <f t="shared" ref="AE5:AE67" si="18">IF(AD5=100,1,"")</f>
        <v/>
      </c>
      <c r="AF5" s="8"/>
    </row>
    <row r="6" spans="1:32" x14ac:dyDescent="0.3">
      <c r="A6" s="1">
        <v>3</v>
      </c>
      <c r="B6" s="14" t="s">
        <v>9</v>
      </c>
      <c r="C6" s="14" t="s">
        <v>7</v>
      </c>
      <c r="D6" s="6" t="s">
        <v>10</v>
      </c>
      <c r="E6" s="1">
        <v>2004</v>
      </c>
      <c r="F6" s="7">
        <v>226315.28</v>
      </c>
      <c r="G6" s="7">
        <v>1576.84</v>
      </c>
      <c r="H6" s="57"/>
      <c r="I6" s="7">
        <f t="shared" si="6"/>
        <v>224738.44</v>
      </c>
      <c r="J6" s="8">
        <f t="shared" si="7"/>
        <v>224738</v>
      </c>
      <c r="K6" s="9">
        <v>1.4999999999999999E-2</v>
      </c>
      <c r="L6" s="10">
        <f t="shared" si="8"/>
        <v>18.059999999999999</v>
      </c>
      <c r="M6" s="10">
        <f t="shared" si="9"/>
        <v>18.059999999999999</v>
      </c>
      <c r="N6" s="11">
        <f t="shared" ref="N6:N67" si="19">ROUND(($J$362/$J$360)*J6,5)</f>
        <v>40590.141580000003</v>
      </c>
      <c r="O6" s="11">
        <f t="shared" si="0"/>
        <v>40590.141580000003</v>
      </c>
      <c r="P6" s="11">
        <f t="shared" si="10"/>
        <v>0.14158000000315951</v>
      </c>
      <c r="Q6" s="8">
        <f t="shared" si="11"/>
        <v>40590</v>
      </c>
      <c r="R6" s="11">
        <f t="shared" si="12"/>
        <v>-0.14158000000315951</v>
      </c>
      <c r="S6" s="1">
        <f t="shared" si="13"/>
        <v>18.059999999999999</v>
      </c>
      <c r="T6" s="8">
        <f>ROUND(IF(K6=3%,$J$364*Ranking!K6,0),0)</f>
        <v>0</v>
      </c>
      <c r="U6" s="8">
        <f t="shared" si="1"/>
        <v>40590</v>
      </c>
      <c r="V6" s="8">
        <f t="shared" si="2"/>
        <v>0</v>
      </c>
      <c r="W6" s="8">
        <f t="shared" si="14"/>
        <v>40590</v>
      </c>
      <c r="X6" s="10">
        <f t="shared" si="3"/>
        <v>18.059999999999999</v>
      </c>
      <c r="Y6" s="8">
        <f>IF(K6=3%,ROUND($J$366*Ranking!K6,0),0)</f>
        <v>0</v>
      </c>
      <c r="Z6" s="12">
        <f t="shared" si="15"/>
        <v>40590</v>
      </c>
      <c r="AA6" s="12">
        <f t="shared" si="16"/>
        <v>0</v>
      </c>
      <c r="AB6" s="8">
        <f t="shared" si="4"/>
        <v>40590</v>
      </c>
      <c r="AC6" s="59">
        <f t="shared" si="5"/>
        <v>0</v>
      </c>
      <c r="AD6" s="60">
        <f t="shared" si="17"/>
        <v>18.059999999999999</v>
      </c>
      <c r="AE6" s="61" t="str">
        <f t="shared" si="18"/>
        <v/>
      </c>
      <c r="AF6" s="8"/>
    </row>
    <row r="7" spans="1:32" x14ac:dyDescent="0.3">
      <c r="A7" s="1">
        <v>4</v>
      </c>
      <c r="B7" s="14" t="s">
        <v>131</v>
      </c>
      <c r="C7" s="14" t="s">
        <v>7</v>
      </c>
      <c r="D7" s="6" t="s">
        <v>132</v>
      </c>
      <c r="F7" s="7">
        <v>0</v>
      </c>
      <c r="G7" s="7">
        <v>0</v>
      </c>
      <c r="H7" s="57"/>
      <c r="I7" s="7">
        <f t="shared" si="6"/>
        <v>0</v>
      </c>
      <c r="J7" s="8">
        <f t="shared" si="7"/>
        <v>0</v>
      </c>
      <c r="K7" s="9"/>
      <c r="L7" s="10">
        <f t="shared" si="8"/>
        <v>0</v>
      </c>
      <c r="M7" s="10" t="str">
        <f t="shared" si="9"/>
        <v/>
      </c>
      <c r="N7" s="11">
        <f t="shared" si="19"/>
        <v>0</v>
      </c>
      <c r="O7" s="11">
        <f t="shared" si="0"/>
        <v>0</v>
      </c>
      <c r="P7" s="11">
        <f t="shared" si="10"/>
        <v>0</v>
      </c>
      <c r="Q7" s="8">
        <f t="shared" si="11"/>
        <v>0</v>
      </c>
      <c r="R7" s="11">
        <f t="shared" si="12"/>
        <v>0</v>
      </c>
      <c r="S7" s="1">
        <f t="shared" si="13"/>
        <v>0</v>
      </c>
      <c r="T7" s="8">
        <f>ROUND(IF(K7=3%,$J$364*Ranking!K7,0),0)</f>
        <v>0</v>
      </c>
      <c r="U7" s="8">
        <f t="shared" si="1"/>
        <v>0</v>
      </c>
      <c r="V7" s="8">
        <f t="shared" si="2"/>
        <v>0</v>
      </c>
      <c r="W7" s="8">
        <f t="shared" si="14"/>
        <v>0</v>
      </c>
      <c r="X7" s="10">
        <f t="shared" si="3"/>
        <v>0</v>
      </c>
      <c r="Y7" s="8">
        <f>IF(K7=3%,ROUND($J$366*Ranking!K7,0),0)</f>
        <v>0</v>
      </c>
      <c r="Z7" s="12">
        <f t="shared" si="15"/>
        <v>0</v>
      </c>
      <c r="AA7" s="12">
        <f t="shared" si="16"/>
        <v>0</v>
      </c>
      <c r="AB7" s="8">
        <f t="shared" si="4"/>
        <v>0</v>
      </c>
      <c r="AC7" s="59">
        <f t="shared" si="5"/>
        <v>0</v>
      </c>
      <c r="AD7" s="60" t="str">
        <f t="shared" si="17"/>
        <v/>
      </c>
      <c r="AE7" s="61" t="str">
        <f t="shared" si="18"/>
        <v/>
      </c>
      <c r="AF7" s="8"/>
    </row>
    <row r="8" spans="1:32" x14ac:dyDescent="0.3">
      <c r="A8" s="1">
        <v>5</v>
      </c>
      <c r="B8" s="14" t="s">
        <v>11</v>
      </c>
      <c r="C8" s="14" t="s">
        <v>7</v>
      </c>
      <c r="D8" s="6" t="s">
        <v>12</v>
      </c>
      <c r="E8" s="1">
        <v>2003</v>
      </c>
      <c r="F8" s="7">
        <v>629673</v>
      </c>
      <c r="G8" s="7">
        <v>3871.21</v>
      </c>
      <c r="H8" s="57"/>
      <c r="I8" s="7">
        <f t="shared" si="6"/>
        <v>625801.79</v>
      </c>
      <c r="J8" s="8">
        <f t="shared" si="7"/>
        <v>625802</v>
      </c>
      <c r="K8" s="9">
        <v>0.01</v>
      </c>
      <c r="L8" s="10">
        <f t="shared" si="8"/>
        <v>18.059999999999999</v>
      </c>
      <c r="M8" s="10">
        <f t="shared" si="9"/>
        <v>18.059999999999999</v>
      </c>
      <c r="N8" s="11">
        <f t="shared" si="19"/>
        <v>113026.68789</v>
      </c>
      <c r="O8" s="11">
        <f t="shared" si="0"/>
        <v>113026.68789</v>
      </c>
      <c r="P8" s="11">
        <f t="shared" si="10"/>
        <v>-0.31210999999893829</v>
      </c>
      <c r="Q8" s="8">
        <f t="shared" si="11"/>
        <v>113027</v>
      </c>
      <c r="R8" s="11">
        <f t="shared" si="12"/>
        <v>0.31210999999893829</v>
      </c>
      <c r="S8" s="1">
        <f t="shared" si="13"/>
        <v>18.059999999999999</v>
      </c>
      <c r="T8" s="8">
        <f>ROUND(IF(K8=3%,$J$364*Ranking!K8,0),0)</f>
        <v>0</v>
      </c>
      <c r="U8" s="8">
        <f t="shared" si="1"/>
        <v>113027</v>
      </c>
      <c r="V8" s="8">
        <f t="shared" si="2"/>
        <v>0</v>
      </c>
      <c r="W8" s="8">
        <f t="shared" si="14"/>
        <v>113027</v>
      </c>
      <c r="X8" s="10">
        <f t="shared" si="3"/>
        <v>18.059999999999999</v>
      </c>
      <c r="Y8" s="8">
        <f>IF(K8=3%,ROUND($J$366*Ranking!K8,0),0)</f>
        <v>0</v>
      </c>
      <c r="Z8" s="12">
        <f t="shared" si="15"/>
        <v>113027</v>
      </c>
      <c r="AA8" s="12">
        <f t="shared" si="16"/>
        <v>0</v>
      </c>
      <c r="AB8" s="8">
        <f t="shared" si="4"/>
        <v>113027</v>
      </c>
      <c r="AC8" s="59">
        <f t="shared" si="5"/>
        <v>0</v>
      </c>
      <c r="AD8" s="60">
        <f t="shared" si="17"/>
        <v>18.059999999999999</v>
      </c>
      <c r="AE8" s="61" t="str">
        <f t="shared" si="18"/>
        <v/>
      </c>
      <c r="AF8" s="8"/>
    </row>
    <row r="9" spans="1:32" x14ac:dyDescent="0.3">
      <c r="A9" s="1">
        <v>6</v>
      </c>
      <c r="B9" s="14" t="s">
        <v>133</v>
      </c>
      <c r="C9" s="14" t="s">
        <v>7</v>
      </c>
      <c r="D9" s="6" t="s">
        <v>134</v>
      </c>
      <c r="F9" s="7">
        <v>0</v>
      </c>
      <c r="G9" s="7">
        <v>0</v>
      </c>
      <c r="H9" s="57"/>
      <c r="I9" s="7">
        <f t="shared" si="6"/>
        <v>0</v>
      </c>
      <c r="J9" s="8">
        <f t="shared" si="7"/>
        <v>0</v>
      </c>
      <c r="K9" s="9"/>
      <c r="L9" s="10">
        <f t="shared" si="8"/>
        <v>0</v>
      </c>
      <c r="M9" s="10" t="str">
        <f t="shared" si="9"/>
        <v/>
      </c>
      <c r="N9" s="11">
        <f t="shared" si="19"/>
        <v>0</v>
      </c>
      <c r="O9" s="11">
        <f t="shared" si="0"/>
        <v>0</v>
      </c>
      <c r="P9" s="11">
        <f t="shared" si="10"/>
        <v>0</v>
      </c>
      <c r="Q9" s="8">
        <f t="shared" si="11"/>
        <v>0</v>
      </c>
      <c r="R9" s="11">
        <f t="shared" si="12"/>
        <v>0</v>
      </c>
      <c r="S9" s="1">
        <f t="shared" si="13"/>
        <v>0</v>
      </c>
      <c r="T9" s="8">
        <f>ROUND(IF(K9=3%,$J$364*Ranking!K9,0),0)</f>
        <v>0</v>
      </c>
      <c r="U9" s="8">
        <f t="shared" si="1"/>
        <v>0</v>
      </c>
      <c r="V9" s="8">
        <f t="shared" si="2"/>
        <v>0</v>
      </c>
      <c r="W9" s="8">
        <f t="shared" si="14"/>
        <v>0</v>
      </c>
      <c r="X9" s="10">
        <f t="shared" si="3"/>
        <v>0</v>
      </c>
      <c r="Y9" s="8">
        <f>IF(K9=3%,ROUND($J$366*Ranking!K9,0),0)</f>
        <v>0</v>
      </c>
      <c r="Z9" s="12">
        <f t="shared" si="15"/>
        <v>0</v>
      </c>
      <c r="AA9" s="12">
        <f t="shared" si="16"/>
        <v>0</v>
      </c>
      <c r="AB9" s="8">
        <f t="shared" si="4"/>
        <v>0</v>
      </c>
      <c r="AC9" s="59">
        <f t="shared" si="5"/>
        <v>0</v>
      </c>
      <c r="AD9" s="60" t="str">
        <f t="shared" si="17"/>
        <v/>
      </c>
      <c r="AE9" s="61" t="str">
        <f t="shared" si="18"/>
        <v/>
      </c>
      <c r="AF9" s="8"/>
    </row>
    <row r="10" spans="1:32" x14ac:dyDescent="0.3">
      <c r="A10" s="1">
        <v>7</v>
      </c>
      <c r="B10" s="14" t="s">
        <v>135</v>
      </c>
      <c r="C10" s="14" t="s">
        <v>7</v>
      </c>
      <c r="D10" s="6" t="s">
        <v>136</v>
      </c>
      <c r="E10" s="1">
        <v>2025</v>
      </c>
      <c r="F10" s="7">
        <v>0</v>
      </c>
      <c r="G10" s="7">
        <v>0</v>
      </c>
      <c r="H10" s="57"/>
      <c r="I10" s="7">
        <f t="shared" si="6"/>
        <v>0</v>
      </c>
      <c r="J10" s="8">
        <f t="shared" si="7"/>
        <v>0</v>
      </c>
      <c r="K10" s="9"/>
      <c r="L10" s="10">
        <f t="shared" si="8"/>
        <v>0</v>
      </c>
      <c r="M10" s="10" t="str">
        <f t="shared" si="9"/>
        <v/>
      </c>
      <c r="N10" s="11">
        <f t="shared" si="19"/>
        <v>0</v>
      </c>
      <c r="O10" s="11">
        <f t="shared" si="0"/>
        <v>0</v>
      </c>
      <c r="P10" s="11">
        <f t="shared" si="10"/>
        <v>0</v>
      </c>
      <c r="Q10" s="8">
        <f t="shared" si="11"/>
        <v>0</v>
      </c>
      <c r="R10" s="11">
        <f t="shared" si="12"/>
        <v>0</v>
      </c>
      <c r="S10" s="1">
        <f t="shared" si="13"/>
        <v>0</v>
      </c>
      <c r="T10" s="8">
        <f>ROUND(IF(K10=3%,$J$364*Ranking!K10,0),0)</f>
        <v>0</v>
      </c>
      <c r="U10" s="8">
        <f t="shared" si="1"/>
        <v>0</v>
      </c>
      <c r="V10" s="8">
        <f t="shared" si="2"/>
        <v>0</v>
      </c>
      <c r="W10" s="8">
        <f t="shared" si="14"/>
        <v>0</v>
      </c>
      <c r="X10" s="10">
        <f t="shared" si="3"/>
        <v>0</v>
      </c>
      <c r="Y10" s="8">
        <f>IF(K10=3%,ROUND($J$366*Ranking!K10,0),0)</f>
        <v>0</v>
      </c>
      <c r="Z10" s="12">
        <f t="shared" si="15"/>
        <v>0</v>
      </c>
      <c r="AA10" s="12">
        <f t="shared" si="16"/>
        <v>0</v>
      </c>
      <c r="AB10" s="8">
        <f t="shared" si="4"/>
        <v>0</v>
      </c>
      <c r="AC10" s="59">
        <f t="shared" si="5"/>
        <v>0</v>
      </c>
      <c r="AD10" s="60" t="str">
        <f t="shared" si="17"/>
        <v/>
      </c>
      <c r="AE10" s="61" t="str">
        <f t="shared" si="18"/>
        <v/>
      </c>
      <c r="AF10" s="8"/>
    </row>
    <row r="11" spans="1:32" x14ac:dyDescent="0.3">
      <c r="A11" s="1">
        <v>8</v>
      </c>
      <c r="B11" s="14" t="s">
        <v>13</v>
      </c>
      <c r="C11" s="14" t="s">
        <v>7</v>
      </c>
      <c r="D11" s="6" t="s">
        <v>14</v>
      </c>
      <c r="E11" s="1">
        <v>2008</v>
      </c>
      <c r="F11" s="7">
        <v>1503652.69</v>
      </c>
      <c r="G11" s="7">
        <v>4649.8999999999996</v>
      </c>
      <c r="H11" s="7"/>
      <c r="I11" s="7">
        <f t="shared" si="6"/>
        <v>1499002.79</v>
      </c>
      <c r="J11" s="8">
        <f t="shared" si="7"/>
        <v>1499003</v>
      </c>
      <c r="K11" s="9">
        <v>0.03</v>
      </c>
      <c r="L11" s="10">
        <f t="shared" si="8"/>
        <v>18.059999999999999</v>
      </c>
      <c r="M11" s="10">
        <f t="shared" si="9"/>
        <v>24.52</v>
      </c>
      <c r="N11" s="11">
        <f t="shared" si="19"/>
        <v>270736.34188999998</v>
      </c>
      <c r="O11" s="11">
        <f t="shared" si="0"/>
        <v>270736.34188999998</v>
      </c>
      <c r="P11" s="11">
        <f t="shared" si="10"/>
        <v>0.34188999998150393</v>
      </c>
      <c r="Q11" s="8">
        <f t="shared" si="11"/>
        <v>270736</v>
      </c>
      <c r="R11" s="11">
        <f t="shared" si="12"/>
        <v>-0.34188999998150393</v>
      </c>
      <c r="S11" s="1">
        <f t="shared" si="13"/>
        <v>18.059999999999999</v>
      </c>
      <c r="T11" s="8">
        <f>ROUND(IF(K11=3%,$J$364*Ranking!K11,0),0)</f>
        <v>58715</v>
      </c>
      <c r="U11" s="8">
        <f t="shared" si="1"/>
        <v>329451</v>
      </c>
      <c r="V11" s="8">
        <f t="shared" si="2"/>
        <v>58715</v>
      </c>
      <c r="W11" s="8">
        <f>Q11+V11</f>
        <v>329451</v>
      </c>
      <c r="X11" s="10">
        <f t="shared" si="3"/>
        <v>21.98</v>
      </c>
      <c r="Y11" s="8">
        <f>IF(K11=3%,ROUND($J$366*Ranking!K11,0),0)</f>
        <v>38167</v>
      </c>
      <c r="Z11" s="12">
        <f t="shared" si="15"/>
        <v>367618</v>
      </c>
      <c r="AA11" s="12">
        <f t="shared" si="16"/>
        <v>38167</v>
      </c>
      <c r="AB11" s="8">
        <f t="shared" si="4"/>
        <v>367618</v>
      </c>
      <c r="AC11" s="59">
        <f t="shared" si="5"/>
        <v>0</v>
      </c>
      <c r="AD11" s="60">
        <f t="shared" si="17"/>
        <v>24.52</v>
      </c>
      <c r="AE11" s="61" t="str">
        <f t="shared" si="18"/>
        <v/>
      </c>
      <c r="AF11" s="8"/>
    </row>
    <row r="12" spans="1:32" x14ac:dyDescent="0.3">
      <c r="A12" s="1">
        <v>9</v>
      </c>
      <c r="B12" s="14" t="s">
        <v>137</v>
      </c>
      <c r="C12" s="14" t="s">
        <v>7</v>
      </c>
      <c r="D12" s="6" t="s">
        <v>138</v>
      </c>
      <c r="F12" s="7">
        <v>0</v>
      </c>
      <c r="G12" s="7">
        <v>0</v>
      </c>
      <c r="H12" s="57"/>
      <c r="I12" s="7">
        <f t="shared" si="6"/>
        <v>0</v>
      </c>
      <c r="J12" s="8">
        <f t="shared" si="7"/>
        <v>0</v>
      </c>
      <c r="K12" s="9"/>
      <c r="L12" s="10">
        <f t="shared" si="8"/>
        <v>0</v>
      </c>
      <c r="M12" s="10" t="str">
        <f t="shared" si="9"/>
        <v/>
      </c>
      <c r="N12" s="11">
        <f t="shared" si="19"/>
        <v>0</v>
      </c>
      <c r="O12" s="11">
        <f t="shared" si="0"/>
        <v>0</v>
      </c>
      <c r="P12" s="11">
        <f t="shared" si="10"/>
        <v>0</v>
      </c>
      <c r="Q12" s="8">
        <f t="shared" si="11"/>
        <v>0</v>
      </c>
      <c r="R12" s="11">
        <f t="shared" si="12"/>
        <v>0</v>
      </c>
      <c r="S12" s="1">
        <f t="shared" si="13"/>
        <v>0</v>
      </c>
      <c r="T12" s="8">
        <f>ROUND(IF(K12=3%,$J$364*Ranking!K12,0),0)</f>
        <v>0</v>
      </c>
      <c r="U12" s="8">
        <f t="shared" si="1"/>
        <v>0</v>
      </c>
      <c r="V12" s="8">
        <f t="shared" si="2"/>
        <v>0</v>
      </c>
      <c r="W12" s="8">
        <f t="shared" si="14"/>
        <v>0</v>
      </c>
      <c r="X12" s="10">
        <f t="shared" si="3"/>
        <v>0</v>
      </c>
      <c r="Y12" s="8">
        <f>IF(K12=3%,ROUND($J$366*Ranking!K12,0),0)</f>
        <v>0</v>
      </c>
      <c r="Z12" s="12">
        <f t="shared" si="15"/>
        <v>0</v>
      </c>
      <c r="AA12" s="12">
        <f t="shared" si="16"/>
        <v>0</v>
      </c>
      <c r="AB12" s="8">
        <f t="shared" si="4"/>
        <v>0</v>
      </c>
      <c r="AC12" s="59">
        <f t="shared" si="5"/>
        <v>0</v>
      </c>
      <c r="AD12" s="60" t="str">
        <f t="shared" si="17"/>
        <v/>
      </c>
      <c r="AE12" s="61" t="str">
        <f t="shared" si="18"/>
        <v/>
      </c>
      <c r="AF12" s="8"/>
    </row>
    <row r="13" spans="1:32" x14ac:dyDescent="0.3">
      <c r="A13" s="1">
        <v>10</v>
      </c>
      <c r="B13" s="14" t="s">
        <v>139</v>
      </c>
      <c r="C13" s="14" t="s">
        <v>7</v>
      </c>
      <c r="D13" s="6" t="s">
        <v>140</v>
      </c>
      <c r="E13" s="1">
        <v>2016</v>
      </c>
      <c r="F13" s="7">
        <v>2033250.58</v>
      </c>
      <c r="G13" s="7">
        <v>19439.95</v>
      </c>
      <c r="H13" s="57"/>
      <c r="I13" s="7">
        <f t="shared" si="6"/>
        <v>2013810.6300000001</v>
      </c>
      <c r="J13" s="8">
        <f t="shared" si="7"/>
        <v>2013811</v>
      </c>
      <c r="K13" s="9">
        <v>1.4999999999999999E-2</v>
      </c>
      <c r="L13" s="10">
        <f t="shared" si="8"/>
        <v>18.059999999999999</v>
      </c>
      <c r="M13" s="10">
        <f t="shared" si="9"/>
        <v>18.059999999999999</v>
      </c>
      <c r="N13" s="11">
        <f t="shared" si="19"/>
        <v>363716.29904000001</v>
      </c>
      <c r="O13" s="11">
        <f t="shared" si="0"/>
        <v>363716.29904000001</v>
      </c>
      <c r="P13" s="11">
        <f t="shared" si="10"/>
        <v>0.29904000001261011</v>
      </c>
      <c r="Q13" s="8">
        <f t="shared" si="11"/>
        <v>363716</v>
      </c>
      <c r="R13" s="11">
        <f t="shared" si="12"/>
        <v>-0.29904000001261011</v>
      </c>
      <c r="S13" s="1">
        <f t="shared" si="13"/>
        <v>18.059999999999999</v>
      </c>
      <c r="T13" s="8">
        <f>ROUND(IF(K13=3%,$J$364*Ranking!K13,0),0)</f>
        <v>0</v>
      </c>
      <c r="U13" s="8">
        <f t="shared" si="1"/>
        <v>363716</v>
      </c>
      <c r="V13" s="8">
        <f t="shared" si="2"/>
        <v>0</v>
      </c>
      <c r="W13" s="8">
        <f t="shared" si="14"/>
        <v>363716</v>
      </c>
      <c r="X13" s="10">
        <f t="shared" si="3"/>
        <v>18.059999999999999</v>
      </c>
      <c r="Y13" s="8">
        <f>IF(K13=3%,ROUND($J$366*Ranking!K13,0),0)</f>
        <v>0</v>
      </c>
      <c r="Z13" s="12">
        <f t="shared" si="15"/>
        <v>363716</v>
      </c>
      <c r="AA13" s="12">
        <f t="shared" si="16"/>
        <v>0</v>
      </c>
      <c r="AB13" s="8">
        <f t="shared" si="4"/>
        <v>363716</v>
      </c>
      <c r="AC13" s="59">
        <f t="shared" si="5"/>
        <v>0</v>
      </c>
      <c r="AD13" s="60">
        <f t="shared" si="17"/>
        <v>18.059999999999999</v>
      </c>
      <c r="AE13" s="61" t="str">
        <f t="shared" si="18"/>
        <v/>
      </c>
      <c r="AF13" s="8"/>
    </row>
    <row r="14" spans="1:32" x14ac:dyDescent="0.3">
      <c r="A14" s="1">
        <v>11</v>
      </c>
      <c r="B14" s="14" t="s">
        <v>141</v>
      </c>
      <c r="C14" s="14" t="s">
        <v>7</v>
      </c>
      <c r="D14" s="6" t="s">
        <v>142</v>
      </c>
      <c r="F14" s="7">
        <v>0</v>
      </c>
      <c r="G14" s="7">
        <v>0</v>
      </c>
      <c r="H14" s="57"/>
      <c r="I14" s="7">
        <f t="shared" si="6"/>
        <v>0</v>
      </c>
      <c r="J14" s="8">
        <f t="shared" si="7"/>
        <v>0</v>
      </c>
      <c r="K14" s="9"/>
      <c r="L14" s="10">
        <f t="shared" si="8"/>
        <v>0</v>
      </c>
      <c r="M14" s="10" t="str">
        <f t="shared" si="9"/>
        <v/>
      </c>
      <c r="N14" s="11">
        <f t="shared" si="19"/>
        <v>0</v>
      </c>
      <c r="O14" s="11">
        <f t="shared" si="0"/>
        <v>0</v>
      </c>
      <c r="P14" s="11">
        <f t="shared" si="10"/>
        <v>0</v>
      </c>
      <c r="Q14" s="8">
        <f t="shared" si="11"/>
        <v>0</v>
      </c>
      <c r="R14" s="11">
        <f t="shared" si="12"/>
        <v>0</v>
      </c>
      <c r="S14" s="1">
        <f t="shared" si="13"/>
        <v>0</v>
      </c>
      <c r="T14" s="8">
        <f>ROUND(IF(K14=3%,$J$364*Ranking!K14,0),0)</f>
        <v>0</v>
      </c>
      <c r="U14" s="8">
        <f t="shared" si="1"/>
        <v>0</v>
      </c>
      <c r="V14" s="8">
        <f t="shared" si="2"/>
        <v>0</v>
      </c>
      <c r="W14" s="8">
        <f t="shared" si="14"/>
        <v>0</v>
      </c>
      <c r="X14" s="10">
        <f t="shared" si="3"/>
        <v>0</v>
      </c>
      <c r="Y14" s="8">
        <f>IF(K14=3%,ROUND($J$366*Ranking!K14,0),0)</f>
        <v>0</v>
      </c>
      <c r="Z14" s="12">
        <f t="shared" si="15"/>
        <v>0</v>
      </c>
      <c r="AA14" s="12">
        <f t="shared" si="16"/>
        <v>0</v>
      </c>
      <c r="AB14" s="8">
        <f t="shared" si="4"/>
        <v>0</v>
      </c>
      <c r="AC14" s="59">
        <f t="shared" si="5"/>
        <v>0</v>
      </c>
      <c r="AD14" s="60" t="str">
        <f t="shared" si="17"/>
        <v/>
      </c>
      <c r="AE14" s="61" t="str">
        <f t="shared" si="18"/>
        <v/>
      </c>
      <c r="AF14" s="8"/>
    </row>
    <row r="15" spans="1:32" x14ac:dyDescent="0.3">
      <c r="A15" s="1">
        <v>12</v>
      </c>
      <c r="B15" s="14" t="s">
        <v>143</v>
      </c>
      <c r="C15" s="14" t="s">
        <v>7</v>
      </c>
      <c r="D15" s="6" t="s">
        <v>144</v>
      </c>
      <c r="F15" s="7">
        <v>0</v>
      </c>
      <c r="G15" s="7">
        <v>0</v>
      </c>
      <c r="H15" s="57"/>
      <c r="I15" s="7">
        <f t="shared" si="6"/>
        <v>0</v>
      </c>
      <c r="J15" s="8">
        <f t="shared" si="7"/>
        <v>0</v>
      </c>
      <c r="K15" s="9"/>
      <c r="L15" s="10">
        <f t="shared" si="8"/>
        <v>0</v>
      </c>
      <c r="M15" s="10" t="str">
        <f t="shared" si="9"/>
        <v/>
      </c>
      <c r="N15" s="11">
        <f t="shared" si="19"/>
        <v>0</v>
      </c>
      <c r="O15" s="11">
        <f t="shared" si="0"/>
        <v>0</v>
      </c>
      <c r="P15" s="11">
        <f t="shared" si="10"/>
        <v>0</v>
      </c>
      <c r="Q15" s="8">
        <f t="shared" si="11"/>
        <v>0</v>
      </c>
      <c r="R15" s="11">
        <f t="shared" si="12"/>
        <v>0</v>
      </c>
      <c r="S15" s="1">
        <f t="shared" si="13"/>
        <v>0</v>
      </c>
      <c r="T15" s="8">
        <f>ROUND(IF(K15=3%,$J$364*Ranking!K15,0),0)</f>
        <v>0</v>
      </c>
      <c r="U15" s="8">
        <f t="shared" si="1"/>
        <v>0</v>
      </c>
      <c r="V15" s="8">
        <f t="shared" si="2"/>
        <v>0</v>
      </c>
      <c r="W15" s="8">
        <f t="shared" si="14"/>
        <v>0</v>
      </c>
      <c r="X15" s="10">
        <f t="shared" si="3"/>
        <v>0</v>
      </c>
      <c r="Y15" s="8">
        <f>IF(K15=3%,ROUND($J$366*Ranking!K15,0),0)</f>
        <v>0</v>
      </c>
      <c r="Z15" s="12">
        <f t="shared" si="15"/>
        <v>0</v>
      </c>
      <c r="AA15" s="12">
        <f t="shared" si="16"/>
        <v>0</v>
      </c>
      <c r="AB15" s="8">
        <f t="shared" si="4"/>
        <v>0</v>
      </c>
      <c r="AC15" s="59">
        <f t="shared" si="5"/>
        <v>0</v>
      </c>
      <c r="AD15" s="60" t="str">
        <f t="shared" si="17"/>
        <v/>
      </c>
      <c r="AE15" s="61" t="str">
        <f t="shared" si="18"/>
        <v/>
      </c>
      <c r="AF15" s="8"/>
    </row>
    <row r="16" spans="1:32" x14ac:dyDescent="0.3">
      <c r="A16" s="1">
        <v>13</v>
      </c>
      <c r="B16" s="14" t="s">
        <v>145</v>
      </c>
      <c r="C16" s="14" t="s">
        <v>7</v>
      </c>
      <c r="D16" s="6" t="s">
        <v>146</v>
      </c>
      <c r="F16" s="7">
        <v>0</v>
      </c>
      <c r="G16" s="7">
        <v>0</v>
      </c>
      <c r="H16" s="57"/>
      <c r="I16" s="7">
        <f t="shared" si="6"/>
        <v>0</v>
      </c>
      <c r="J16" s="8">
        <f t="shared" si="7"/>
        <v>0</v>
      </c>
      <c r="K16" s="9"/>
      <c r="L16" s="10">
        <f t="shared" si="8"/>
        <v>0</v>
      </c>
      <c r="M16" s="10" t="str">
        <f t="shared" si="9"/>
        <v/>
      </c>
      <c r="N16" s="11">
        <f t="shared" si="19"/>
        <v>0</v>
      </c>
      <c r="O16" s="11">
        <f t="shared" si="0"/>
        <v>0</v>
      </c>
      <c r="P16" s="11">
        <f t="shared" si="10"/>
        <v>0</v>
      </c>
      <c r="Q16" s="8">
        <f t="shared" si="11"/>
        <v>0</v>
      </c>
      <c r="R16" s="11">
        <f t="shared" si="12"/>
        <v>0</v>
      </c>
      <c r="S16" s="1">
        <f t="shared" si="13"/>
        <v>0</v>
      </c>
      <c r="T16" s="8">
        <f>ROUND(IF(K16=3%,$J$364*Ranking!K16,0),0)</f>
        <v>0</v>
      </c>
      <c r="U16" s="8">
        <f t="shared" si="1"/>
        <v>0</v>
      </c>
      <c r="V16" s="8">
        <f t="shared" si="2"/>
        <v>0</v>
      </c>
      <c r="W16" s="8">
        <f t="shared" si="14"/>
        <v>0</v>
      </c>
      <c r="X16" s="10">
        <f t="shared" si="3"/>
        <v>0</v>
      </c>
      <c r="Y16" s="8">
        <f>IF(K16=3%,ROUND($J$366*Ranking!K16,0),0)</f>
        <v>0</v>
      </c>
      <c r="Z16" s="12">
        <f t="shared" si="15"/>
        <v>0</v>
      </c>
      <c r="AA16" s="12">
        <f t="shared" si="16"/>
        <v>0</v>
      </c>
      <c r="AB16" s="8">
        <f t="shared" si="4"/>
        <v>0</v>
      </c>
      <c r="AC16" s="59">
        <f t="shared" si="5"/>
        <v>0</v>
      </c>
      <c r="AD16" s="60" t="str">
        <f t="shared" si="17"/>
        <v/>
      </c>
      <c r="AE16" s="61" t="str">
        <f t="shared" si="18"/>
        <v/>
      </c>
      <c r="AF16" s="8"/>
    </row>
    <row r="17" spans="1:32" x14ac:dyDescent="0.3">
      <c r="A17" s="1">
        <v>14</v>
      </c>
      <c r="B17" s="14" t="s">
        <v>15</v>
      </c>
      <c r="C17" s="14" t="s">
        <v>7</v>
      </c>
      <c r="D17" s="6" t="s">
        <v>16</v>
      </c>
      <c r="E17" s="1">
        <v>2003</v>
      </c>
      <c r="F17" s="7">
        <v>1422939.91</v>
      </c>
      <c r="G17" s="7">
        <v>22043.26</v>
      </c>
      <c r="H17" s="57"/>
      <c r="I17" s="7">
        <f t="shared" si="6"/>
        <v>1400896.65</v>
      </c>
      <c r="J17" s="8">
        <f t="shared" si="7"/>
        <v>1400897</v>
      </c>
      <c r="K17" s="9">
        <v>0.03</v>
      </c>
      <c r="L17" s="10">
        <f t="shared" si="8"/>
        <v>18.059999999999999</v>
      </c>
      <c r="M17" s="10">
        <f t="shared" si="9"/>
        <v>22.46</v>
      </c>
      <c r="N17" s="11">
        <f t="shared" si="19"/>
        <v>253017.32495000001</v>
      </c>
      <c r="O17" s="11">
        <f t="shared" si="0"/>
        <v>253017.32495000001</v>
      </c>
      <c r="P17" s="11">
        <f t="shared" si="10"/>
        <v>0.32495000000926666</v>
      </c>
      <c r="Q17" s="8">
        <f t="shared" si="11"/>
        <v>253017</v>
      </c>
      <c r="R17" s="11">
        <f t="shared" si="12"/>
        <v>-0.32495000000926666</v>
      </c>
      <c r="S17" s="1">
        <f t="shared" si="13"/>
        <v>18.059999999999999</v>
      </c>
      <c r="T17" s="8">
        <f>ROUND(IF(K17=3%,$J$364*Ranking!K17,0),0)</f>
        <v>37364</v>
      </c>
      <c r="U17" s="8">
        <f t="shared" si="1"/>
        <v>290381</v>
      </c>
      <c r="V17" s="8">
        <f t="shared" si="2"/>
        <v>37364</v>
      </c>
      <c r="W17" s="8">
        <f t="shared" si="14"/>
        <v>290381</v>
      </c>
      <c r="X17" s="10">
        <f t="shared" si="3"/>
        <v>20.73</v>
      </c>
      <c r="Y17" s="8">
        <f>IF(K17=3%,ROUND($J$366*Ranking!K17,0),0)</f>
        <v>24288</v>
      </c>
      <c r="Z17" s="12">
        <f t="shared" si="15"/>
        <v>314669</v>
      </c>
      <c r="AA17" s="12">
        <f t="shared" si="16"/>
        <v>24288</v>
      </c>
      <c r="AB17" s="8">
        <f t="shared" si="4"/>
        <v>314669</v>
      </c>
      <c r="AC17" s="59">
        <f t="shared" si="5"/>
        <v>0</v>
      </c>
      <c r="AD17" s="60">
        <f t="shared" si="17"/>
        <v>22.46</v>
      </c>
      <c r="AE17" s="61" t="str">
        <f t="shared" si="18"/>
        <v/>
      </c>
      <c r="AF17" s="8"/>
    </row>
    <row r="18" spans="1:32" x14ac:dyDescent="0.3">
      <c r="A18" s="1">
        <v>15</v>
      </c>
      <c r="B18" s="14" t="s">
        <v>147</v>
      </c>
      <c r="C18" s="14" t="s">
        <v>7</v>
      </c>
      <c r="D18" s="6" t="s">
        <v>148</v>
      </c>
      <c r="F18" s="7">
        <v>0</v>
      </c>
      <c r="G18" s="7">
        <v>0</v>
      </c>
      <c r="H18" s="57"/>
      <c r="I18" s="7">
        <f t="shared" si="6"/>
        <v>0</v>
      </c>
      <c r="J18" s="8">
        <f t="shared" si="7"/>
        <v>0</v>
      </c>
      <c r="K18" s="9"/>
      <c r="L18" s="10">
        <f t="shared" si="8"/>
        <v>0</v>
      </c>
      <c r="M18" s="10" t="str">
        <f t="shared" si="9"/>
        <v/>
      </c>
      <c r="N18" s="11">
        <f t="shared" si="19"/>
        <v>0</v>
      </c>
      <c r="O18" s="11">
        <f t="shared" si="0"/>
        <v>0</v>
      </c>
      <c r="P18" s="11">
        <f t="shared" si="10"/>
        <v>0</v>
      </c>
      <c r="Q18" s="8">
        <f t="shared" si="11"/>
        <v>0</v>
      </c>
      <c r="R18" s="11">
        <f t="shared" si="12"/>
        <v>0</v>
      </c>
      <c r="S18" s="1">
        <f t="shared" si="13"/>
        <v>0</v>
      </c>
      <c r="T18" s="8">
        <f>ROUND(IF(K18=3%,$J$364*Ranking!K18,0),0)</f>
        <v>0</v>
      </c>
      <c r="U18" s="8">
        <f t="shared" si="1"/>
        <v>0</v>
      </c>
      <c r="V18" s="8">
        <f t="shared" si="2"/>
        <v>0</v>
      </c>
      <c r="W18" s="8">
        <f t="shared" si="14"/>
        <v>0</v>
      </c>
      <c r="X18" s="10">
        <f t="shared" si="3"/>
        <v>0</v>
      </c>
      <c r="Y18" s="8">
        <f>IF(K18=3%,ROUND($J$366*Ranking!K18,0),0)</f>
        <v>0</v>
      </c>
      <c r="Z18" s="12">
        <f t="shared" si="15"/>
        <v>0</v>
      </c>
      <c r="AA18" s="12">
        <f t="shared" si="16"/>
        <v>0</v>
      </c>
      <c r="AB18" s="8">
        <f t="shared" si="4"/>
        <v>0</v>
      </c>
      <c r="AC18" s="59">
        <f t="shared" si="5"/>
        <v>0</v>
      </c>
      <c r="AD18" s="60" t="str">
        <f t="shared" si="17"/>
        <v/>
      </c>
      <c r="AE18" s="61" t="str">
        <f t="shared" si="18"/>
        <v/>
      </c>
      <c r="AF18" s="8"/>
    </row>
    <row r="19" spans="1:32" x14ac:dyDescent="0.3">
      <c r="A19" s="1">
        <v>16</v>
      </c>
      <c r="B19" s="14" t="s">
        <v>149</v>
      </c>
      <c r="C19" s="14" t="s">
        <v>7</v>
      </c>
      <c r="D19" s="6" t="s">
        <v>150</v>
      </c>
      <c r="F19" s="7">
        <v>0</v>
      </c>
      <c r="G19" s="7">
        <v>0</v>
      </c>
      <c r="H19" s="57"/>
      <c r="I19" s="7">
        <f t="shared" si="6"/>
        <v>0</v>
      </c>
      <c r="J19" s="8">
        <f t="shared" si="7"/>
        <v>0</v>
      </c>
      <c r="K19" s="9"/>
      <c r="L19" s="10">
        <f t="shared" si="8"/>
        <v>0</v>
      </c>
      <c r="M19" s="10" t="str">
        <f t="shared" si="9"/>
        <v/>
      </c>
      <c r="N19" s="11">
        <f t="shared" si="19"/>
        <v>0</v>
      </c>
      <c r="O19" s="11">
        <f t="shared" si="0"/>
        <v>0</v>
      </c>
      <c r="P19" s="11">
        <f t="shared" si="10"/>
        <v>0</v>
      </c>
      <c r="Q19" s="8">
        <f t="shared" si="11"/>
        <v>0</v>
      </c>
      <c r="R19" s="11">
        <f t="shared" si="12"/>
        <v>0</v>
      </c>
      <c r="S19" s="1">
        <f t="shared" si="13"/>
        <v>0</v>
      </c>
      <c r="T19" s="8">
        <f>ROUND(IF(K19=3%,$J$364*Ranking!K19,0),0)</f>
        <v>0</v>
      </c>
      <c r="U19" s="8">
        <f t="shared" si="1"/>
        <v>0</v>
      </c>
      <c r="V19" s="8">
        <f t="shared" si="2"/>
        <v>0</v>
      </c>
      <c r="W19" s="8">
        <f t="shared" si="14"/>
        <v>0</v>
      </c>
      <c r="X19" s="10">
        <f t="shared" si="3"/>
        <v>0</v>
      </c>
      <c r="Y19" s="8">
        <f>IF(K19=3%,ROUND($J$366*Ranking!K19,0),0)</f>
        <v>0</v>
      </c>
      <c r="Z19" s="12">
        <f t="shared" si="15"/>
        <v>0</v>
      </c>
      <c r="AA19" s="12">
        <f t="shared" si="16"/>
        <v>0</v>
      </c>
      <c r="AB19" s="8">
        <f t="shared" si="4"/>
        <v>0</v>
      </c>
      <c r="AC19" s="59">
        <f t="shared" si="5"/>
        <v>0</v>
      </c>
      <c r="AD19" s="60" t="str">
        <f t="shared" si="17"/>
        <v/>
      </c>
      <c r="AE19" s="61" t="str">
        <f t="shared" si="18"/>
        <v/>
      </c>
      <c r="AF19" s="8"/>
    </row>
    <row r="20" spans="1:32" x14ac:dyDescent="0.3">
      <c r="A20" s="1">
        <v>17</v>
      </c>
      <c r="B20" s="14" t="s">
        <v>151</v>
      </c>
      <c r="C20" s="14" t="s">
        <v>7</v>
      </c>
      <c r="D20" s="6" t="s">
        <v>152</v>
      </c>
      <c r="F20" s="7">
        <v>0</v>
      </c>
      <c r="G20" s="7">
        <v>0</v>
      </c>
      <c r="H20" s="57"/>
      <c r="I20" s="7">
        <f t="shared" si="6"/>
        <v>0</v>
      </c>
      <c r="J20" s="8">
        <f t="shared" si="7"/>
        <v>0</v>
      </c>
      <c r="K20" s="9"/>
      <c r="L20" s="10">
        <f t="shared" si="8"/>
        <v>0</v>
      </c>
      <c r="M20" s="10" t="str">
        <f t="shared" si="9"/>
        <v/>
      </c>
      <c r="N20" s="11">
        <f t="shared" si="19"/>
        <v>0</v>
      </c>
      <c r="O20" s="11">
        <f t="shared" si="0"/>
        <v>0</v>
      </c>
      <c r="P20" s="11">
        <f t="shared" si="10"/>
        <v>0</v>
      </c>
      <c r="Q20" s="8">
        <f t="shared" si="11"/>
        <v>0</v>
      </c>
      <c r="R20" s="11">
        <f t="shared" si="12"/>
        <v>0</v>
      </c>
      <c r="S20" s="1">
        <f t="shared" si="13"/>
        <v>0</v>
      </c>
      <c r="T20" s="8">
        <f>ROUND(IF(K20=3%,$J$364*Ranking!K20,0),0)</f>
        <v>0</v>
      </c>
      <c r="U20" s="8">
        <f t="shared" si="1"/>
        <v>0</v>
      </c>
      <c r="V20" s="8">
        <f t="shared" si="2"/>
        <v>0</v>
      </c>
      <c r="W20" s="8">
        <f t="shared" si="14"/>
        <v>0</v>
      </c>
      <c r="X20" s="10">
        <f t="shared" si="3"/>
        <v>0</v>
      </c>
      <c r="Y20" s="8">
        <f>IF(K20=3%,ROUND($J$366*Ranking!K20,0),0)</f>
        <v>0</v>
      </c>
      <c r="Z20" s="12">
        <f t="shared" si="15"/>
        <v>0</v>
      </c>
      <c r="AA20" s="12">
        <f t="shared" si="16"/>
        <v>0</v>
      </c>
      <c r="AB20" s="8">
        <f t="shared" si="4"/>
        <v>0</v>
      </c>
      <c r="AC20" s="59">
        <f t="shared" si="5"/>
        <v>0</v>
      </c>
      <c r="AD20" s="60" t="str">
        <f t="shared" si="17"/>
        <v/>
      </c>
      <c r="AE20" s="61" t="str">
        <f t="shared" si="18"/>
        <v/>
      </c>
      <c r="AF20" s="8"/>
    </row>
    <row r="21" spans="1:32" x14ac:dyDescent="0.3">
      <c r="A21" s="1">
        <v>18</v>
      </c>
      <c r="B21" s="14" t="s">
        <v>153</v>
      </c>
      <c r="C21" s="14" t="s">
        <v>7</v>
      </c>
      <c r="D21" s="6" t="s">
        <v>154</v>
      </c>
      <c r="F21" s="7">
        <v>0</v>
      </c>
      <c r="G21" s="7">
        <v>0</v>
      </c>
      <c r="H21" s="57"/>
      <c r="I21" s="7">
        <f t="shared" si="6"/>
        <v>0</v>
      </c>
      <c r="J21" s="8">
        <f t="shared" si="7"/>
        <v>0</v>
      </c>
      <c r="K21" s="9"/>
      <c r="L21" s="10">
        <f t="shared" si="8"/>
        <v>0</v>
      </c>
      <c r="M21" s="10" t="str">
        <f t="shared" si="9"/>
        <v/>
      </c>
      <c r="N21" s="11">
        <f t="shared" si="19"/>
        <v>0</v>
      </c>
      <c r="O21" s="11">
        <f t="shared" si="0"/>
        <v>0</v>
      </c>
      <c r="P21" s="11">
        <f t="shared" si="10"/>
        <v>0</v>
      </c>
      <c r="Q21" s="8">
        <f t="shared" si="11"/>
        <v>0</v>
      </c>
      <c r="R21" s="11">
        <f t="shared" si="12"/>
        <v>0</v>
      </c>
      <c r="S21" s="1">
        <f t="shared" si="13"/>
        <v>0</v>
      </c>
      <c r="T21" s="8">
        <f>ROUND(IF(K21=3%,$J$364*Ranking!K21,0),0)</f>
        <v>0</v>
      </c>
      <c r="U21" s="8">
        <f t="shared" si="1"/>
        <v>0</v>
      </c>
      <c r="V21" s="8">
        <f t="shared" si="2"/>
        <v>0</v>
      </c>
      <c r="W21" s="8">
        <f t="shared" si="14"/>
        <v>0</v>
      </c>
      <c r="X21" s="10">
        <f t="shared" si="3"/>
        <v>0</v>
      </c>
      <c r="Y21" s="8">
        <f>IF(K21=3%,ROUND($J$366*Ranking!K21,0),0)</f>
        <v>0</v>
      </c>
      <c r="Z21" s="12">
        <f t="shared" si="15"/>
        <v>0</v>
      </c>
      <c r="AA21" s="12">
        <f t="shared" si="16"/>
        <v>0</v>
      </c>
      <c r="AB21" s="8">
        <f t="shared" si="4"/>
        <v>0</v>
      </c>
      <c r="AC21" s="59">
        <f t="shared" si="5"/>
        <v>0</v>
      </c>
      <c r="AD21" s="60" t="str">
        <f t="shared" si="17"/>
        <v/>
      </c>
      <c r="AE21" s="61" t="str">
        <f t="shared" si="18"/>
        <v/>
      </c>
      <c r="AF21" s="8"/>
    </row>
    <row r="22" spans="1:32" x14ac:dyDescent="0.3">
      <c r="A22" s="1">
        <v>19</v>
      </c>
      <c r="B22" s="14" t="s">
        <v>17</v>
      </c>
      <c r="C22" s="14" t="s">
        <v>7</v>
      </c>
      <c r="D22" s="6" t="s">
        <v>18</v>
      </c>
      <c r="E22" s="1">
        <v>2004</v>
      </c>
      <c r="F22" s="7">
        <v>732898.35</v>
      </c>
      <c r="G22" s="7">
        <v>3076.82</v>
      </c>
      <c r="H22" s="57"/>
      <c r="I22" s="7">
        <f t="shared" si="6"/>
        <v>729821.53</v>
      </c>
      <c r="J22" s="8">
        <f t="shared" si="7"/>
        <v>729822</v>
      </c>
      <c r="K22" s="9">
        <v>0.03</v>
      </c>
      <c r="L22" s="10">
        <f t="shared" si="8"/>
        <v>18.059999999999999</v>
      </c>
      <c r="M22" s="10">
        <f t="shared" si="9"/>
        <v>31.34</v>
      </c>
      <c r="N22" s="11">
        <f t="shared" si="19"/>
        <v>131813.83794</v>
      </c>
      <c r="O22" s="11">
        <f t="shared" si="0"/>
        <v>131813.83794</v>
      </c>
      <c r="P22" s="11">
        <f t="shared" si="10"/>
        <v>-0.16206000000238419</v>
      </c>
      <c r="Q22" s="8">
        <f t="shared" si="11"/>
        <v>131814</v>
      </c>
      <c r="R22" s="11">
        <f t="shared" si="12"/>
        <v>0.16206000000238419</v>
      </c>
      <c r="S22" s="1">
        <f t="shared" si="13"/>
        <v>18.059999999999999</v>
      </c>
      <c r="T22" s="8">
        <f>ROUND(IF(K22=3%,$J$364*Ranking!K22,0),0)</f>
        <v>58715</v>
      </c>
      <c r="U22" s="8">
        <f t="shared" si="1"/>
        <v>190529</v>
      </c>
      <c r="V22" s="8">
        <f t="shared" si="2"/>
        <v>58715</v>
      </c>
      <c r="W22" s="8">
        <f t="shared" si="14"/>
        <v>190529</v>
      </c>
      <c r="X22" s="10">
        <f t="shared" si="3"/>
        <v>26.11</v>
      </c>
      <c r="Y22" s="8">
        <f>IF(K22=3%,ROUND($J$366*Ranking!K22,0),0)</f>
        <v>38167</v>
      </c>
      <c r="Z22" s="12">
        <f t="shared" si="15"/>
        <v>228696</v>
      </c>
      <c r="AA22" s="12">
        <f t="shared" si="16"/>
        <v>38167</v>
      </c>
      <c r="AB22" s="8">
        <f t="shared" si="4"/>
        <v>228696</v>
      </c>
      <c r="AC22" s="59">
        <f t="shared" si="5"/>
        <v>0</v>
      </c>
      <c r="AD22" s="60">
        <f t="shared" si="17"/>
        <v>31.34</v>
      </c>
      <c r="AE22" s="61" t="str">
        <f t="shared" si="18"/>
        <v/>
      </c>
      <c r="AF22" s="8"/>
    </row>
    <row r="23" spans="1:32" x14ac:dyDescent="0.3">
      <c r="A23" s="1">
        <v>20</v>
      </c>
      <c r="B23" s="14" t="s">
        <v>155</v>
      </c>
      <c r="C23" s="14" t="s">
        <v>7</v>
      </c>
      <c r="D23" s="6" t="s">
        <v>156</v>
      </c>
      <c r="E23" s="1">
        <v>2005</v>
      </c>
      <c r="F23" s="7">
        <v>4240854.53</v>
      </c>
      <c r="G23" s="7">
        <v>41740.76</v>
      </c>
      <c r="H23" s="57"/>
      <c r="I23" s="7">
        <f t="shared" si="6"/>
        <v>4199113.7700000005</v>
      </c>
      <c r="J23" s="8">
        <f t="shared" si="7"/>
        <v>4199114</v>
      </c>
      <c r="K23" s="9">
        <v>0.03</v>
      </c>
      <c r="L23" s="10">
        <f t="shared" si="8"/>
        <v>18.059999999999999</v>
      </c>
      <c r="M23" s="10">
        <f t="shared" si="9"/>
        <v>19.11</v>
      </c>
      <c r="N23" s="11">
        <f t="shared" si="19"/>
        <v>758405.92951000005</v>
      </c>
      <c r="O23" s="11">
        <f t="shared" si="0"/>
        <v>758405.92951000005</v>
      </c>
      <c r="P23" s="11">
        <f t="shared" si="10"/>
        <v>-7.0489999954588711E-2</v>
      </c>
      <c r="Q23" s="8">
        <f t="shared" si="11"/>
        <v>758406</v>
      </c>
      <c r="R23" s="11">
        <f t="shared" si="12"/>
        <v>7.0489999954588711E-2</v>
      </c>
      <c r="S23" s="1">
        <f t="shared" si="13"/>
        <v>18.059999999999999</v>
      </c>
      <c r="T23" s="8">
        <f>ROUND(IF(K23=3%,$J$364*Ranking!K23,0),0)</f>
        <v>26689</v>
      </c>
      <c r="U23" s="8">
        <f t="shared" si="1"/>
        <v>785095</v>
      </c>
      <c r="V23" s="8">
        <f t="shared" si="2"/>
        <v>26689</v>
      </c>
      <c r="W23" s="8">
        <f t="shared" si="14"/>
        <v>785095</v>
      </c>
      <c r="X23" s="10">
        <f t="shared" si="3"/>
        <v>18.7</v>
      </c>
      <c r="Y23" s="8">
        <f>IF(K23=3%,ROUND($J$366*Ranking!K23,0),0)</f>
        <v>17349</v>
      </c>
      <c r="Z23" s="12">
        <f t="shared" si="15"/>
        <v>802444</v>
      </c>
      <c r="AA23" s="12">
        <f t="shared" si="16"/>
        <v>17349</v>
      </c>
      <c r="AB23" s="8">
        <f t="shared" si="4"/>
        <v>802444</v>
      </c>
      <c r="AC23" s="59">
        <f t="shared" si="5"/>
        <v>0</v>
      </c>
      <c r="AD23" s="60">
        <f t="shared" si="17"/>
        <v>19.11</v>
      </c>
      <c r="AE23" s="61" t="str">
        <f t="shared" si="18"/>
        <v/>
      </c>
      <c r="AF23" s="8"/>
    </row>
    <row r="24" spans="1:32" x14ac:dyDescent="0.3">
      <c r="A24" s="1">
        <v>21</v>
      </c>
      <c r="B24" s="14" t="s">
        <v>157</v>
      </c>
      <c r="C24" s="14" t="s">
        <v>7</v>
      </c>
      <c r="D24" s="6" t="s">
        <v>158</v>
      </c>
      <c r="F24" s="7">
        <v>0</v>
      </c>
      <c r="G24" s="7">
        <v>0</v>
      </c>
      <c r="H24" s="57"/>
      <c r="I24" s="7">
        <f t="shared" si="6"/>
        <v>0</v>
      </c>
      <c r="J24" s="8">
        <f t="shared" si="7"/>
        <v>0</v>
      </c>
      <c r="K24" s="9"/>
      <c r="L24" s="10">
        <f t="shared" si="8"/>
        <v>0</v>
      </c>
      <c r="M24" s="10" t="str">
        <f t="shared" si="9"/>
        <v/>
      </c>
      <c r="N24" s="11">
        <f t="shared" si="19"/>
        <v>0</v>
      </c>
      <c r="O24" s="11">
        <f t="shared" si="0"/>
        <v>0</v>
      </c>
      <c r="P24" s="11">
        <f t="shared" si="10"/>
        <v>0</v>
      </c>
      <c r="Q24" s="8">
        <f t="shared" si="11"/>
        <v>0</v>
      </c>
      <c r="R24" s="11">
        <f t="shared" si="12"/>
        <v>0</v>
      </c>
      <c r="S24" s="1">
        <f t="shared" si="13"/>
        <v>0</v>
      </c>
      <c r="T24" s="8">
        <f>ROUND(IF(K24=3%,$J$364*Ranking!K24,0),0)</f>
        <v>0</v>
      </c>
      <c r="U24" s="8">
        <f t="shared" si="1"/>
        <v>0</v>
      </c>
      <c r="V24" s="8">
        <f t="shared" si="2"/>
        <v>0</v>
      </c>
      <c r="W24" s="8">
        <f t="shared" si="14"/>
        <v>0</v>
      </c>
      <c r="X24" s="10">
        <f t="shared" si="3"/>
        <v>0</v>
      </c>
      <c r="Y24" s="8">
        <f>IF(K24=3%,ROUND($J$366*Ranking!K24,0),0)</f>
        <v>0</v>
      </c>
      <c r="Z24" s="12">
        <f t="shared" si="15"/>
        <v>0</v>
      </c>
      <c r="AA24" s="12">
        <f t="shared" si="16"/>
        <v>0</v>
      </c>
      <c r="AB24" s="8">
        <f t="shared" si="4"/>
        <v>0</v>
      </c>
      <c r="AC24" s="59">
        <f t="shared" si="5"/>
        <v>0</v>
      </c>
      <c r="AD24" s="60" t="str">
        <f t="shared" si="17"/>
        <v/>
      </c>
      <c r="AE24" s="61" t="str">
        <f t="shared" si="18"/>
        <v/>
      </c>
      <c r="AF24" s="8"/>
    </row>
    <row r="25" spans="1:32" x14ac:dyDescent="0.3">
      <c r="A25" s="1">
        <v>22</v>
      </c>
      <c r="B25" s="14" t="s">
        <v>159</v>
      </c>
      <c r="C25" s="14" t="s">
        <v>7</v>
      </c>
      <c r="D25" s="6" t="s">
        <v>160</v>
      </c>
      <c r="E25" s="1">
        <v>2009</v>
      </c>
      <c r="F25" s="7">
        <v>68915.37</v>
      </c>
      <c r="G25" s="7">
        <v>0</v>
      </c>
      <c r="H25" s="57"/>
      <c r="I25" s="7">
        <f t="shared" si="6"/>
        <v>68915.37</v>
      </c>
      <c r="J25" s="8">
        <f t="shared" si="7"/>
        <v>68915</v>
      </c>
      <c r="K25" s="9">
        <v>1.4999999999999999E-2</v>
      </c>
      <c r="L25" s="10">
        <f t="shared" si="8"/>
        <v>18.059999999999999</v>
      </c>
      <c r="M25" s="10">
        <f t="shared" si="9"/>
        <v>18.059999999999999</v>
      </c>
      <c r="N25" s="11">
        <f t="shared" si="19"/>
        <v>12446.80298</v>
      </c>
      <c r="O25" s="11">
        <f t="shared" si="0"/>
        <v>12446.80298</v>
      </c>
      <c r="P25" s="11">
        <f t="shared" si="10"/>
        <v>-0.19701999999961117</v>
      </c>
      <c r="Q25" s="8">
        <f t="shared" si="11"/>
        <v>12447</v>
      </c>
      <c r="R25" s="11">
        <f t="shared" si="12"/>
        <v>0.19701999999961117</v>
      </c>
      <c r="S25" s="1">
        <f t="shared" si="13"/>
        <v>18.059999999999999</v>
      </c>
      <c r="T25" s="8">
        <f>ROUND(IF(K25=3%,$J$364*Ranking!K25,0),0)</f>
        <v>0</v>
      </c>
      <c r="U25" s="8">
        <f t="shared" si="1"/>
        <v>12447</v>
      </c>
      <c r="V25" s="8">
        <f t="shared" si="2"/>
        <v>0</v>
      </c>
      <c r="W25" s="8">
        <f t="shared" si="14"/>
        <v>12447</v>
      </c>
      <c r="X25" s="10">
        <f t="shared" si="3"/>
        <v>18.059999999999999</v>
      </c>
      <c r="Y25" s="8">
        <f>IF(K25=3%,ROUND($J$366*Ranking!K25,0),0)</f>
        <v>0</v>
      </c>
      <c r="Z25" s="12">
        <f t="shared" si="15"/>
        <v>12447</v>
      </c>
      <c r="AA25" s="12">
        <f t="shared" si="16"/>
        <v>0</v>
      </c>
      <c r="AB25" s="8">
        <f t="shared" si="4"/>
        <v>12447</v>
      </c>
      <c r="AC25" s="59">
        <f t="shared" si="5"/>
        <v>0</v>
      </c>
      <c r="AD25" s="60">
        <f t="shared" si="17"/>
        <v>18.059999999999999</v>
      </c>
      <c r="AE25" s="61" t="str">
        <f t="shared" si="18"/>
        <v/>
      </c>
      <c r="AF25" s="8"/>
    </row>
    <row r="26" spans="1:32" x14ac:dyDescent="0.3">
      <c r="A26" s="1">
        <v>23</v>
      </c>
      <c r="B26" s="14" t="s">
        <v>19</v>
      </c>
      <c r="C26" s="14" t="s">
        <v>7</v>
      </c>
      <c r="D26" s="6" t="s">
        <v>20</v>
      </c>
      <c r="E26" s="1">
        <v>2002</v>
      </c>
      <c r="F26" s="7">
        <v>2099942.21</v>
      </c>
      <c r="G26" s="7">
        <v>18513.73</v>
      </c>
      <c r="H26" s="57"/>
      <c r="I26" s="7">
        <f t="shared" si="6"/>
        <v>2081428.48</v>
      </c>
      <c r="J26" s="8">
        <f t="shared" si="7"/>
        <v>2081428</v>
      </c>
      <c r="K26" s="9">
        <v>0.03</v>
      </c>
      <c r="L26" s="10">
        <f t="shared" si="8"/>
        <v>18.059999999999999</v>
      </c>
      <c r="M26" s="10">
        <f t="shared" si="9"/>
        <v>20.6</v>
      </c>
      <c r="N26" s="11">
        <f t="shared" si="19"/>
        <v>375928.66901000001</v>
      </c>
      <c r="O26" s="11">
        <f t="shared" si="0"/>
        <v>375928.66901000001</v>
      </c>
      <c r="P26" s="11">
        <f t="shared" si="10"/>
        <v>-0.33098999998765066</v>
      </c>
      <c r="Q26" s="8">
        <f t="shared" si="11"/>
        <v>375929</v>
      </c>
      <c r="R26" s="11">
        <f t="shared" si="12"/>
        <v>0.33098999998765066</v>
      </c>
      <c r="S26" s="1">
        <f t="shared" si="13"/>
        <v>18.059999999999999</v>
      </c>
      <c r="T26" s="8">
        <f>ROUND(IF(K26=3%,$J$364*Ranking!K26,0),0)</f>
        <v>32026</v>
      </c>
      <c r="U26" s="8">
        <f t="shared" si="1"/>
        <v>407955</v>
      </c>
      <c r="V26" s="8">
        <f t="shared" si="2"/>
        <v>32026</v>
      </c>
      <c r="W26" s="8">
        <f t="shared" si="14"/>
        <v>407955</v>
      </c>
      <c r="X26" s="10">
        <f t="shared" si="3"/>
        <v>19.600000000000001</v>
      </c>
      <c r="Y26" s="8">
        <f>IF(K26=3%,ROUND($J$366*Ranking!K26,0),0)</f>
        <v>20818</v>
      </c>
      <c r="Z26" s="12">
        <f t="shared" si="15"/>
        <v>428773</v>
      </c>
      <c r="AA26" s="12">
        <f t="shared" si="16"/>
        <v>20818</v>
      </c>
      <c r="AB26" s="8">
        <f t="shared" si="4"/>
        <v>428773</v>
      </c>
      <c r="AC26" s="59">
        <f t="shared" si="5"/>
        <v>0</v>
      </c>
      <c r="AD26" s="60">
        <f t="shared" si="17"/>
        <v>20.6</v>
      </c>
      <c r="AE26" s="61" t="str">
        <f t="shared" si="18"/>
        <v/>
      </c>
      <c r="AF26" s="8"/>
    </row>
    <row r="27" spans="1:32" x14ac:dyDescent="0.3">
      <c r="A27" s="1">
        <v>24</v>
      </c>
      <c r="B27" s="14" t="s">
        <v>161</v>
      </c>
      <c r="C27" s="14" t="s">
        <v>7</v>
      </c>
      <c r="D27" s="6" t="s">
        <v>162</v>
      </c>
      <c r="E27" s="1">
        <v>2006</v>
      </c>
      <c r="F27" s="7">
        <v>360229.7</v>
      </c>
      <c r="G27" s="7">
        <v>3235.64</v>
      </c>
      <c r="H27" s="57"/>
      <c r="I27" s="7">
        <f t="shared" si="6"/>
        <v>356994.06</v>
      </c>
      <c r="J27" s="8">
        <f t="shared" si="7"/>
        <v>356994</v>
      </c>
      <c r="K27" s="9">
        <v>1.4999999999999999E-2</v>
      </c>
      <c r="L27" s="10">
        <f t="shared" si="8"/>
        <v>18.059999999999999</v>
      </c>
      <c r="M27" s="10">
        <f t="shared" si="9"/>
        <v>18.059999999999999</v>
      </c>
      <c r="N27" s="11">
        <f t="shared" si="19"/>
        <v>64477.022149999997</v>
      </c>
      <c r="O27" s="11">
        <f t="shared" si="0"/>
        <v>64477.022149999997</v>
      </c>
      <c r="P27" s="11">
        <f t="shared" si="10"/>
        <v>2.2149999997054692E-2</v>
      </c>
      <c r="Q27" s="8">
        <f t="shared" si="11"/>
        <v>64477</v>
      </c>
      <c r="R27" s="11">
        <f t="shared" si="12"/>
        <v>-2.2149999997054692E-2</v>
      </c>
      <c r="S27" s="1">
        <f t="shared" si="13"/>
        <v>18.059999999999999</v>
      </c>
      <c r="T27" s="8">
        <f>ROUND(IF(K27=3%,$J$364*Ranking!K27,0),0)</f>
        <v>0</v>
      </c>
      <c r="U27" s="8">
        <f t="shared" si="1"/>
        <v>64477</v>
      </c>
      <c r="V27" s="8">
        <f t="shared" si="2"/>
        <v>0</v>
      </c>
      <c r="W27" s="8">
        <f t="shared" si="14"/>
        <v>64477</v>
      </c>
      <c r="X27" s="10">
        <f t="shared" si="3"/>
        <v>18.059999999999999</v>
      </c>
      <c r="Y27" s="8">
        <f>IF(K27=3%,ROUND($J$366*Ranking!K27,0),0)</f>
        <v>0</v>
      </c>
      <c r="Z27" s="12">
        <f t="shared" si="15"/>
        <v>64477</v>
      </c>
      <c r="AA27" s="12">
        <f t="shared" si="16"/>
        <v>0</v>
      </c>
      <c r="AB27" s="8">
        <f t="shared" si="4"/>
        <v>64477</v>
      </c>
      <c r="AC27" s="59">
        <f t="shared" si="5"/>
        <v>0</v>
      </c>
      <c r="AD27" s="60">
        <f t="shared" si="17"/>
        <v>18.059999999999999</v>
      </c>
      <c r="AE27" s="61" t="str">
        <f t="shared" si="18"/>
        <v/>
      </c>
      <c r="AF27" s="8"/>
    </row>
    <row r="28" spans="1:32" x14ac:dyDescent="0.3">
      <c r="A28" s="1">
        <v>25</v>
      </c>
      <c r="B28" s="14" t="s">
        <v>163</v>
      </c>
      <c r="C28" s="14" t="s">
        <v>7</v>
      </c>
      <c r="D28" s="6" t="s">
        <v>164</v>
      </c>
      <c r="F28" s="7">
        <v>0</v>
      </c>
      <c r="G28" s="7">
        <v>0</v>
      </c>
      <c r="H28" s="57"/>
      <c r="I28" s="7">
        <f t="shared" si="6"/>
        <v>0</v>
      </c>
      <c r="J28" s="8">
        <f t="shared" si="7"/>
        <v>0</v>
      </c>
      <c r="K28" s="9"/>
      <c r="L28" s="10">
        <f t="shared" si="8"/>
        <v>0</v>
      </c>
      <c r="M28" s="10" t="str">
        <f t="shared" si="9"/>
        <v/>
      </c>
      <c r="N28" s="11">
        <f t="shared" si="19"/>
        <v>0</v>
      </c>
      <c r="O28" s="11">
        <f t="shared" si="0"/>
        <v>0</v>
      </c>
      <c r="P28" s="11">
        <f t="shared" si="10"/>
        <v>0</v>
      </c>
      <c r="Q28" s="8">
        <f t="shared" si="11"/>
        <v>0</v>
      </c>
      <c r="R28" s="11">
        <f t="shared" si="12"/>
        <v>0</v>
      </c>
      <c r="S28" s="1">
        <f t="shared" si="13"/>
        <v>0</v>
      </c>
      <c r="T28" s="8">
        <f>ROUND(IF(K28=3%,$J$364*Ranking!K28,0),0)</f>
        <v>0</v>
      </c>
      <c r="U28" s="8">
        <f t="shared" si="1"/>
        <v>0</v>
      </c>
      <c r="V28" s="8">
        <f t="shared" si="2"/>
        <v>0</v>
      </c>
      <c r="W28" s="8">
        <f t="shared" si="14"/>
        <v>0</v>
      </c>
      <c r="X28" s="10">
        <f t="shared" si="3"/>
        <v>0</v>
      </c>
      <c r="Y28" s="8">
        <f>IF(K28=3%,ROUND($J$366*Ranking!K28,0),0)</f>
        <v>0</v>
      </c>
      <c r="Z28" s="12">
        <f t="shared" si="15"/>
        <v>0</v>
      </c>
      <c r="AA28" s="12">
        <f t="shared" si="16"/>
        <v>0</v>
      </c>
      <c r="AB28" s="8">
        <f t="shared" si="4"/>
        <v>0</v>
      </c>
      <c r="AC28" s="59">
        <f t="shared" si="5"/>
        <v>0</v>
      </c>
      <c r="AD28" s="60" t="str">
        <f t="shared" si="17"/>
        <v/>
      </c>
      <c r="AE28" s="61" t="str">
        <f t="shared" si="18"/>
        <v/>
      </c>
      <c r="AF28" s="8"/>
    </row>
    <row r="29" spans="1:32" x14ac:dyDescent="0.3">
      <c r="A29" s="1">
        <v>26</v>
      </c>
      <c r="B29" s="14" t="s">
        <v>165</v>
      </c>
      <c r="C29" s="14" t="s">
        <v>7</v>
      </c>
      <c r="D29" s="6" t="s">
        <v>166</v>
      </c>
      <c r="E29" s="1">
        <v>2014</v>
      </c>
      <c r="F29" s="7">
        <v>1643865.63</v>
      </c>
      <c r="G29" s="7">
        <v>7280.68</v>
      </c>
      <c r="H29" s="57"/>
      <c r="I29" s="7">
        <f t="shared" si="6"/>
        <v>1636584.95</v>
      </c>
      <c r="J29" s="8">
        <f t="shared" si="7"/>
        <v>1636585</v>
      </c>
      <c r="K29" s="9">
        <v>1.4999999999999999E-2</v>
      </c>
      <c r="L29" s="10">
        <f t="shared" si="8"/>
        <v>18.059999999999999</v>
      </c>
      <c r="M29" s="10">
        <f t="shared" si="9"/>
        <v>18.059999999999999</v>
      </c>
      <c r="N29" s="11">
        <f t="shared" si="19"/>
        <v>295585.15633000003</v>
      </c>
      <c r="O29" s="11">
        <f t="shared" si="0"/>
        <v>295585.15633000003</v>
      </c>
      <c r="P29" s="11">
        <f t="shared" si="10"/>
        <v>0.15633000002708286</v>
      </c>
      <c r="Q29" s="8">
        <f t="shared" si="11"/>
        <v>295585</v>
      </c>
      <c r="R29" s="11">
        <f t="shared" si="12"/>
        <v>-0.15633000002708286</v>
      </c>
      <c r="S29" s="1">
        <f t="shared" si="13"/>
        <v>18.059999999999999</v>
      </c>
      <c r="T29" s="8">
        <f>ROUND(IF(K29=3%,$J$364*Ranking!K29,0),0)</f>
        <v>0</v>
      </c>
      <c r="U29" s="8">
        <f t="shared" si="1"/>
        <v>295585</v>
      </c>
      <c r="V29" s="8">
        <f t="shared" si="2"/>
        <v>0</v>
      </c>
      <c r="W29" s="8">
        <f t="shared" si="14"/>
        <v>295585</v>
      </c>
      <c r="X29" s="10">
        <f t="shared" si="3"/>
        <v>18.059999999999999</v>
      </c>
      <c r="Y29" s="8">
        <f>IF(K29=3%,ROUND($J$366*Ranking!K29,0),0)</f>
        <v>0</v>
      </c>
      <c r="Z29" s="12">
        <f t="shared" si="15"/>
        <v>295585</v>
      </c>
      <c r="AA29" s="12">
        <f t="shared" si="16"/>
        <v>0</v>
      </c>
      <c r="AB29" s="8">
        <f t="shared" si="4"/>
        <v>295585</v>
      </c>
      <c r="AC29" s="59">
        <f t="shared" si="5"/>
        <v>0</v>
      </c>
      <c r="AD29" s="60">
        <f t="shared" si="17"/>
        <v>18.059999999999999</v>
      </c>
      <c r="AE29" s="61" t="str">
        <f t="shared" si="18"/>
        <v/>
      </c>
      <c r="AF29" s="8"/>
    </row>
    <row r="30" spans="1:32" x14ac:dyDescent="0.3">
      <c r="A30" s="1">
        <v>27</v>
      </c>
      <c r="B30" s="14" t="s">
        <v>167</v>
      </c>
      <c r="C30" s="14" t="s">
        <v>7</v>
      </c>
      <c r="D30" s="6" t="s">
        <v>168</v>
      </c>
      <c r="F30" s="7">
        <v>0</v>
      </c>
      <c r="G30" s="7">
        <v>0</v>
      </c>
      <c r="H30" s="57"/>
      <c r="I30" s="7">
        <f t="shared" si="6"/>
        <v>0</v>
      </c>
      <c r="J30" s="8">
        <f t="shared" si="7"/>
        <v>0</v>
      </c>
      <c r="K30" s="9"/>
      <c r="L30" s="10">
        <f t="shared" si="8"/>
        <v>0</v>
      </c>
      <c r="M30" s="10" t="str">
        <f t="shared" si="9"/>
        <v/>
      </c>
      <c r="N30" s="11">
        <f t="shared" si="19"/>
        <v>0</v>
      </c>
      <c r="O30" s="11">
        <f t="shared" si="0"/>
        <v>0</v>
      </c>
      <c r="P30" s="11">
        <f t="shared" si="10"/>
        <v>0</v>
      </c>
      <c r="Q30" s="8">
        <f t="shared" si="11"/>
        <v>0</v>
      </c>
      <c r="R30" s="11">
        <f t="shared" si="12"/>
        <v>0</v>
      </c>
      <c r="S30" s="1">
        <f t="shared" si="13"/>
        <v>0</v>
      </c>
      <c r="T30" s="8">
        <f>ROUND(IF(K30=3%,$J$364*Ranking!K30,0),0)</f>
        <v>0</v>
      </c>
      <c r="U30" s="8">
        <f t="shared" si="1"/>
        <v>0</v>
      </c>
      <c r="V30" s="8">
        <f t="shared" si="2"/>
        <v>0</v>
      </c>
      <c r="W30" s="8">
        <f t="shared" si="14"/>
        <v>0</v>
      </c>
      <c r="X30" s="10">
        <f t="shared" si="3"/>
        <v>0</v>
      </c>
      <c r="Y30" s="8">
        <f>IF(K30=3%,ROUND($J$366*Ranking!K30,0),0)</f>
        <v>0</v>
      </c>
      <c r="Z30" s="12">
        <f t="shared" si="15"/>
        <v>0</v>
      </c>
      <c r="AA30" s="12">
        <f t="shared" si="16"/>
        <v>0</v>
      </c>
      <c r="AB30" s="8">
        <f t="shared" si="4"/>
        <v>0</v>
      </c>
      <c r="AC30" s="59">
        <f t="shared" si="5"/>
        <v>0</v>
      </c>
      <c r="AD30" s="60" t="str">
        <f t="shared" si="17"/>
        <v/>
      </c>
      <c r="AE30" s="61" t="str">
        <f t="shared" si="18"/>
        <v/>
      </c>
      <c r="AF30" s="8"/>
    </row>
    <row r="31" spans="1:32" x14ac:dyDescent="0.3">
      <c r="A31" s="1">
        <v>28</v>
      </c>
      <c r="B31" s="14" t="s">
        <v>169</v>
      </c>
      <c r="C31" s="14" t="s">
        <v>7</v>
      </c>
      <c r="D31" s="6" t="s">
        <v>170</v>
      </c>
      <c r="E31" s="1">
        <v>2020</v>
      </c>
      <c r="F31" s="7">
        <v>349017.7</v>
      </c>
      <c r="G31" s="7">
        <v>1417.25</v>
      </c>
      <c r="H31" s="57"/>
      <c r="I31" s="7">
        <f t="shared" si="6"/>
        <v>347600.45</v>
      </c>
      <c r="J31" s="8">
        <f t="shared" si="7"/>
        <v>347600</v>
      </c>
      <c r="K31" s="9">
        <v>0.03</v>
      </c>
      <c r="L31" s="10">
        <f t="shared" si="8"/>
        <v>18.059999999999999</v>
      </c>
      <c r="M31" s="10">
        <f t="shared" si="9"/>
        <v>45.93</v>
      </c>
      <c r="N31" s="11">
        <f t="shared" si="19"/>
        <v>62780.362979999998</v>
      </c>
      <c r="O31" s="11">
        <f t="shared" si="0"/>
        <v>62780.362979999998</v>
      </c>
      <c r="P31" s="11">
        <f t="shared" si="10"/>
        <v>0.36297999999806052</v>
      </c>
      <c r="Q31" s="8">
        <f t="shared" si="11"/>
        <v>62780</v>
      </c>
      <c r="R31" s="11">
        <f t="shared" si="12"/>
        <v>-0.36297999999806052</v>
      </c>
      <c r="S31" s="1">
        <f t="shared" si="13"/>
        <v>18.059999999999999</v>
      </c>
      <c r="T31" s="8">
        <f>ROUND(IF(K31=3%,$J$364*Ranking!K31,0),0)</f>
        <v>58715</v>
      </c>
      <c r="U31" s="8">
        <f t="shared" si="1"/>
        <v>121495</v>
      </c>
      <c r="V31" s="8">
        <f t="shared" si="2"/>
        <v>58715</v>
      </c>
      <c r="W31" s="8">
        <f t="shared" si="14"/>
        <v>121495</v>
      </c>
      <c r="X31" s="10">
        <f t="shared" si="3"/>
        <v>34.950000000000003</v>
      </c>
      <c r="Y31" s="8">
        <f>IF(K31=3%,ROUND($J$366*Ranking!K31,0),0)</f>
        <v>38167</v>
      </c>
      <c r="Z31" s="12">
        <f t="shared" si="15"/>
        <v>159662</v>
      </c>
      <c r="AA31" s="12">
        <f t="shared" si="16"/>
        <v>38167</v>
      </c>
      <c r="AB31" s="8">
        <f>W31+AA31</f>
        <v>159662</v>
      </c>
      <c r="AC31" s="59">
        <f t="shared" si="5"/>
        <v>0</v>
      </c>
      <c r="AD31" s="60">
        <f t="shared" si="17"/>
        <v>45.93</v>
      </c>
      <c r="AE31" s="61" t="str">
        <f t="shared" si="18"/>
        <v/>
      </c>
      <c r="AF31" s="8"/>
    </row>
    <row r="32" spans="1:32" x14ac:dyDescent="0.3">
      <c r="A32" s="1">
        <v>29</v>
      </c>
      <c r="B32" s="14" t="s">
        <v>171</v>
      </c>
      <c r="C32" s="14" t="s">
        <v>7</v>
      </c>
      <c r="D32" s="6" t="s">
        <v>172</v>
      </c>
      <c r="F32" s="7">
        <v>0</v>
      </c>
      <c r="G32" s="7">
        <v>0</v>
      </c>
      <c r="H32" s="57"/>
      <c r="I32" s="7">
        <f t="shared" si="6"/>
        <v>0</v>
      </c>
      <c r="J32" s="8">
        <f t="shared" si="7"/>
        <v>0</v>
      </c>
      <c r="K32" s="9"/>
      <c r="L32" s="10">
        <f t="shared" si="8"/>
        <v>0</v>
      </c>
      <c r="M32" s="10" t="str">
        <f t="shared" si="9"/>
        <v/>
      </c>
      <c r="N32" s="11">
        <f t="shared" si="19"/>
        <v>0</v>
      </c>
      <c r="O32" s="11">
        <f t="shared" si="0"/>
        <v>0</v>
      </c>
      <c r="P32" s="11">
        <f t="shared" si="10"/>
        <v>0</v>
      </c>
      <c r="Q32" s="8">
        <f t="shared" si="11"/>
        <v>0</v>
      </c>
      <c r="R32" s="11">
        <f t="shared" si="12"/>
        <v>0</v>
      </c>
      <c r="S32" s="1">
        <f t="shared" si="13"/>
        <v>0</v>
      </c>
      <c r="T32" s="8">
        <f>ROUND(IF(K32=3%,$J$364*Ranking!K32,0),0)</f>
        <v>0</v>
      </c>
      <c r="U32" s="8">
        <f t="shared" si="1"/>
        <v>0</v>
      </c>
      <c r="V32" s="8">
        <f t="shared" si="2"/>
        <v>0</v>
      </c>
      <c r="W32" s="8">
        <f t="shared" si="14"/>
        <v>0</v>
      </c>
      <c r="X32" s="10">
        <f t="shared" si="3"/>
        <v>0</v>
      </c>
      <c r="Y32" s="8">
        <f>IF(K32=3%,ROUND($J$366*Ranking!K32,0),0)</f>
        <v>0</v>
      </c>
      <c r="Z32" s="12">
        <f t="shared" si="15"/>
        <v>0</v>
      </c>
      <c r="AA32" s="12">
        <f t="shared" si="16"/>
        <v>0</v>
      </c>
      <c r="AB32" s="8">
        <f t="shared" si="4"/>
        <v>0</v>
      </c>
      <c r="AC32" s="59">
        <f t="shared" si="5"/>
        <v>0</v>
      </c>
      <c r="AD32" s="60" t="str">
        <f t="shared" si="17"/>
        <v/>
      </c>
      <c r="AE32" s="61" t="str">
        <f t="shared" si="18"/>
        <v/>
      </c>
      <c r="AF32" s="8"/>
    </row>
    <row r="33" spans="1:32" x14ac:dyDescent="0.3">
      <c r="A33" s="1">
        <v>30</v>
      </c>
      <c r="B33" s="14" t="s">
        <v>173</v>
      </c>
      <c r="C33" s="14" t="s">
        <v>7</v>
      </c>
      <c r="D33" s="6" t="s">
        <v>174</v>
      </c>
      <c r="E33" s="1">
        <v>2014</v>
      </c>
      <c r="F33" s="7">
        <v>1051362.0900000001</v>
      </c>
      <c r="G33" s="7">
        <v>8339.75</v>
      </c>
      <c r="H33" s="57"/>
      <c r="I33" s="7">
        <f t="shared" si="6"/>
        <v>1043022.3400000001</v>
      </c>
      <c r="J33" s="8">
        <f t="shared" si="7"/>
        <v>1043022</v>
      </c>
      <c r="K33" s="9">
        <v>0.01</v>
      </c>
      <c r="L33" s="10">
        <f t="shared" si="8"/>
        <v>18.059999999999999</v>
      </c>
      <c r="M33" s="10">
        <f t="shared" si="9"/>
        <v>18.059999999999999</v>
      </c>
      <c r="N33" s="11">
        <f t="shared" si="19"/>
        <v>188381.18455999999</v>
      </c>
      <c r="O33" s="11">
        <f t="shared" si="0"/>
        <v>188381.18455999999</v>
      </c>
      <c r="P33" s="11">
        <f t="shared" si="10"/>
        <v>0.18455999999423511</v>
      </c>
      <c r="Q33" s="8">
        <f t="shared" si="11"/>
        <v>188381</v>
      </c>
      <c r="R33" s="11">
        <f t="shared" si="12"/>
        <v>-0.18455999999423511</v>
      </c>
      <c r="S33" s="1">
        <f t="shared" si="13"/>
        <v>18.059999999999999</v>
      </c>
      <c r="T33" s="8">
        <f>ROUND(IF(K33=3%,$J$364*Ranking!K33,0),0)</f>
        <v>0</v>
      </c>
      <c r="U33" s="8">
        <f t="shared" si="1"/>
        <v>188381</v>
      </c>
      <c r="V33" s="8">
        <f t="shared" si="2"/>
        <v>0</v>
      </c>
      <c r="W33" s="8">
        <f t="shared" si="14"/>
        <v>188381</v>
      </c>
      <c r="X33" s="10">
        <f t="shared" si="3"/>
        <v>18.059999999999999</v>
      </c>
      <c r="Y33" s="8">
        <f>IF(K33=3%,ROUND($J$366*Ranking!K33,0),0)</f>
        <v>0</v>
      </c>
      <c r="Z33" s="12">
        <f t="shared" si="15"/>
        <v>188381</v>
      </c>
      <c r="AA33" s="12">
        <f t="shared" si="16"/>
        <v>0</v>
      </c>
      <c r="AB33" s="8">
        <f t="shared" si="4"/>
        <v>188381</v>
      </c>
      <c r="AC33" s="59">
        <f t="shared" si="5"/>
        <v>0</v>
      </c>
      <c r="AD33" s="60">
        <f t="shared" si="17"/>
        <v>18.059999999999999</v>
      </c>
      <c r="AE33" s="61" t="str">
        <f t="shared" si="18"/>
        <v/>
      </c>
      <c r="AF33" s="8"/>
    </row>
    <row r="34" spans="1:32" x14ac:dyDescent="0.3">
      <c r="A34" s="1">
        <v>31</v>
      </c>
      <c r="B34" s="14" t="s">
        <v>175</v>
      </c>
      <c r="C34" s="14" t="s">
        <v>7</v>
      </c>
      <c r="D34" s="6" t="s">
        <v>176</v>
      </c>
      <c r="E34" s="1">
        <v>2018</v>
      </c>
      <c r="F34" s="7">
        <v>1235586</v>
      </c>
      <c r="G34" s="7">
        <v>23127</v>
      </c>
      <c r="H34" s="57"/>
      <c r="I34" s="7">
        <f t="shared" si="6"/>
        <v>1212459</v>
      </c>
      <c r="J34" s="8">
        <f t="shared" si="7"/>
        <v>1212459</v>
      </c>
      <c r="K34" s="9">
        <v>0.01</v>
      </c>
      <c r="L34" s="10">
        <f t="shared" si="8"/>
        <v>18.059999999999999</v>
      </c>
      <c r="M34" s="10">
        <f t="shared" si="9"/>
        <v>18.059999999999999</v>
      </c>
      <c r="N34" s="11">
        <f t="shared" si="19"/>
        <v>218983.36051</v>
      </c>
      <c r="O34" s="11">
        <f t="shared" si="0"/>
        <v>218983.36051</v>
      </c>
      <c r="P34" s="11">
        <f t="shared" si="10"/>
        <v>0.36050999999861233</v>
      </c>
      <c r="Q34" s="8">
        <f t="shared" si="11"/>
        <v>218983</v>
      </c>
      <c r="R34" s="11">
        <f t="shared" si="12"/>
        <v>-0.36050999999861233</v>
      </c>
      <c r="S34" s="1">
        <f t="shared" si="13"/>
        <v>18.059999999999999</v>
      </c>
      <c r="T34" s="8">
        <f>ROUND(IF(K34=3%,$J$364*Ranking!K34,0),0)</f>
        <v>0</v>
      </c>
      <c r="U34" s="8">
        <f t="shared" si="1"/>
        <v>218983</v>
      </c>
      <c r="V34" s="8">
        <f t="shared" si="2"/>
        <v>0</v>
      </c>
      <c r="W34" s="8">
        <f t="shared" si="14"/>
        <v>218983</v>
      </c>
      <c r="X34" s="10">
        <f t="shared" si="3"/>
        <v>18.059999999999999</v>
      </c>
      <c r="Y34" s="8">
        <f>IF(K34=3%,ROUND($J$366*Ranking!K34,0),0)</f>
        <v>0</v>
      </c>
      <c r="Z34" s="12">
        <f t="shared" si="15"/>
        <v>218983</v>
      </c>
      <c r="AA34" s="12">
        <f t="shared" si="16"/>
        <v>0</v>
      </c>
      <c r="AB34" s="8">
        <f t="shared" si="4"/>
        <v>218983</v>
      </c>
      <c r="AC34" s="59">
        <f t="shared" si="5"/>
        <v>0</v>
      </c>
      <c r="AD34" s="60">
        <f t="shared" si="17"/>
        <v>18.059999999999999</v>
      </c>
      <c r="AE34" s="61" t="str">
        <f t="shared" si="18"/>
        <v/>
      </c>
      <c r="AF34" s="8"/>
    </row>
    <row r="35" spans="1:32" x14ac:dyDescent="0.3">
      <c r="A35" s="1">
        <v>32</v>
      </c>
      <c r="B35" s="14" t="s">
        <v>177</v>
      </c>
      <c r="C35" s="14" t="s">
        <v>178</v>
      </c>
      <c r="D35" s="6" t="s">
        <v>179</v>
      </c>
      <c r="F35" s="7">
        <v>0</v>
      </c>
      <c r="G35" s="7">
        <v>0</v>
      </c>
      <c r="H35" s="57"/>
      <c r="I35" s="7">
        <f t="shared" si="6"/>
        <v>0</v>
      </c>
      <c r="J35" s="8">
        <f t="shared" si="7"/>
        <v>0</v>
      </c>
      <c r="K35" s="9"/>
      <c r="L35" s="10">
        <f t="shared" si="8"/>
        <v>0</v>
      </c>
      <c r="M35" s="10" t="str">
        <f t="shared" si="9"/>
        <v/>
      </c>
      <c r="N35" s="11">
        <f t="shared" si="19"/>
        <v>0</v>
      </c>
      <c r="O35" s="11">
        <f t="shared" si="0"/>
        <v>0</v>
      </c>
      <c r="P35" s="11">
        <f t="shared" si="10"/>
        <v>0</v>
      </c>
      <c r="Q35" s="8">
        <f t="shared" si="11"/>
        <v>0</v>
      </c>
      <c r="R35" s="11">
        <f t="shared" si="12"/>
        <v>0</v>
      </c>
      <c r="S35" s="1">
        <f t="shared" si="13"/>
        <v>0</v>
      </c>
      <c r="T35" s="8">
        <f>ROUND(IF(K35=3%,$J$364*Ranking!K35,0),0)</f>
        <v>0</v>
      </c>
      <c r="U35" s="8">
        <f t="shared" si="1"/>
        <v>0</v>
      </c>
      <c r="V35" s="8">
        <f t="shared" si="2"/>
        <v>0</v>
      </c>
      <c r="W35" s="8">
        <f t="shared" si="14"/>
        <v>0</v>
      </c>
      <c r="X35" s="10">
        <f t="shared" si="3"/>
        <v>0</v>
      </c>
      <c r="Y35" s="8">
        <f>IF(K35=3%,ROUND($J$366*Ranking!K35,0),0)</f>
        <v>0</v>
      </c>
      <c r="Z35" s="12">
        <f t="shared" si="15"/>
        <v>0</v>
      </c>
      <c r="AA35" s="12">
        <f t="shared" si="16"/>
        <v>0</v>
      </c>
      <c r="AB35" s="8">
        <f t="shared" si="4"/>
        <v>0</v>
      </c>
      <c r="AC35" s="59">
        <f t="shared" si="5"/>
        <v>0</v>
      </c>
      <c r="AD35" s="60" t="str">
        <f t="shared" si="17"/>
        <v/>
      </c>
      <c r="AE35" s="61" t="str">
        <f t="shared" si="18"/>
        <v/>
      </c>
      <c r="AF35" s="8"/>
    </row>
    <row r="36" spans="1:32" x14ac:dyDescent="0.3">
      <c r="A36" s="1">
        <v>33</v>
      </c>
      <c r="B36" s="14" t="s">
        <v>180</v>
      </c>
      <c r="C36" s="14" t="s">
        <v>7</v>
      </c>
      <c r="D36" s="6" t="s">
        <v>181</v>
      </c>
      <c r="F36" s="7">
        <v>0</v>
      </c>
      <c r="G36" s="7">
        <v>0</v>
      </c>
      <c r="H36" s="57"/>
      <c r="I36" s="7">
        <f t="shared" si="6"/>
        <v>0</v>
      </c>
      <c r="J36" s="8">
        <f t="shared" si="7"/>
        <v>0</v>
      </c>
      <c r="K36" s="9"/>
      <c r="L36" s="10">
        <f t="shared" si="8"/>
        <v>0</v>
      </c>
      <c r="M36" s="10" t="str">
        <f t="shared" si="9"/>
        <v/>
      </c>
      <c r="N36" s="11">
        <f t="shared" si="19"/>
        <v>0</v>
      </c>
      <c r="O36" s="11">
        <f t="shared" si="0"/>
        <v>0</v>
      </c>
      <c r="P36" s="11">
        <f t="shared" si="10"/>
        <v>0</v>
      </c>
      <c r="Q36" s="8">
        <f t="shared" si="11"/>
        <v>0</v>
      </c>
      <c r="R36" s="11">
        <f t="shared" si="12"/>
        <v>0</v>
      </c>
      <c r="S36" s="1">
        <f t="shared" si="13"/>
        <v>0</v>
      </c>
      <c r="T36" s="8">
        <f>ROUND(IF(K36=3%,$J$364*Ranking!K36,0),0)</f>
        <v>0</v>
      </c>
      <c r="U36" s="8">
        <f t="shared" si="1"/>
        <v>0</v>
      </c>
      <c r="V36" s="8">
        <f t="shared" si="2"/>
        <v>0</v>
      </c>
      <c r="W36" s="8">
        <f t="shared" si="14"/>
        <v>0</v>
      </c>
      <c r="X36" s="10">
        <f t="shared" si="3"/>
        <v>0</v>
      </c>
      <c r="Y36" s="8">
        <f>IF(K36=3%,ROUND($J$366*Ranking!K36,0),0)</f>
        <v>0</v>
      </c>
      <c r="Z36" s="12">
        <f t="shared" si="15"/>
        <v>0</v>
      </c>
      <c r="AA36" s="12">
        <f t="shared" si="16"/>
        <v>0</v>
      </c>
      <c r="AB36" s="8">
        <f t="shared" si="4"/>
        <v>0</v>
      </c>
      <c r="AC36" s="59">
        <f t="shared" si="5"/>
        <v>0</v>
      </c>
      <c r="AD36" s="60" t="str">
        <f t="shared" si="17"/>
        <v/>
      </c>
      <c r="AE36" s="61" t="str">
        <f t="shared" si="18"/>
        <v/>
      </c>
      <c r="AF36" s="8"/>
    </row>
    <row r="37" spans="1:32" x14ac:dyDescent="0.3">
      <c r="A37" s="1">
        <v>34</v>
      </c>
      <c r="B37" s="14" t="s">
        <v>182</v>
      </c>
      <c r="C37" s="14" t="s">
        <v>7</v>
      </c>
      <c r="D37" s="6" t="s">
        <v>183</v>
      </c>
      <c r="F37" s="7">
        <v>0</v>
      </c>
      <c r="G37" s="7">
        <v>0</v>
      </c>
      <c r="H37" s="57"/>
      <c r="I37" s="7">
        <f t="shared" si="6"/>
        <v>0</v>
      </c>
      <c r="J37" s="8">
        <f t="shared" si="7"/>
        <v>0</v>
      </c>
      <c r="K37" s="9"/>
      <c r="L37" s="10">
        <f t="shared" si="8"/>
        <v>0</v>
      </c>
      <c r="M37" s="10" t="str">
        <f t="shared" si="9"/>
        <v/>
      </c>
      <c r="N37" s="11">
        <f t="shared" si="19"/>
        <v>0</v>
      </c>
      <c r="O37" s="11">
        <f t="shared" si="0"/>
        <v>0</v>
      </c>
      <c r="P37" s="11">
        <f t="shared" si="10"/>
        <v>0</v>
      </c>
      <c r="Q37" s="8">
        <f t="shared" si="11"/>
        <v>0</v>
      </c>
      <c r="R37" s="11">
        <f t="shared" si="12"/>
        <v>0</v>
      </c>
      <c r="S37" s="1">
        <f t="shared" si="13"/>
        <v>0</v>
      </c>
      <c r="T37" s="8">
        <f>ROUND(IF(K37=3%,$J$364*Ranking!K37,0),0)</f>
        <v>0</v>
      </c>
      <c r="U37" s="8">
        <f t="shared" si="1"/>
        <v>0</v>
      </c>
      <c r="V37" s="8">
        <f t="shared" si="2"/>
        <v>0</v>
      </c>
      <c r="W37" s="8">
        <f t="shared" si="14"/>
        <v>0</v>
      </c>
      <c r="X37" s="10">
        <f t="shared" si="3"/>
        <v>0</v>
      </c>
      <c r="Y37" s="8">
        <f>IF(K37=3%,ROUND($J$366*Ranking!K37,0),0)</f>
        <v>0</v>
      </c>
      <c r="Z37" s="12">
        <f t="shared" si="15"/>
        <v>0</v>
      </c>
      <c r="AA37" s="12">
        <f t="shared" si="16"/>
        <v>0</v>
      </c>
      <c r="AB37" s="8">
        <f t="shared" si="4"/>
        <v>0</v>
      </c>
      <c r="AC37" s="59">
        <f t="shared" si="5"/>
        <v>0</v>
      </c>
      <c r="AD37" s="60" t="str">
        <f t="shared" si="17"/>
        <v/>
      </c>
      <c r="AE37" s="61" t="str">
        <f t="shared" si="18"/>
        <v/>
      </c>
      <c r="AF37" s="8"/>
    </row>
    <row r="38" spans="1:32" x14ac:dyDescent="0.3">
      <c r="A38" s="1">
        <v>35</v>
      </c>
      <c r="B38" s="14" t="s">
        <v>184</v>
      </c>
      <c r="C38" s="14" t="s">
        <v>7</v>
      </c>
      <c r="D38" s="6" t="s">
        <v>185</v>
      </c>
      <c r="E38" s="1">
        <v>2018</v>
      </c>
      <c r="F38" s="7">
        <v>27649226.309999999</v>
      </c>
      <c r="G38" s="7">
        <v>102070.23</v>
      </c>
      <c r="H38" s="7"/>
      <c r="I38" s="7">
        <f t="shared" si="6"/>
        <v>27547156.079999998</v>
      </c>
      <c r="J38" s="8">
        <f t="shared" si="7"/>
        <v>27547156</v>
      </c>
      <c r="K38" s="9">
        <v>0.01</v>
      </c>
      <c r="L38" s="10">
        <f t="shared" si="8"/>
        <v>18.059999999999999</v>
      </c>
      <c r="M38" s="10">
        <f t="shared" si="9"/>
        <v>18.059999999999999</v>
      </c>
      <c r="N38" s="11">
        <f t="shared" si="19"/>
        <v>4975317.7578699999</v>
      </c>
      <c r="O38" s="11">
        <f t="shared" si="0"/>
        <v>4975317.7578699999</v>
      </c>
      <c r="P38" s="11">
        <f t="shared" si="10"/>
        <v>-0.24213000014424324</v>
      </c>
      <c r="Q38" s="8">
        <f t="shared" si="11"/>
        <v>4975318</v>
      </c>
      <c r="R38" s="11">
        <f t="shared" si="12"/>
        <v>0.24213000014424324</v>
      </c>
      <c r="S38" s="1">
        <f t="shared" si="13"/>
        <v>18.059999999999999</v>
      </c>
      <c r="T38" s="8">
        <f>ROUND(IF(K38=3%,$J$364*Ranking!K38,0),0)</f>
        <v>0</v>
      </c>
      <c r="U38" s="8">
        <f t="shared" si="1"/>
        <v>4975318</v>
      </c>
      <c r="V38" s="8">
        <f t="shared" si="2"/>
        <v>0</v>
      </c>
      <c r="W38" s="8">
        <f t="shared" si="14"/>
        <v>4975318</v>
      </c>
      <c r="X38" s="10">
        <f t="shared" si="3"/>
        <v>18.059999999999999</v>
      </c>
      <c r="Y38" s="8">
        <f>IF(K38=3%,ROUND($J$366*Ranking!K38,0),0)</f>
        <v>0</v>
      </c>
      <c r="Z38" s="12">
        <f t="shared" si="15"/>
        <v>4975318</v>
      </c>
      <c r="AA38" s="12">
        <f t="shared" si="16"/>
        <v>0</v>
      </c>
      <c r="AB38" s="8">
        <f t="shared" si="4"/>
        <v>4975318</v>
      </c>
      <c r="AC38" s="59">
        <f t="shared" si="5"/>
        <v>0</v>
      </c>
      <c r="AD38" s="60">
        <f t="shared" si="17"/>
        <v>18.059999999999999</v>
      </c>
      <c r="AE38" s="61" t="str">
        <f t="shared" si="18"/>
        <v/>
      </c>
      <c r="AF38" s="8"/>
    </row>
    <row r="39" spans="1:32" x14ac:dyDescent="0.3">
      <c r="A39" s="1">
        <v>36</v>
      </c>
      <c r="B39" s="14" t="s">
        <v>186</v>
      </c>
      <c r="C39" s="14" t="s">
        <v>7</v>
      </c>
      <c r="D39" s="6" t="s">
        <v>187</v>
      </c>
      <c r="E39" s="1">
        <v>2006</v>
      </c>
      <c r="F39" s="7">
        <v>1748575.5</v>
      </c>
      <c r="G39" s="7">
        <v>7981.56</v>
      </c>
      <c r="H39" s="57"/>
      <c r="I39" s="7">
        <f t="shared" si="6"/>
        <v>1740593.94</v>
      </c>
      <c r="J39" s="8">
        <f t="shared" si="7"/>
        <v>1740594</v>
      </c>
      <c r="K39" s="9">
        <v>0.03</v>
      </c>
      <c r="L39" s="10">
        <f t="shared" si="8"/>
        <v>18.059999999999999</v>
      </c>
      <c r="M39" s="10">
        <f t="shared" si="9"/>
        <v>21.1</v>
      </c>
      <c r="N39" s="11">
        <f t="shared" si="19"/>
        <v>314370.31965999998</v>
      </c>
      <c r="O39" s="11">
        <f t="shared" si="0"/>
        <v>314370.31965999998</v>
      </c>
      <c r="P39" s="11">
        <f t="shared" si="10"/>
        <v>0.31965999997919425</v>
      </c>
      <c r="Q39" s="8">
        <f t="shared" si="11"/>
        <v>314370</v>
      </c>
      <c r="R39" s="11">
        <f t="shared" si="12"/>
        <v>-0.31965999997919425</v>
      </c>
      <c r="S39" s="1">
        <f t="shared" si="13"/>
        <v>18.059999999999999</v>
      </c>
      <c r="T39" s="8">
        <f>ROUND(IF(K39=3%,$J$364*Ranking!K39,0),0)</f>
        <v>32026</v>
      </c>
      <c r="U39" s="8">
        <f t="shared" si="1"/>
        <v>346396</v>
      </c>
      <c r="V39" s="8">
        <f t="shared" si="2"/>
        <v>32026</v>
      </c>
      <c r="W39" s="8">
        <f t="shared" si="14"/>
        <v>346396</v>
      </c>
      <c r="X39" s="10">
        <f t="shared" si="3"/>
        <v>19.899999999999999</v>
      </c>
      <c r="Y39" s="8">
        <f>IF(K39=3%,ROUND($J$366*Ranking!K39,0),0)</f>
        <v>20818</v>
      </c>
      <c r="Z39" s="12">
        <f t="shared" si="15"/>
        <v>367214</v>
      </c>
      <c r="AA39" s="12">
        <f t="shared" si="16"/>
        <v>20818</v>
      </c>
      <c r="AB39" s="8">
        <f t="shared" si="4"/>
        <v>367214</v>
      </c>
      <c r="AC39" s="59">
        <f t="shared" si="5"/>
        <v>0</v>
      </c>
      <c r="AD39" s="60">
        <f t="shared" si="17"/>
        <v>21.1</v>
      </c>
      <c r="AE39" s="61" t="str">
        <f t="shared" si="18"/>
        <v/>
      </c>
      <c r="AF39" s="8"/>
    </row>
    <row r="40" spans="1:32" x14ac:dyDescent="0.3">
      <c r="A40" s="1">
        <v>37</v>
      </c>
      <c r="B40" s="14" t="s">
        <v>188</v>
      </c>
      <c r="C40" s="14" t="s">
        <v>7</v>
      </c>
      <c r="D40" s="6" t="s">
        <v>189</v>
      </c>
      <c r="E40" s="1">
        <v>2014</v>
      </c>
      <c r="F40" s="7">
        <v>243195.15</v>
      </c>
      <c r="G40" s="7">
        <v>277.64</v>
      </c>
      <c r="H40" s="57"/>
      <c r="I40" s="7">
        <f t="shared" si="6"/>
        <v>242917.50999999998</v>
      </c>
      <c r="J40" s="8">
        <f t="shared" si="7"/>
        <v>242918</v>
      </c>
      <c r="K40" s="9">
        <v>0.01</v>
      </c>
      <c r="L40" s="10">
        <f t="shared" si="8"/>
        <v>18.059999999999999</v>
      </c>
      <c r="M40" s="10">
        <f t="shared" si="9"/>
        <v>18.059999999999999</v>
      </c>
      <c r="N40" s="11">
        <f t="shared" si="19"/>
        <v>43873.64849</v>
      </c>
      <c r="O40" s="11">
        <f t="shared" si="0"/>
        <v>43873.64849</v>
      </c>
      <c r="P40" s="11">
        <f t="shared" si="10"/>
        <v>-0.35151000000041677</v>
      </c>
      <c r="Q40" s="8">
        <f t="shared" si="11"/>
        <v>43874</v>
      </c>
      <c r="R40" s="11">
        <f t="shared" si="12"/>
        <v>0.35151000000041677</v>
      </c>
      <c r="S40" s="1">
        <f t="shared" si="13"/>
        <v>18.059999999999999</v>
      </c>
      <c r="T40" s="8">
        <f>ROUND(IF(K40=3%,$J$364*Ranking!K40,0),0)</f>
        <v>0</v>
      </c>
      <c r="U40" s="8">
        <f t="shared" si="1"/>
        <v>43874</v>
      </c>
      <c r="V40" s="8">
        <f t="shared" si="2"/>
        <v>0</v>
      </c>
      <c r="W40" s="8">
        <f t="shared" si="14"/>
        <v>43874</v>
      </c>
      <c r="X40" s="10">
        <f t="shared" si="3"/>
        <v>18.059999999999999</v>
      </c>
      <c r="Y40" s="8">
        <f>IF(K40=3%,ROUND($J$366*Ranking!K40,0),0)</f>
        <v>0</v>
      </c>
      <c r="Z40" s="12">
        <f t="shared" si="15"/>
        <v>43874</v>
      </c>
      <c r="AA40" s="12">
        <f t="shared" si="16"/>
        <v>0</v>
      </c>
      <c r="AB40" s="8">
        <f t="shared" si="4"/>
        <v>43874</v>
      </c>
      <c r="AC40" s="59">
        <f t="shared" si="5"/>
        <v>0</v>
      </c>
      <c r="AD40" s="60">
        <f t="shared" si="17"/>
        <v>18.059999999999999</v>
      </c>
      <c r="AE40" s="61" t="str">
        <f t="shared" si="18"/>
        <v/>
      </c>
      <c r="AF40" s="8"/>
    </row>
    <row r="41" spans="1:32" x14ac:dyDescent="0.3">
      <c r="A41" s="1">
        <v>38</v>
      </c>
      <c r="B41" s="14" t="s">
        <v>21</v>
      </c>
      <c r="C41" s="14" t="s">
        <v>7</v>
      </c>
      <c r="D41" s="6" t="s">
        <v>22</v>
      </c>
      <c r="E41" s="1">
        <v>2002</v>
      </c>
      <c r="F41" s="7">
        <v>925882</v>
      </c>
      <c r="G41" s="7">
        <v>14343</v>
      </c>
      <c r="H41" s="57"/>
      <c r="I41" s="7">
        <f t="shared" si="6"/>
        <v>911539</v>
      </c>
      <c r="J41" s="8">
        <f t="shared" si="7"/>
        <v>911539</v>
      </c>
      <c r="K41" s="9">
        <v>0.03</v>
      </c>
      <c r="L41" s="10">
        <f t="shared" si="8"/>
        <v>18.059999999999999</v>
      </c>
      <c r="M41" s="10">
        <f t="shared" si="9"/>
        <v>25.79</v>
      </c>
      <c r="N41" s="11">
        <f t="shared" si="19"/>
        <v>164633.91625000001</v>
      </c>
      <c r="O41" s="11">
        <f t="shared" si="0"/>
        <v>164633.91625000001</v>
      </c>
      <c r="P41" s="11">
        <f t="shared" si="10"/>
        <v>-8.3749999990686774E-2</v>
      </c>
      <c r="Q41" s="8">
        <f t="shared" si="11"/>
        <v>164634</v>
      </c>
      <c r="R41" s="11">
        <f t="shared" si="12"/>
        <v>8.3749999990686774E-2</v>
      </c>
      <c r="S41" s="1">
        <f t="shared" si="13"/>
        <v>18.059999999999999</v>
      </c>
      <c r="T41" s="8">
        <f>ROUND(IF(K41=3%,$J$364*Ranking!K41,0),0)</f>
        <v>42702</v>
      </c>
      <c r="U41" s="8">
        <f t="shared" si="1"/>
        <v>207336</v>
      </c>
      <c r="V41" s="8">
        <f t="shared" si="2"/>
        <v>42702</v>
      </c>
      <c r="W41" s="8">
        <f t="shared" si="14"/>
        <v>207336</v>
      </c>
      <c r="X41" s="10">
        <f t="shared" si="3"/>
        <v>22.75</v>
      </c>
      <c r="Y41" s="8">
        <f>IF(K41=3%,ROUND($J$366*Ranking!K41,0),0)</f>
        <v>27758</v>
      </c>
      <c r="Z41" s="12">
        <f t="shared" si="15"/>
        <v>235094</v>
      </c>
      <c r="AA41" s="12">
        <f t="shared" si="16"/>
        <v>27758</v>
      </c>
      <c r="AB41" s="8">
        <f t="shared" si="4"/>
        <v>235094</v>
      </c>
      <c r="AC41" s="59">
        <f t="shared" si="5"/>
        <v>0</v>
      </c>
      <c r="AD41" s="60">
        <f t="shared" si="17"/>
        <v>25.79</v>
      </c>
      <c r="AE41" s="61" t="str">
        <f t="shared" si="18"/>
        <v/>
      </c>
      <c r="AF41" s="8"/>
    </row>
    <row r="42" spans="1:32" x14ac:dyDescent="0.3">
      <c r="A42" s="1">
        <v>39</v>
      </c>
      <c r="B42" s="14" t="s">
        <v>190</v>
      </c>
      <c r="C42" s="14" t="s">
        <v>7</v>
      </c>
      <c r="D42" s="6" t="s">
        <v>191</v>
      </c>
      <c r="E42" s="1">
        <v>2024</v>
      </c>
      <c r="F42" s="7">
        <v>146474.56</v>
      </c>
      <c r="G42" s="7">
        <v>1402.49</v>
      </c>
      <c r="H42" s="57"/>
      <c r="I42" s="7">
        <f t="shared" si="6"/>
        <v>145072.07</v>
      </c>
      <c r="J42" s="8">
        <f t="shared" si="7"/>
        <v>145072</v>
      </c>
      <c r="K42" s="9">
        <v>0.01</v>
      </c>
      <c r="L42" s="10">
        <f t="shared" si="8"/>
        <v>18.059999999999999</v>
      </c>
      <c r="M42" s="10">
        <f t="shared" si="9"/>
        <v>18.059999999999999</v>
      </c>
      <c r="N42" s="11">
        <f t="shared" si="19"/>
        <v>26201.590380000001</v>
      </c>
      <c r="O42" s="11">
        <f t="shared" si="0"/>
        <v>26201.590380000001</v>
      </c>
      <c r="P42" s="11">
        <f t="shared" si="10"/>
        <v>-0.40961999999854015</v>
      </c>
      <c r="Q42" s="8">
        <f t="shared" si="11"/>
        <v>26202</v>
      </c>
      <c r="R42" s="11">
        <f t="shared" si="12"/>
        <v>0.40961999999854015</v>
      </c>
      <c r="S42" s="1">
        <f t="shared" si="13"/>
        <v>18.059999999999999</v>
      </c>
      <c r="T42" s="8">
        <f>ROUND(IF(K42=3%,$J$364*Ranking!K42,0),0)</f>
        <v>0</v>
      </c>
      <c r="U42" s="8">
        <f t="shared" si="1"/>
        <v>26202</v>
      </c>
      <c r="V42" s="8">
        <f t="shared" si="2"/>
        <v>0</v>
      </c>
      <c r="W42" s="8">
        <f t="shared" si="14"/>
        <v>26202</v>
      </c>
      <c r="X42" s="10">
        <f t="shared" si="3"/>
        <v>18.059999999999999</v>
      </c>
      <c r="Y42" s="8">
        <f>IF(K42=3%,ROUND($J$366*Ranking!K42,0),0)</f>
        <v>0</v>
      </c>
      <c r="Z42" s="12">
        <f t="shared" si="15"/>
        <v>26202</v>
      </c>
      <c r="AA42" s="12">
        <f t="shared" si="16"/>
        <v>0</v>
      </c>
      <c r="AB42" s="8">
        <f t="shared" si="4"/>
        <v>26202</v>
      </c>
      <c r="AC42" s="59">
        <f t="shared" si="5"/>
        <v>0</v>
      </c>
      <c r="AD42" s="60">
        <f t="shared" si="17"/>
        <v>18.059999999999999</v>
      </c>
      <c r="AE42" s="61" t="str">
        <f t="shared" si="18"/>
        <v/>
      </c>
      <c r="AF42" s="8"/>
    </row>
    <row r="43" spans="1:32" x14ac:dyDescent="0.3">
      <c r="A43" s="1">
        <v>40</v>
      </c>
      <c r="B43" s="14" t="s">
        <v>23</v>
      </c>
      <c r="C43" s="14" t="s">
        <v>7</v>
      </c>
      <c r="D43" s="6" t="s">
        <v>24</v>
      </c>
      <c r="E43" s="1">
        <v>2003</v>
      </c>
      <c r="F43" s="7">
        <v>967420.78</v>
      </c>
      <c r="G43" s="7">
        <v>5204.1899999999996</v>
      </c>
      <c r="H43" s="57"/>
      <c r="I43" s="7">
        <f t="shared" si="6"/>
        <v>962216.59000000008</v>
      </c>
      <c r="J43" s="8">
        <f t="shared" si="7"/>
        <v>962217</v>
      </c>
      <c r="K43" s="9">
        <v>0.01</v>
      </c>
      <c r="L43" s="10">
        <f t="shared" si="8"/>
        <v>18.059999999999999</v>
      </c>
      <c r="M43" s="10">
        <f t="shared" si="9"/>
        <v>18.059999999999999</v>
      </c>
      <c r="N43" s="11">
        <f t="shared" si="19"/>
        <v>173786.91750000001</v>
      </c>
      <c r="O43" s="11">
        <f t="shared" si="0"/>
        <v>173786.91750000001</v>
      </c>
      <c r="P43" s="11">
        <f t="shared" si="10"/>
        <v>-8.2499999989522621E-2</v>
      </c>
      <c r="Q43" s="8">
        <f t="shared" si="11"/>
        <v>173787</v>
      </c>
      <c r="R43" s="11">
        <f t="shared" si="12"/>
        <v>8.2499999989522621E-2</v>
      </c>
      <c r="S43" s="1">
        <f t="shared" si="13"/>
        <v>18.059999999999999</v>
      </c>
      <c r="T43" s="8">
        <f>ROUND(IF(K43=3%,$J$364*Ranking!K43,0),0)</f>
        <v>0</v>
      </c>
      <c r="U43" s="8">
        <f t="shared" si="1"/>
        <v>173787</v>
      </c>
      <c r="V43" s="8">
        <f t="shared" si="2"/>
        <v>0</v>
      </c>
      <c r="W43" s="8">
        <f t="shared" si="14"/>
        <v>173787</v>
      </c>
      <c r="X43" s="10">
        <f t="shared" si="3"/>
        <v>18.059999999999999</v>
      </c>
      <c r="Y43" s="8">
        <f>IF(K43=3%,ROUND($J$366*Ranking!K43,0),0)</f>
        <v>0</v>
      </c>
      <c r="Z43" s="12">
        <f t="shared" si="15"/>
        <v>173787</v>
      </c>
      <c r="AA43" s="12">
        <f t="shared" si="16"/>
        <v>0</v>
      </c>
      <c r="AB43" s="8">
        <f t="shared" si="4"/>
        <v>173787</v>
      </c>
      <c r="AC43" s="59">
        <f t="shared" si="5"/>
        <v>0</v>
      </c>
      <c r="AD43" s="60">
        <f t="shared" si="17"/>
        <v>18.059999999999999</v>
      </c>
      <c r="AE43" s="61" t="str">
        <f t="shared" si="18"/>
        <v/>
      </c>
      <c r="AF43" s="8"/>
    </row>
    <row r="44" spans="1:32" x14ac:dyDescent="0.3">
      <c r="A44" s="1">
        <v>41</v>
      </c>
      <c r="B44" s="14" t="s">
        <v>192</v>
      </c>
      <c r="C44" s="14" t="s">
        <v>7</v>
      </c>
      <c r="D44" s="6" t="s">
        <v>193</v>
      </c>
      <c r="E44" s="1">
        <v>2006</v>
      </c>
      <c r="F44" s="7">
        <v>1308159.93</v>
      </c>
      <c r="G44" s="7">
        <v>5811.82</v>
      </c>
      <c r="H44" s="57"/>
      <c r="I44" s="7">
        <f t="shared" si="6"/>
        <v>1302348.1099999999</v>
      </c>
      <c r="J44" s="8">
        <f t="shared" si="7"/>
        <v>1302348</v>
      </c>
      <c r="K44" s="9">
        <v>0.03</v>
      </c>
      <c r="L44" s="10">
        <f t="shared" si="8"/>
        <v>18.059999999999999</v>
      </c>
      <c r="M44" s="10">
        <f t="shared" si="9"/>
        <v>22.12</v>
      </c>
      <c r="N44" s="11">
        <f t="shared" si="19"/>
        <v>235218.29736</v>
      </c>
      <c r="O44" s="11">
        <f t="shared" si="0"/>
        <v>235218.29736</v>
      </c>
      <c r="P44" s="11">
        <f t="shared" si="10"/>
        <v>0.29735999999684282</v>
      </c>
      <c r="Q44" s="8">
        <f t="shared" si="11"/>
        <v>235218</v>
      </c>
      <c r="R44" s="11">
        <f t="shared" si="12"/>
        <v>-0.29735999999684282</v>
      </c>
      <c r="S44" s="1">
        <f t="shared" si="13"/>
        <v>18.059999999999999</v>
      </c>
      <c r="T44" s="8">
        <f>ROUND(IF(K44=3%,$J$364*Ranking!K44,0),0)</f>
        <v>32026</v>
      </c>
      <c r="U44" s="8">
        <f t="shared" si="1"/>
        <v>267244</v>
      </c>
      <c r="V44" s="8">
        <f t="shared" si="2"/>
        <v>32026</v>
      </c>
      <c r="W44" s="8">
        <f t="shared" si="14"/>
        <v>267244</v>
      </c>
      <c r="X44" s="10">
        <f t="shared" si="3"/>
        <v>20.52</v>
      </c>
      <c r="Y44" s="8">
        <f>IF(K44=3%,ROUND($J$366*Ranking!K44,0),0)</f>
        <v>20818</v>
      </c>
      <c r="Z44" s="12">
        <f t="shared" si="15"/>
        <v>288062</v>
      </c>
      <c r="AA44" s="12">
        <f t="shared" si="16"/>
        <v>20818</v>
      </c>
      <c r="AB44" s="8">
        <f t="shared" si="4"/>
        <v>288062</v>
      </c>
      <c r="AC44" s="59">
        <f t="shared" si="5"/>
        <v>0</v>
      </c>
      <c r="AD44" s="60">
        <f t="shared" si="17"/>
        <v>22.12</v>
      </c>
      <c r="AE44" s="61" t="str">
        <f t="shared" si="18"/>
        <v/>
      </c>
      <c r="AF44" s="8"/>
    </row>
    <row r="45" spans="1:32" x14ac:dyDescent="0.3">
      <c r="A45" s="1">
        <v>42</v>
      </c>
      <c r="B45" s="14" t="s">
        <v>194</v>
      </c>
      <c r="C45" s="14" t="s">
        <v>7</v>
      </c>
      <c r="D45" s="6" t="s">
        <v>195</v>
      </c>
      <c r="E45" s="1">
        <v>2006</v>
      </c>
      <c r="F45" s="7">
        <v>953228.31</v>
      </c>
      <c r="G45" s="7">
        <v>9602.2900000000009</v>
      </c>
      <c r="H45" s="57"/>
      <c r="I45" s="7">
        <f t="shared" si="6"/>
        <v>943626.02</v>
      </c>
      <c r="J45" s="8">
        <f t="shared" si="7"/>
        <v>943626</v>
      </c>
      <c r="K45" s="9">
        <v>0.02</v>
      </c>
      <c r="L45" s="10">
        <f t="shared" si="8"/>
        <v>18.059999999999999</v>
      </c>
      <c r="M45" s="10">
        <f t="shared" si="9"/>
        <v>18.059999999999999</v>
      </c>
      <c r="N45" s="11">
        <f t="shared" si="19"/>
        <v>170429.1795</v>
      </c>
      <c r="O45" s="11">
        <f t="shared" si="0"/>
        <v>170429.1795</v>
      </c>
      <c r="P45" s="11">
        <f t="shared" si="10"/>
        <v>0.17949999999837019</v>
      </c>
      <c r="Q45" s="8">
        <f t="shared" si="11"/>
        <v>170429</v>
      </c>
      <c r="R45" s="11">
        <f t="shared" si="12"/>
        <v>-0.17949999999837019</v>
      </c>
      <c r="S45" s="1">
        <f t="shared" si="13"/>
        <v>18.059999999999999</v>
      </c>
      <c r="T45" s="8">
        <f>ROUND(IF(K45=3%,$J$364*Ranking!K45,0),0)</f>
        <v>0</v>
      </c>
      <c r="U45" s="8">
        <f t="shared" si="1"/>
        <v>170429</v>
      </c>
      <c r="V45" s="8">
        <f t="shared" si="2"/>
        <v>0</v>
      </c>
      <c r="W45" s="8">
        <f t="shared" si="14"/>
        <v>170429</v>
      </c>
      <c r="X45" s="10">
        <f t="shared" si="3"/>
        <v>18.059999999999999</v>
      </c>
      <c r="Y45" s="8">
        <f>IF(K45=3%,ROUND($J$366*Ranking!K45,0),0)</f>
        <v>0</v>
      </c>
      <c r="Z45" s="12">
        <f t="shared" si="15"/>
        <v>170429</v>
      </c>
      <c r="AA45" s="12">
        <f t="shared" si="16"/>
        <v>0</v>
      </c>
      <c r="AB45" s="8">
        <f t="shared" si="4"/>
        <v>170429</v>
      </c>
      <c r="AC45" s="59">
        <f t="shared" si="5"/>
        <v>0</v>
      </c>
      <c r="AD45" s="60">
        <f t="shared" si="17"/>
        <v>18.059999999999999</v>
      </c>
      <c r="AE45" s="61" t="str">
        <f t="shared" si="18"/>
        <v/>
      </c>
      <c r="AF45" s="8"/>
    </row>
    <row r="46" spans="1:32" x14ac:dyDescent="0.3">
      <c r="A46" s="1">
        <v>43</v>
      </c>
      <c r="B46" s="14" t="s">
        <v>196</v>
      </c>
      <c r="C46" s="14" t="s">
        <v>7</v>
      </c>
      <c r="D46" s="6" t="s">
        <v>197</v>
      </c>
      <c r="F46" s="7">
        <v>0</v>
      </c>
      <c r="G46" s="7">
        <v>0</v>
      </c>
      <c r="H46" s="57"/>
      <c r="I46" s="7">
        <f t="shared" si="6"/>
        <v>0</v>
      </c>
      <c r="J46" s="8">
        <f t="shared" si="7"/>
        <v>0</v>
      </c>
      <c r="K46" s="9"/>
      <c r="L46" s="10">
        <f t="shared" si="8"/>
        <v>0</v>
      </c>
      <c r="M46" s="10" t="str">
        <f t="shared" si="9"/>
        <v/>
      </c>
      <c r="N46" s="11">
        <f t="shared" si="19"/>
        <v>0</v>
      </c>
      <c r="O46" s="11">
        <f t="shared" si="0"/>
        <v>0</v>
      </c>
      <c r="P46" s="11">
        <f t="shared" si="10"/>
        <v>0</v>
      </c>
      <c r="Q46" s="8">
        <f t="shared" si="11"/>
        <v>0</v>
      </c>
      <c r="R46" s="11">
        <f t="shared" si="12"/>
        <v>0</v>
      </c>
      <c r="S46" s="1">
        <f t="shared" si="13"/>
        <v>0</v>
      </c>
      <c r="T46" s="8">
        <f>ROUND(IF(K46=3%,$J$364*Ranking!K46,0),0)</f>
        <v>0</v>
      </c>
      <c r="U46" s="8">
        <f t="shared" si="1"/>
        <v>0</v>
      </c>
      <c r="V46" s="8">
        <f t="shared" si="2"/>
        <v>0</v>
      </c>
      <c r="W46" s="8">
        <f t="shared" si="14"/>
        <v>0</v>
      </c>
      <c r="X46" s="10">
        <f t="shared" si="3"/>
        <v>0</v>
      </c>
      <c r="Y46" s="8">
        <f>IF(K46=3%,ROUND($J$366*Ranking!K46,0),0)</f>
        <v>0</v>
      </c>
      <c r="Z46" s="12">
        <f t="shared" si="15"/>
        <v>0</v>
      </c>
      <c r="AA46" s="12">
        <f t="shared" si="16"/>
        <v>0</v>
      </c>
      <c r="AB46" s="8">
        <f t="shared" si="4"/>
        <v>0</v>
      </c>
      <c r="AC46" s="59">
        <f t="shared" si="5"/>
        <v>0</v>
      </c>
      <c r="AD46" s="60" t="str">
        <f t="shared" si="17"/>
        <v/>
      </c>
      <c r="AE46" s="61" t="str">
        <f t="shared" si="18"/>
        <v/>
      </c>
      <c r="AF46" s="8"/>
    </row>
    <row r="47" spans="1:32" x14ac:dyDescent="0.3">
      <c r="A47" s="1">
        <v>44</v>
      </c>
      <c r="B47" s="14" t="s">
        <v>198</v>
      </c>
      <c r="C47" s="14" t="s">
        <v>7</v>
      </c>
      <c r="D47" s="6" t="s">
        <v>199</v>
      </c>
      <c r="F47" s="7">
        <v>0</v>
      </c>
      <c r="G47" s="7">
        <v>0</v>
      </c>
      <c r="H47" s="57"/>
      <c r="I47" s="7">
        <f t="shared" si="6"/>
        <v>0</v>
      </c>
      <c r="J47" s="8">
        <f t="shared" si="7"/>
        <v>0</v>
      </c>
      <c r="K47" s="9"/>
      <c r="L47" s="10">
        <f t="shared" si="8"/>
        <v>0</v>
      </c>
      <c r="M47" s="10" t="str">
        <f t="shared" si="9"/>
        <v/>
      </c>
      <c r="N47" s="11">
        <f t="shared" si="19"/>
        <v>0</v>
      </c>
      <c r="O47" s="11">
        <f t="shared" si="0"/>
        <v>0</v>
      </c>
      <c r="P47" s="11">
        <f t="shared" si="10"/>
        <v>0</v>
      </c>
      <c r="Q47" s="8">
        <f t="shared" si="11"/>
        <v>0</v>
      </c>
      <c r="R47" s="11">
        <f t="shared" si="12"/>
        <v>0</v>
      </c>
      <c r="S47" s="1">
        <f t="shared" si="13"/>
        <v>0</v>
      </c>
      <c r="T47" s="8">
        <f>ROUND(IF(K47=3%,$J$364*Ranking!K47,0),0)</f>
        <v>0</v>
      </c>
      <c r="U47" s="8">
        <f t="shared" si="1"/>
        <v>0</v>
      </c>
      <c r="V47" s="8">
        <f t="shared" si="2"/>
        <v>0</v>
      </c>
      <c r="W47" s="8">
        <f t="shared" si="14"/>
        <v>0</v>
      </c>
      <c r="X47" s="10">
        <f t="shared" si="3"/>
        <v>0</v>
      </c>
      <c r="Y47" s="8">
        <f>IF(K47=3%,ROUND($J$366*Ranking!K47,0),0)</f>
        <v>0</v>
      </c>
      <c r="Z47" s="12">
        <f t="shared" si="15"/>
        <v>0</v>
      </c>
      <c r="AA47" s="12">
        <f t="shared" si="16"/>
        <v>0</v>
      </c>
      <c r="AB47" s="8">
        <f t="shared" si="4"/>
        <v>0</v>
      </c>
      <c r="AC47" s="59">
        <f t="shared" si="5"/>
        <v>0</v>
      </c>
      <c r="AD47" s="60" t="str">
        <f t="shared" si="17"/>
        <v/>
      </c>
      <c r="AE47" s="61" t="str">
        <f t="shared" si="18"/>
        <v/>
      </c>
      <c r="AF47" s="8"/>
    </row>
    <row r="48" spans="1:32" x14ac:dyDescent="0.3">
      <c r="A48" s="1">
        <v>45</v>
      </c>
      <c r="B48" s="14" t="s">
        <v>200</v>
      </c>
      <c r="C48" s="14" t="s">
        <v>7</v>
      </c>
      <c r="D48" s="6" t="s">
        <v>201</v>
      </c>
      <c r="F48" s="7">
        <v>0</v>
      </c>
      <c r="G48" s="7">
        <v>0</v>
      </c>
      <c r="H48" s="57"/>
      <c r="I48" s="7">
        <f t="shared" si="6"/>
        <v>0</v>
      </c>
      <c r="J48" s="8">
        <f t="shared" si="7"/>
        <v>0</v>
      </c>
      <c r="K48" s="9"/>
      <c r="L48" s="10">
        <f t="shared" si="8"/>
        <v>0</v>
      </c>
      <c r="M48" s="10" t="str">
        <f t="shared" si="9"/>
        <v/>
      </c>
      <c r="N48" s="11">
        <f t="shared" si="19"/>
        <v>0</v>
      </c>
      <c r="O48" s="11">
        <f t="shared" si="0"/>
        <v>0</v>
      </c>
      <c r="P48" s="11">
        <f t="shared" si="10"/>
        <v>0</v>
      </c>
      <c r="Q48" s="8">
        <f t="shared" si="11"/>
        <v>0</v>
      </c>
      <c r="R48" s="11">
        <f t="shared" si="12"/>
        <v>0</v>
      </c>
      <c r="S48" s="1">
        <f t="shared" si="13"/>
        <v>0</v>
      </c>
      <c r="T48" s="8">
        <f>ROUND(IF(K48=3%,$J$364*Ranking!K48,0),0)</f>
        <v>0</v>
      </c>
      <c r="U48" s="8">
        <f t="shared" si="1"/>
        <v>0</v>
      </c>
      <c r="V48" s="8">
        <f t="shared" si="2"/>
        <v>0</v>
      </c>
      <c r="W48" s="8">
        <f t="shared" si="14"/>
        <v>0</v>
      </c>
      <c r="X48" s="10">
        <f t="shared" si="3"/>
        <v>0</v>
      </c>
      <c r="Y48" s="8">
        <f>IF(K48=3%,ROUND($J$366*Ranking!K48,0),0)</f>
        <v>0</v>
      </c>
      <c r="Z48" s="12">
        <f t="shared" si="15"/>
        <v>0</v>
      </c>
      <c r="AA48" s="12">
        <f t="shared" si="16"/>
        <v>0</v>
      </c>
      <c r="AB48" s="8">
        <f t="shared" si="4"/>
        <v>0</v>
      </c>
      <c r="AC48" s="59">
        <f t="shared" si="5"/>
        <v>0</v>
      </c>
      <c r="AD48" s="60" t="str">
        <f t="shared" si="17"/>
        <v/>
      </c>
      <c r="AE48" s="61" t="str">
        <f t="shared" si="18"/>
        <v/>
      </c>
      <c r="AF48" s="8"/>
    </row>
    <row r="49" spans="1:32" x14ac:dyDescent="0.3">
      <c r="A49" s="1">
        <v>46</v>
      </c>
      <c r="B49" s="14" t="s">
        <v>202</v>
      </c>
      <c r="C49" s="14" t="s">
        <v>7</v>
      </c>
      <c r="D49" s="6" t="s">
        <v>203</v>
      </c>
      <c r="E49" s="1">
        <v>2021</v>
      </c>
      <c r="F49" s="7">
        <v>2920606.59</v>
      </c>
      <c r="G49" s="7">
        <v>9990.4599999999991</v>
      </c>
      <c r="H49" s="57"/>
      <c r="I49" s="7">
        <f t="shared" si="6"/>
        <v>2910616.13</v>
      </c>
      <c r="J49" s="8">
        <f t="shared" si="7"/>
        <v>2910616</v>
      </c>
      <c r="K49" s="9">
        <v>0.01</v>
      </c>
      <c r="L49" s="10">
        <f t="shared" si="8"/>
        <v>18.059999999999999</v>
      </c>
      <c r="M49" s="10">
        <f t="shared" si="9"/>
        <v>18.059999999999999</v>
      </c>
      <c r="N49" s="11">
        <f t="shared" si="19"/>
        <v>525689.09368000005</v>
      </c>
      <c r="O49" s="11">
        <f t="shared" si="0"/>
        <v>525689.09368000005</v>
      </c>
      <c r="P49" s="11">
        <f t="shared" si="10"/>
        <v>9.3680000049062073E-2</v>
      </c>
      <c r="Q49" s="8">
        <f t="shared" si="11"/>
        <v>525689</v>
      </c>
      <c r="R49" s="11">
        <f t="shared" si="12"/>
        <v>-9.3680000049062073E-2</v>
      </c>
      <c r="S49" s="1">
        <f t="shared" si="13"/>
        <v>18.059999999999999</v>
      </c>
      <c r="T49" s="8">
        <f>ROUND(IF(K49=3%,$J$364*Ranking!K49,0),0)</f>
        <v>0</v>
      </c>
      <c r="U49" s="8">
        <f t="shared" si="1"/>
        <v>525689</v>
      </c>
      <c r="V49" s="8">
        <f t="shared" si="2"/>
        <v>0</v>
      </c>
      <c r="W49" s="8">
        <f t="shared" si="14"/>
        <v>525689</v>
      </c>
      <c r="X49" s="10">
        <f t="shared" si="3"/>
        <v>18.059999999999999</v>
      </c>
      <c r="Y49" s="8">
        <f>IF(K49=3%,ROUND($J$366*Ranking!K49,0),0)</f>
        <v>0</v>
      </c>
      <c r="Z49" s="12">
        <f t="shared" si="15"/>
        <v>525689</v>
      </c>
      <c r="AA49" s="12">
        <f t="shared" si="16"/>
        <v>0</v>
      </c>
      <c r="AB49" s="8">
        <f t="shared" si="4"/>
        <v>525689</v>
      </c>
      <c r="AC49" s="59">
        <f t="shared" si="5"/>
        <v>0</v>
      </c>
      <c r="AD49" s="60">
        <f t="shared" si="17"/>
        <v>18.059999999999999</v>
      </c>
      <c r="AE49" s="61" t="str">
        <f t="shared" si="18"/>
        <v/>
      </c>
      <c r="AF49" s="8"/>
    </row>
    <row r="50" spans="1:32" x14ac:dyDescent="0.3">
      <c r="A50" s="1">
        <v>47</v>
      </c>
      <c r="B50" s="14" t="s">
        <v>204</v>
      </c>
      <c r="C50" s="14" t="s">
        <v>7</v>
      </c>
      <c r="D50" s="6" t="s">
        <v>205</v>
      </c>
      <c r="F50" s="7">
        <v>0</v>
      </c>
      <c r="G50" s="7">
        <v>0</v>
      </c>
      <c r="H50" s="57"/>
      <c r="I50" s="7">
        <f t="shared" si="6"/>
        <v>0</v>
      </c>
      <c r="J50" s="8">
        <f t="shared" si="7"/>
        <v>0</v>
      </c>
      <c r="K50" s="9"/>
      <c r="L50" s="10">
        <f t="shared" si="8"/>
        <v>0</v>
      </c>
      <c r="M50" s="10" t="str">
        <f t="shared" si="9"/>
        <v/>
      </c>
      <c r="N50" s="11">
        <f t="shared" si="19"/>
        <v>0</v>
      </c>
      <c r="O50" s="11">
        <f t="shared" si="0"/>
        <v>0</v>
      </c>
      <c r="P50" s="11">
        <f t="shared" si="10"/>
        <v>0</v>
      </c>
      <c r="Q50" s="8">
        <f t="shared" si="11"/>
        <v>0</v>
      </c>
      <c r="R50" s="11">
        <f t="shared" si="12"/>
        <v>0</v>
      </c>
      <c r="S50" s="1">
        <f t="shared" si="13"/>
        <v>0</v>
      </c>
      <c r="T50" s="8">
        <f>ROUND(IF(K50=3%,$J$364*Ranking!K50,0),0)</f>
        <v>0</v>
      </c>
      <c r="U50" s="8">
        <f t="shared" si="1"/>
        <v>0</v>
      </c>
      <c r="V50" s="8">
        <f t="shared" si="2"/>
        <v>0</v>
      </c>
      <c r="W50" s="8">
        <f t="shared" si="14"/>
        <v>0</v>
      </c>
      <c r="X50" s="10">
        <f t="shared" si="3"/>
        <v>0</v>
      </c>
      <c r="Y50" s="8">
        <f>IF(K50=3%,ROUND($J$366*Ranking!K50,0),0)</f>
        <v>0</v>
      </c>
      <c r="Z50" s="12">
        <f t="shared" si="15"/>
        <v>0</v>
      </c>
      <c r="AA50" s="12">
        <f t="shared" si="16"/>
        <v>0</v>
      </c>
      <c r="AB50" s="8">
        <f t="shared" si="4"/>
        <v>0</v>
      </c>
      <c r="AC50" s="59">
        <f t="shared" si="5"/>
        <v>0</v>
      </c>
      <c r="AD50" s="60" t="str">
        <f t="shared" si="17"/>
        <v/>
      </c>
      <c r="AE50" s="61" t="str">
        <f t="shared" si="18"/>
        <v/>
      </c>
      <c r="AF50" s="8"/>
    </row>
    <row r="51" spans="1:32" x14ac:dyDescent="0.3">
      <c r="A51" s="1">
        <v>48</v>
      </c>
      <c r="B51" s="14" t="s">
        <v>206</v>
      </c>
      <c r="C51" s="14" t="s">
        <v>7</v>
      </c>
      <c r="D51" s="6" t="s">
        <v>207</v>
      </c>
      <c r="F51" s="7">
        <v>0</v>
      </c>
      <c r="G51" s="7">
        <v>0</v>
      </c>
      <c r="H51" s="57"/>
      <c r="I51" s="7">
        <f t="shared" si="6"/>
        <v>0</v>
      </c>
      <c r="J51" s="8">
        <f t="shared" si="7"/>
        <v>0</v>
      </c>
      <c r="K51" s="9"/>
      <c r="L51" s="10">
        <f t="shared" si="8"/>
        <v>0</v>
      </c>
      <c r="M51" s="10" t="str">
        <f t="shared" si="9"/>
        <v/>
      </c>
      <c r="N51" s="11">
        <f t="shared" si="19"/>
        <v>0</v>
      </c>
      <c r="O51" s="11">
        <f t="shared" si="0"/>
        <v>0</v>
      </c>
      <c r="P51" s="11">
        <f t="shared" si="10"/>
        <v>0</v>
      </c>
      <c r="Q51" s="8">
        <f t="shared" si="11"/>
        <v>0</v>
      </c>
      <c r="R51" s="11">
        <f t="shared" si="12"/>
        <v>0</v>
      </c>
      <c r="S51" s="1">
        <f t="shared" si="13"/>
        <v>0</v>
      </c>
      <c r="T51" s="8">
        <f>ROUND(IF(K51=3%,$J$364*Ranking!K51,0),0)</f>
        <v>0</v>
      </c>
      <c r="U51" s="8">
        <f t="shared" si="1"/>
        <v>0</v>
      </c>
      <c r="V51" s="8">
        <f t="shared" si="2"/>
        <v>0</v>
      </c>
      <c r="W51" s="8">
        <f t="shared" si="14"/>
        <v>0</v>
      </c>
      <c r="X51" s="10">
        <f t="shared" si="3"/>
        <v>0</v>
      </c>
      <c r="Y51" s="8">
        <f>IF(K51=3%,ROUND($J$366*Ranking!K51,0),0)</f>
        <v>0</v>
      </c>
      <c r="Z51" s="12">
        <f t="shared" si="15"/>
        <v>0</v>
      </c>
      <c r="AA51" s="12">
        <f t="shared" si="16"/>
        <v>0</v>
      </c>
      <c r="AB51" s="8">
        <f t="shared" si="4"/>
        <v>0</v>
      </c>
      <c r="AC51" s="59">
        <f t="shared" si="5"/>
        <v>0</v>
      </c>
      <c r="AD51" s="60" t="str">
        <f t="shared" si="17"/>
        <v/>
      </c>
      <c r="AE51" s="61" t="str">
        <f t="shared" si="18"/>
        <v/>
      </c>
      <c r="AF51" s="8"/>
    </row>
    <row r="52" spans="1:32" x14ac:dyDescent="0.3">
      <c r="A52" s="1">
        <v>49</v>
      </c>
      <c r="B52" s="14" t="s">
        <v>25</v>
      </c>
      <c r="C52" s="14" t="s">
        <v>7</v>
      </c>
      <c r="D52" s="6" t="s">
        <v>26</v>
      </c>
      <c r="E52" s="1">
        <v>2002</v>
      </c>
      <c r="F52" s="7">
        <v>16178481.5</v>
      </c>
      <c r="G52" s="7">
        <v>42952.92</v>
      </c>
      <c r="H52" s="57"/>
      <c r="I52" s="7">
        <f t="shared" si="6"/>
        <v>16135528.58</v>
      </c>
      <c r="J52" s="8">
        <f t="shared" si="7"/>
        <v>16135529</v>
      </c>
      <c r="K52" s="9">
        <v>0.03</v>
      </c>
      <c r="L52" s="10">
        <f t="shared" si="8"/>
        <v>18.059999999999999</v>
      </c>
      <c r="M52" s="10">
        <f t="shared" si="9"/>
        <v>18.329999999999998</v>
      </c>
      <c r="N52" s="11">
        <f t="shared" si="19"/>
        <v>2914253.0708599999</v>
      </c>
      <c r="O52" s="11">
        <f t="shared" si="0"/>
        <v>2914253.0708599999</v>
      </c>
      <c r="P52" s="11">
        <f t="shared" si="10"/>
        <v>7.0859999861568213E-2</v>
      </c>
      <c r="Q52" s="8">
        <f t="shared" si="11"/>
        <v>2914253</v>
      </c>
      <c r="R52" s="11">
        <f t="shared" si="12"/>
        <v>-7.0859999861568213E-2</v>
      </c>
      <c r="S52" s="1">
        <f t="shared" si="13"/>
        <v>18.059999999999999</v>
      </c>
      <c r="T52" s="8">
        <f>ROUND(IF(K52=3%,$J$364*Ranking!K52,0),0)</f>
        <v>26689</v>
      </c>
      <c r="U52" s="8">
        <f t="shared" si="1"/>
        <v>2940942</v>
      </c>
      <c r="V52" s="8">
        <f t="shared" si="2"/>
        <v>26689</v>
      </c>
      <c r="W52" s="8">
        <f t="shared" si="14"/>
        <v>2940942</v>
      </c>
      <c r="X52" s="10">
        <f t="shared" si="3"/>
        <v>18.23</v>
      </c>
      <c r="Y52" s="8">
        <f>IF(K52=3%,ROUND($J$366*Ranking!K52,0),0)</f>
        <v>17349</v>
      </c>
      <c r="Z52" s="12">
        <f t="shared" si="15"/>
        <v>2958291</v>
      </c>
      <c r="AA52" s="12">
        <f t="shared" si="16"/>
        <v>17349</v>
      </c>
      <c r="AB52" s="8">
        <f t="shared" si="4"/>
        <v>2958291</v>
      </c>
      <c r="AC52" s="59">
        <f t="shared" si="5"/>
        <v>0</v>
      </c>
      <c r="AD52" s="60">
        <f t="shared" si="17"/>
        <v>18.329999999999998</v>
      </c>
      <c r="AE52" s="61" t="str">
        <f t="shared" si="18"/>
        <v/>
      </c>
      <c r="AF52" s="8"/>
    </row>
    <row r="53" spans="1:32" x14ac:dyDescent="0.3">
      <c r="A53" s="1">
        <v>50</v>
      </c>
      <c r="B53" s="14" t="s">
        <v>208</v>
      </c>
      <c r="C53" s="14" t="s">
        <v>7</v>
      </c>
      <c r="D53" s="6" t="s">
        <v>209</v>
      </c>
      <c r="E53" s="1">
        <v>2013</v>
      </c>
      <c r="F53" s="7">
        <v>824260.8</v>
      </c>
      <c r="G53" s="7">
        <v>9293.81</v>
      </c>
      <c r="H53" s="57"/>
      <c r="I53" s="7">
        <f t="shared" si="6"/>
        <v>814966.99</v>
      </c>
      <c r="J53" s="8">
        <f t="shared" si="7"/>
        <v>814967</v>
      </c>
      <c r="K53" s="9">
        <v>0.01</v>
      </c>
      <c r="L53" s="10">
        <f t="shared" si="8"/>
        <v>18.059999999999999</v>
      </c>
      <c r="M53" s="10">
        <f t="shared" si="9"/>
        <v>18.059999999999999</v>
      </c>
      <c r="N53" s="11">
        <f t="shared" si="19"/>
        <v>147191.95647999999</v>
      </c>
      <c r="O53" s="11">
        <f t="shared" si="0"/>
        <v>147191.95647999999</v>
      </c>
      <c r="P53" s="11">
        <f t="shared" si="10"/>
        <v>-4.3520000006537884E-2</v>
      </c>
      <c r="Q53" s="8">
        <f t="shared" si="11"/>
        <v>147192</v>
      </c>
      <c r="R53" s="11">
        <f t="shared" si="12"/>
        <v>4.3520000006537884E-2</v>
      </c>
      <c r="S53" s="1">
        <f t="shared" si="13"/>
        <v>18.059999999999999</v>
      </c>
      <c r="T53" s="8">
        <f>ROUND(IF(K53=3%,$J$364*Ranking!K53,0),0)</f>
        <v>0</v>
      </c>
      <c r="U53" s="8">
        <f t="shared" si="1"/>
        <v>147192</v>
      </c>
      <c r="V53" s="8">
        <f t="shared" si="2"/>
        <v>0</v>
      </c>
      <c r="W53" s="8">
        <f t="shared" si="14"/>
        <v>147192</v>
      </c>
      <c r="X53" s="10">
        <f t="shared" si="3"/>
        <v>18.059999999999999</v>
      </c>
      <c r="Y53" s="8">
        <f>IF(K53=3%,ROUND($J$366*Ranking!K53,0),0)</f>
        <v>0</v>
      </c>
      <c r="Z53" s="12">
        <f t="shared" si="15"/>
        <v>147192</v>
      </c>
      <c r="AA53" s="12">
        <f t="shared" si="16"/>
        <v>0</v>
      </c>
      <c r="AB53" s="8">
        <f t="shared" si="4"/>
        <v>147192</v>
      </c>
      <c r="AC53" s="59">
        <f t="shared" si="5"/>
        <v>0</v>
      </c>
      <c r="AD53" s="60">
        <f t="shared" si="17"/>
        <v>18.059999999999999</v>
      </c>
      <c r="AE53" s="61" t="str">
        <f t="shared" si="18"/>
        <v/>
      </c>
      <c r="AF53" s="8"/>
    </row>
    <row r="54" spans="1:32" x14ac:dyDescent="0.3">
      <c r="A54" s="1">
        <v>51</v>
      </c>
      <c r="B54" s="14" t="s">
        <v>27</v>
      </c>
      <c r="C54" s="14" t="s">
        <v>7</v>
      </c>
      <c r="D54" s="6" t="s">
        <v>28</v>
      </c>
      <c r="E54" s="1">
        <v>2002</v>
      </c>
      <c r="F54" s="7">
        <v>552629.69999999995</v>
      </c>
      <c r="G54" s="7">
        <v>4776.8</v>
      </c>
      <c r="H54" s="57"/>
      <c r="I54" s="7">
        <f t="shared" si="6"/>
        <v>547852.89999999991</v>
      </c>
      <c r="J54" s="8">
        <f t="shared" si="7"/>
        <v>547853</v>
      </c>
      <c r="K54" s="9">
        <v>0.02</v>
      </c>
      <c r="L54" s="10">
        <f t="shared" si="8"/>
        <v>18.059999999999999</v>
      </c>
      <c r="M54" s="10">
        <f t="shared" si="9"/>
        <v>18.059999999999999</v>
      </c>
      <c r="N54" s="11">
        <f t="shared" si="19"/>
        <v>98948.245680000007</v>
      </c>
      <c r="O54" s="11">
        <f t="shared" si="0"/>
        <v>98948.245680000007</v>
      </c>
      <c r="P54" s="11">
        <f t="shared" si="10"/>
        <v>0.24568000000726897</v>
      </c>
      <c r="Q54" s="8">
        <f t="shared" si="11"/>
        <v>98948</v>
      </c>
      <c r="R54" s="11">
        <f t="shared" si="12"/>
        <v>-0.24568000000726897</v>
      </c>
      <c r="S54" s="1">
        <f t="shared" si="13"/>
        <v>18.059999999999999</v>
      </c>
      <c r="T54" s="8">
        <f>ROUND(IF(K54=3%,$J$364*Ranking!K54,0),0)</f>
        <v>0</v>
      </c>
      <c r="U54" s="8">
        <f t="shared" si="1"/>
        <v>98948</v>
      </c>
      <c r="V54" s="8">
        <f t="shared" si="2"/>
        <v>0</v>
      </c>
      <c r="W54" s="8">
        <f t="shared" si="14"/>
        <v>98948</v>
      </c>
      <c r="X54" s="10">
        <f t="shared" si="3"/>
        <v>18.059999999999999</v>
      </c>
      <c r="Y54" s="8">
        <f>IF(K54=3%,ROUND($J$366*Ranking!K54,0),0)</f>
        <v>0</v>
      </c>
      <c r="Z54" s="12">
        <f t="shared" si="15"/>
        <v>98948</v>
      </c>
      <c r="AA54" s="12">
        <f t="shared" si="16"/>
        <v>0</v>
      </c>
      <c r="AB54" s="8">
        <f t="shared" si="4"/>
        <v>98948</v>
      </c>
      <c r="AC54" s="59">
        <f t="shared" si="5"/>
        <v>0</v>
      </c>
      <c r="AD54" s="60">
        <f t="shared" si="17"/>
        <v>18.059999999999999</v>
      </c>
      <c r="AE54" s="61" t="str">
        <f t="shared" si="18"/>
        <v/>
      </c>
      <c r="AF54" s="8"/>
    </row>
    <row r="55" spans="1:32" x14ac:dyDescent="0.3">
      <c r="A55" s="1">
        <v>52</v>
      </c>
      <c r="B55" s="14" t="s">
        <v>210</v>
      </c>
      <c r="C55" s="14" t="s">
        <v>7</v>
      </c>
      <c r="D55" s="6" t="s">
        <v>211</v>
      </c>
      <c r="E55" s="1">
        <v>2007</v>
      </c>
      <c r="F55" s="7">
        <v>701356.49</v>
      </c>
      <c r="G55" s="7">
        <v>11830.64</v>
      </c>
      <c r="H55" s="57"/>
      <c r="I55" s="7">
        <f t="shared" si="6"/>
        <v>689525.85</v>
      </c>
      <c r="J55" s="8">
        <f t="shared" si="7"/>
        <v>689526</v>
      </c>
      <c r="K55" s="9">
        <v>0.03</v>
      </c>
      <c r="L55" s="10">
        <f t="shared" si="8"/>
        <v>18.059999999999999</v>
      </c>
      <c r="M55" s="10">
        <f t="shared" si="9"/>
        <v>32.11</v>
      </c>
      <c r="N55" s="11">
        <f t="shared" si="19"/>
        <v>124535.93947</v>
      </c>
      <c r="O55" s="11">
        <f t="shared" si="0"/>
        <v>124535.93947</v>
      </c>
      <c r="P55" s="11">
        <f t="shared" si="10"/>
        <v>-6.0530000002472661E-2</v>
      </c>
      <c r="Q55" s="8">
        <f t="shared" si="11"/>
        <v>124536</v>
      </c>
      <c r="R55" s="11">
        <f t="shared" si="12"/>
        <v>6.0530000002472661E-2</v>
      </c>
      <c r="S55" s="1">
        <f t="shared" si="13"/>
        <v>18.059999999999999</v>
      </c>
      <c r="T55" s="8">
        <f>ROUND(IF(K55=3%,$J$364*Ranking!K55,0),0)</f>
        <v>58715</v>
      </c>
      <c r="U55" s="8">
        <f t="shared" si="1"/>
        <v>183251</v>
      </c>
      <c r="V55" s="8">
        <f t="shared" si="2"/>
        <v>58715</v>
      </c>
      <c r="W55" s="8">
        <f t="shared" si="14"/>
        <v>183251</v>
      </c>
      <c r="X55" s="10">
        <f t="shared" si="3"/>
        <v>26.58</v>
      </c>
      <c r="Y55" s="8">
        <f>IF(K55=3%,ROUND($J$366*Ranking!K55,0),0)</f>
        <v>38167</v>
      </c>
      <c r="Z55" s="12">
        <f t="shared" si="15"/>
        <v>221418</v>
      </c>
      <c r="AA55" s="12">
        <f t="shared" si="16"/>
        <v>38167</v>
      </c>
      <c r="AB55" s="8">
        <f t="shared" si="4"/>
        <v>221418</v>
      </c>
      <c r="AC55" s="59">
        <f t="shared" si="5"/>
        <v>0</v>
      </c>
      <c r="AD55" s="60">
        <f t="shared" si="17"/>
        <v>32.11</v>
      </c>
      <c r="AE55" s="61" t="str">
        <f t="shared" si="18"/>
        <v/>
      </c>
      <c r="AF55" s="8"/>
    </row>
    <row r="56" spans="1:32" x14ac:dyDescent="0.3">
      <c r="A56" s="1">
        <v>53</v>
      </c>
      <c r="B56" s="14" t="s">
        <v>212</v>
      </c>
      <c r="C56" s="14" t="s">
        <v>7</v>
      </c>
      <c r="D56" s="6" t="s">
        <v>213</v>
      </c>
      <c r="F56" s="7">
        <v>0</v>
      </c>
      <c r="G56" s="7">
        <v>0</v>
      </c>
      <c r="H56" s="57"/>
      <c r="I56" s="7">
        <f t="shared" si="6"/>
        <v>0</v>
      </c>
      <c r="J56" s="8">
        <f t="shared" si="7"/>
        <v>0</v>
      </c>
      <c r="K56" s="9"/>
      <c r="L56" s="10">
        <f t="shared" si="8"/>
        <v>0</v>
      </c>
      <c r="M56" s="10" t="str">
        <f t="shared" si="9"/>
        <v/>
      </c>
      <c r="N56" s="11">
        <f t="shared" si="19"/>
        <v>0</v>
      </c>
      <c r="O56" s="11">
        <f t="shared" si="0"/>
        <v>0</v>
      </c>
      <c r="P56" s="11">
        <f t="shared" si="10"/>
        <v>0</v>
      </c>
      <c r="Q56" s="8">
        <f t="shared" si="11"/>
        <v>0</v>
      </c>
      <c r="R56" s="11">
        <f t="shared" si="12"/>
        <v>0</v>
      </c>
      <c r="S56" s="1">
        <f t="shared" si="13"/>
        <v>0</v>
      </c>
      <c r="T56" s="8">
        <f>ROUND(IF(K56=3%,$J$364*Ranking!K56,0),0)</f>
        <v>0</v>
      </c>
      <c r="U56" s="8">
        <f t="shared" si="1"/>
        <v>0</v>
      </c>
      <c r="V56" s="8">
        <f t="shared" si="2"/>
        <v>0</v>
      </c>
      <c r="W56" s="8">
        <f t="shared" si="14"/>
        <v>0</v>
      </c>
      <c r="X56" s="10">
        <f t="shared" si="3"/>
        <v>0</v>
      </c>
      <c r="Y56" s="8">
        <f>IF(K56=3%,ROUND($J$366*Ranking!K56,0),0)</f>
        <v>0</v>
      </c>
      <c r="Z56" s="12">
        <f t="shared" si="15"/>
        <v>0</v>
      </c>
      <c r="AA56" s="12">
        <f t="shared" si="16"/>
        <v>0</v>
      </c>
      <c r="AB56" s="8">
        <f t="shared" si="4"/>
        <v>0</v>
      </c>
      <c r="AC56" s="59">
        <f t="shared" si="5"/>
        <v>0</v>
      </c>
      <c r="AD56" s="60" t="str">
        <f t="shared" si="17"/>
        <v/>
      </c>
      <c r="AE56" s="61" t="str">
        <f t="shared" si="18"/>
        <v/>
      </c>
      <c r="AF56" s="8"/>
    </row>
    <row r="57" spans="1:32" x14ac:dyDescent="0.3">
      <c r="A57" s="1">
        <v>54</v>
      </c>
      <c r="B57" s="14" t="s">
        <v>214</v>
      </c>
      <c r="C57" s="14" t="s">
        <v>7</v>
      </c>
      <c r="D57" s="6" t="s">
        <v>215</v>
      </c>
      <c r="F57" s="7">
        <v>0</v>
      </c>
      <c r="G57" s="7">
        <v>0</v>
      </c>
      <c r="H57" s="57"/>
      <c r="I57" s="7">
        <f t="shared" si="6"/>
        <v>0</v>
      </c>
      <c r="J57" s="8">
        <f t="shared" si="7"/>
        <v>0</v>
      </c>
      <c r="K57" s="9"/>
      <c r="L57" s="10">
        <f t="shared" si="8"/>
        <v>0</v>
      </c>
      <c r="M57" s="10" t="str">
        <f t="shared" si="9"/>
        <v/>
      </c>
      <c r="N57" s="11">
        <f t="shared" si="19"/>
        <v>0</v>
      </c>
      <c r="O57" s="11">
        <f t="shared" si="0"/>
        <v>0</v>
      </c>
      <c r="P57" s="11">
        <f t="shared" si="10"/>
        <v>0</v>
      </c>
      <c r="Q57" s="8">
        <f t="shared" si="11"/>
        <v>0</v>
      </c>
      <c r="R57" s="11">
        <f t="shared" si="12"/>
        <v>0</v>
      </c>
      <c r="S57" s="1">
        <f t="shared" si="13"/>
        <v>0</v>
      </c>
      <c r="T57" s="8">
        <f>ROUND(IF(K57=3%,$J$364*Ranking!K57,0),0)</f>
        <v>0</v>
      </c>
      <c r="U57" s="8">
        <f t="shared" si="1"/>
        <v>0</v>
      </c>
      <c r="V57" s="8">
        <f t="shared" si="2"/>
        <v>0</v>
      </c>
      <c r="W57" s="8">
        <f t="shared" si="14"/>
        <v>0</v>
      </c>
      <c r="X57" s="10">
        <f t="shared" si="3"/>
        <v>0</v>
      </c>
      <c r="Y57" s="8">
        <f>IF(K57=3%,ROUND($J$366*Ranking!K57,0),0)</f>
        <v>0</v>
      </c>
      <c r="Z57" s="12">
        <f t="shared" si="15"/>
        <v>0</v>
      </c>
      <c r="AA57" s="12">
        <f t="shared" si="16"/>
        <v>0</v>
      </c>
      <c r="AB57" s="8">
        <f t="shared" si="4"/>
        <v>0</v>
      </c>
      <c r="AC57" s="59">
        <f t="shared" si="5"/>
        <v>0</v>
      </c>
      <c r="AD57" s="60" t="str">
        <f t="shared" si="17"/>
        <v/>
      </c>
      <c r="AE57" s="61" t="str">
        <f t="shared" si="18"/>
        <v/>
      </c>
      <c r="AF57" s="8"/>
    </row>
    <row r="58" spans="1:32" x14ac:dyDescent="0.3">
      <c r="A58" s="1">
        <v>55</v>
      </c>
      <c r="B58" s="14" t="s">
        <v>29</v>
      </c>
      <c r="C58" s="14" t="s">
        <v>7</v>
      </c>
      <c r="D58" s="6" t="s">
        <v>30</v>
      </c>
      <c r="E58" s="1">
        <v>2003</v>
      </c>
      <c r="F58" s="7">
        <v>1153989.98</v>
      </c>
      <c r="G58" s="7">
        <v>2406.2399999999998</v>
      </c>
      <c r="H58" s="57"/>
      <c r="I58" s="7">
        <f t="shared" si="6"/>
        <v>1151583.74</v>
      </c>
      <c r="J58" s="8">
        <f t="shared" si="7"/>
        <v>1151584</v>
      </c>
      <c r="K58" s="9">
        <v>0.03</v>
      </c>
      <c r="L58" s="10">
        <f t="shared" si="8"/>
        <v>18.059999999999999</v>
      </c>
      <c r="M58" s="10">
        <f t="shared" si="9"/>
        <v>23.41</v>
      </c>
      <c r="N58" s="11">
        <f t="shared" si="19"/>
        <v>207988.66949999999</v>
      </c>
      <c r="O58" s="11">
        <f t="shared" si="0"/>
        <v>207988.66949999999</v>
      </c>
      <c r="P58" s="11">
        <f t="shared" si="10"/>
        <v>-0.33050000001094304</v>
      </c>
      <c r="Q58" s="8">
        <f t="shared" si="11"/>
        <v>207989</v>
      </c>
      <c r="R58" s="11">
        <f t="shared" si="12"/>
        <v>0.33050000001094304</v>
      </c>
      <c r="S58" s="1">
        <f t="shared" si="13"/>
        <v>18.059999999999999</v>
      </c>
      <c r="T58" s="8">
        <f>ROUND(IF(K58=3%,$J$364*Ranking!K58,0),0)</f>
        <v>37364</v>
      </c>
      <c r="U58" s="8">
        <f t="shared" si="1"/>
        <v>245353</v>
      </c>
      <c r="V58" s="8">
        <f t="shared" si="2"/>
        <v>37364</v>
      </c>
      <c r="W58" s="8">
        <f t="shared" si="14"/>
        <v>245353</v>
      </c>
      <c r="X58" s="10">
        <f t="shared" si="3"/>
        <v>21.31</v>
      </c>
      <c r="Y58" s="8">
        <f>IF(K58=3%,ROUND($J$366*Ranking!K58,0),0)</f>
        <v>24288</v>
      </c>
      <c r="Z58" s="12">
        <f t="shared" si="15"/>
        <v>269641</v>
      </c>
      <c r="AA58" s="12">
        <f t="shared" si="16"/>
        <v>24288</v>
      </c>
      <c r="AB58" s="8">
        <f t="shared" si="4"/>
        <v>269641</v>
      </c>
      <c r="AC58" s="59">
        <f t="shared" si="5"/>
        <v>0</v>
      </c>
      <c r="AD58" s="60">
        <f t="shared" si="17"/>
        <v>23.41</v>
      </c>
      <c r="AE58" s="61" t="str">
        <f t="shared" si="18"/>
        <v/>
      </c>
      <c r="AF58" s="8"/>
    </row>
    <row r="59" spans="1:32" x14ac:dyDescent="0.3">
      <c r="A59" s="1">
        <v>56</v>
      </c>
      <c r="B59" s="14" t="s">
        <v>31</v>
      </c>
      <c r="C59" s="14" t="s">
        <v>7</v>
      </c>
      <c r="D59" s="6" t="s">
        <v>32</v>
      </c>
      <c r="E59" s="1">
        <v>2008</v>
      </c>
      <c r="F59" s="7">
        <v>1494940.69</v>
      </c>
      <c r="G59" s="7">
        <v>19535.57</v>
      </c>
      <c r="H59" s="57"/>
      <c r="I59" s="7">
        <f t="shared" si="6"/>
        <v>1475405.1199999999</v>
      </c>
      <c r="J59" s="8">
        <f t="shared" si="7"/>
        <v>1475405</v>
      </c>
      <c r="K59" s="9">
        <v>1.4999999999999999E-2</v>
      </c>
      <c r="L59" s="10">
        <f t="shared" si="8"/>
        <v>18.059999999999999</v>
      </c>
      <c r="M59" s="10">
        <f t="shared" si="9"/>
        <v>18.059999999999999</v>
      </c>
      <c r="N59" s="11">
        <f t="shared" si="19"/>
        <v>266474.28492000001</v>
      </c>
      <c r="O59" s="11">
        <f t="shared" si="0"/>
        <v>266474.28492000001</v>
      </c>
      <c r="P59" s="11">
        <f t="shared" si="10"/>
        <v>0.28492000000551343</v>
      </c>
      <c r="Q59" s="8">
        <f t="shared" si="11"/>
        <v>266474</v>
      </c>
      <c r="R59" s="11">
        <f t="shared" si="12"/>
        <v>-0.28492000000551343</v>
      </c>
      <c r="S59" s="1">
        <f t="shared" si="13"/>
        <v>18.059999999999999</v>
      </c>
      <c r="T59" s="8">
        <f>ROUND(IF(K59=3%,$J$364*Ranking!K59,0),0)</f>
        <v>0</v>
      </c>
      <c r="U59" s="8">
        <f t="shared" si="1"/>
        <v>266474</v>
      </c>
      <c r="V59" s="8">
        <f t="shared" si="2"/>
        <v>0</v>
      </c>
      <c r="W59" s="8">
        <f t="shared" si="14"/>
        <v>266474</v>
      </c>
      <c r="X59" s="10">
        <f t="shared" si="3"/>
        <v>18.059999999999999</v>
      </c>
      <c r="Y59" s="8">
        <f>IF(K59=3%,ROUND($J$366*Ranking!K59,0),0)</f>
        <v>0</v>
      </c>
      <c r="Z59" s="12">
        <f t="shared" si="15"/>
        <v>266474</v>
      </c>
      <c r="AA59" s="12">
        <f t="shared" si="16"/>
        <v>0</v>
      </c>
      <c r="AB59" s="8">
        <f t="shared" si="4"/>
        <v>266474</v>
      </c>
      <c r="AC59" s="59">
        <f t="shared" si="5"/>
        <v>0</v>
      </c>
      <c r="AD59" s="60">
        <f t="shared" si="17"/>
        <v>18.059999999999999</v>
      </c>
      <c r="AE59" s="61" t="str">
        <f t="shared" si="18"/>
        <v/>
      </c>
      <c r="AF59" s="8"/>
    </row>
    <row r="60" spans="1:32" x14ac:dyDescent="0.3">
      <c r="A60" s="1">
        <v>57</v>
      </c>
      <c r="B60" s="14" t="s">
        <v>216</v>
      </c>
      <c r="C60" s="14" t="s">
        <v>7</v>
      </c>
      <c r="D60" s="6" t="s">
        <v>217</v>
      </c>
      <c r="E60" s="1">
        <v>2017</v>
      </c>
      <c r="F60" s="7">
        <v>971902.18</v>
      </c>
      <c r="G60" s="7">
        <v>5582.95</v>
      </c>
      <c r="H60" s="57"/>
      <c r="I60" s="7">
        <f t="shared" si="6"/>
        <v>966319.2300000001</v>
      </c>
      <c r="J60" s="8">
        <f t="shared" si="7"/>
        <v>966319</v>
      </c>
      <c r="K60" s="9">
        <v>1.4999999999999999E-2</v>
      </c>
      <c r="L60" s="10">
        <f t="shared" si="8"/>
        <v>18.059999999999999</v>
      </c>
      <c r="M60" s="10">
        <f t="shared" si="9"/>
        <v>18.059999999999999</v>
      </c>
      <c r="N60" s="11">
        <f t="shared" si="19"/>
        <v>174527.78357</v>
      </c>
      <c r="O60" s="11">
        <f t="shared" si="0"/>
        <v>174527.78357</v>
      </c>
      <c r="P60" s="11">
        <f t="shared" si="10"/>
        <v>-0.21643000000040047</v>
      </c>
      <c r="Q60" s="8">
        <f t="shared" si="11"/>
        <v>174528</v>
      </c>
      <c r="R60" s="11">
        <f t="shared" si="12"/>
        <v>0.21643000000040047</v>
      </c>
      <c r="S60" s="1">
        <f t="shared" si="13"/>
        <v>18.059999999999999</v>
      </c>
      <c r="T60" s="8">
        <f>ROUND(IF(K60=3%,$J$364*Ranking!K60,0),0)</f>
        <v>0</v>
      </c>
      <c r="U60" s="8">
        <f t="shared" si="1"/>
        <v>174528</v>
      </c>
      <c r="V60" s="8">
        <f t="shared" si="2"/>
        <v>0</v>
      </c>
      <c r="W60" s="8">
        <f t="shared" si="14"/>
        <v>174528</v>
      </c>
      <c r="X60" s="10">
        <f t="shared" si="3"/>
        <v>18.059999999999999</v>
      </c>
      <c r="Y60" s="8">
        <f>IF(K60=3%,ROUND($J$366*Ranking!K60,0),0)</f>
        <v>0</v>
      </c>
      <c r="Z60" s="12">
        <f t="shared" si="15"/>
        <v>174528</v>
      </c>
      <c r="AA60" s="12">
        <f t="shared" si="16"/>
        <v>0</v>
      </c>
      <c r="AB60" s="8">
        <f t="shared" si="4"/>
        <v>174528</v>
      </c>
      <c r="AC60" s="59">
        <f t="shared" si="5"/>
        <v>0</v>
      </c>
      <c r="AD60" s="60">
        <f t="shared" si="17"/>
        <v>18.059999999999999</v>
      </c>
      <c r="AE60" s="61" t="str">
        <f t="shared" si="18"/>
        <v/>
      </c>
      <c r="AF60" s="8"/>
    </row>
    <row r="61" spans="1:32" x14ac:dyDescent="0.3">
      <c r="A61" s="1">
        <v>58</v>
      </c>
      <c r="B61" s="14" t="s">
        <v>218</v>
      </c>
      <c r="C61" s="14" t="s">
        <v>7</v>
      </c>
      <c r="D61" s="6" t="s">
        <v>219</v>
      </c>
      <c r="F61" s="7">
        <v>0</v>
      </c>
      <c r="G61" s="7">
        <v>0</v>
      </c>
      <c r="H61" s="57"/>
      <c r="I61" s="7">
        <f t="shared" si="6"/>
        <v>0</v>
      </c>
      <c r="J61" s="8">
        <f t="shared" si="7"/>
        <v>0</v>
      </c>
      <c r="K61" s="9"/>
      <c r="L61" s="10">
        <f t="shared" si="8"/>
        <v>0</v>
      </c>
      <c r="M61" s="10" t="str">
        <f t="shared" si="9"/>
        <v/>
      </c>
      <c r="N61" s="11">
        <f t="shared" si="19"/>
        <v>0</v>
      </c>
      <c r="O61" s="11">
        <f t="shared" si="0"/>
        <v>0</v>
      </c>
      <c r="P61" s="11">
        <f t="shared" si="10"/>
        <v>0</v>
      </c>
      <c r="Q61" s="8">
        <f t="shared" si="11"/>
        <v>0</v>
      </c>
      <c r="R61" s="11">
        <f t="shared" si="12"/>
        <v>0</v>
      </c>
      <c r="S61" s="1">
        <f t="shared" si="13"/>
        <v>0</v>
      </c>
      <c r="T61" s="8">
        <f>ROUND(IF(K61=3%,$J$364*Ranking!K61,0),0)</f>
        <v>0</v>
      </c>
      <c r="U61" s="8">
        <f t="shared" si="1"/>
        <v>0</v>
      </c>
      <c r="V61" s="8">
        <f t="shared" si="2"/>
        <v>0</v>
      </c>
      <c r="W61" s="8">
        <f t="shared" si="14"/>
        <v>0</v>
      </c>
      <c r="X61" s="10">
        <f t="shared" si="3"/>
        <v>0</v>
      </c>
      <c r="Y61" s="8">
        <f>IF(K61=3%,ROUND($J$366*Ranking!K61,0),0)</f>
        <v>0</v>
      </c>
      <c r="Z61" s="12">
        <f t="shared" si="15"/>
        <v>0</v>
      </c>
      <c r="AA61" s="12">
        <f t="shared" si="16"/>
        <v>0</v>
      </c>
      <c r="AB61" s="8">
        <f t="shared" si="4"/>
        <v>0</v>
      </c>
      <c r="AC61" s="59">
        <f t="shared" si="5"/>
        <v>0</v>
      </c>
      <c r="AD61" s="60" t="str">
        <f t="shared" si="17"/>
        <v/>
      </c>
      <c r="AE61" s="61" t="str">
        <f t="shared" si="18"/>
        <v/>
      </c>
      <c r="AF61" s="8"/>
    </row>
    <row r="62" spans="1:32" x14ac:dyDescent="0.3">
      <c r="A62" s="1">
        <v>59</v>
      </c>
      <c r="B62" s="14" t="s">
        <v>220</v>
      </c>
      <c r="C62" s="14" t="s">
        <v>7</v>
      </c>
      <c r="D62" s="6" t="s">
        <v>221</v>
      </c>
      <c r="F62" s="7">
        <v>0</v>
      </c>
      <c r="G62" s="7">
        <v>0</v>
      </c>
      <c r="H62" s="57"/>
      <c r="I62" s="7">
        <f t="shared" si="6"/>
        <v>0</v>
      </c>
      <c r="J62" s="8">
        <f t="shared" si="7"/>
        <v>0</v>
      </c>
      <c r="K62" s="9"/>
      <c r="L62" s="10">
        <f t="shared" si="8"/>
        <v>0</v>
      </c>
      <c r="M62" s="10" t="str">
        <f t="shared" si="9"/>
        <v/>
      </c>
      <c r="N62" s="11">
        <f t="shared" si="19"/>
        <v>0</v>
      </c>
      <c r="O62" s="11">
        <f t="shared" si="0"/>
        <v>0</v>
      </c>
      <c r="P62" s="11">
        <f t="shared" si="10"/>
        <v>0</v>
      </c>
      <c r="Q62" s="8">
        <f t="shared" si="11"/>
        <v>0</v>
      </c>
      <c r="R62" s="11">
        <f t="shared" si="12"/>
        <v>0</v>
      </c>
      <c r="S62" s="1">
        <f t="shared" si="13"/>
        <v>0</v>
      </c>
      <c r="T62" s="8">
        <f>ROUND(IF(K62=3%,$J$364*Ranking!K62,0),0)</f>
        <v>0</v>
      </c>
      <c r="U62" s="8">
        <f t="shared" si="1"/>
        <v>0</v>
      </c>
      <c r="V62" s="8">
        <f t="shared" si="2"/>
        <v>0</v>
      </c>
      <c r="W62" s="8">
        <f t="shared" si="14"/>
        <v>0</v>
      </c>
      <c r="X62" s="10">
        <f t="shared" si="3"/>
        <v>0</v>
      </c>
      <c r="Y62" s="8">
        <f>IF(K62=3%,ROUND($J$366*Ranking!K62,0),0)</f>
        <v>0</v>
      </c>
      <c r="Z62" s="12">
        <f t="shared" si="15"/>
        <v>0</v>
      </c>
      <c r="AA62" s="12">
        <f t="shared" si="16"/>
        <v>0</v>
      </c>
      <c r="AB62" s="8">
        <f t="shared" si="4"/>
        <v>0</v>
      </c>
      <c r="AC62" s="59">
        <f t="shared" si="5"/>
        <v>0</v>
      </c>
      <c r="AD62" s="60" t="str">
        <f t="shared" si="17"/>
        <v/>
      </c>
      <c r="AE62" s="61" t="str">
        <f t="shared" si="18"/>
        <v/>
      </c>
      <c r="AF62" s="8"/>
    </row>
    <row r="63" spans="1:32" x14ac:dyDescent="0.3">
      <c r="A63" s="1">
        <v>60</v>
      </c>
      <c r="B63" s="14" t="s">
        <v>222</v>
      </c>
      <c r="C63" s="14" t="s">
        <v>7</v>
      </c>
      <c r="D63" s="6" t="s">
        <v>223</v>
      </c>
      <c r="F63" s="7">
        <v>0</v>
      </c>
      <c r="G63" s="7">
        <v>0</v>
      </c>
      <c r="H63" s="57"/>
      <c r="I63" s="7">
        <f t="shared" si="6"/>
        <v>0</v>
      </c>
      <c r="J63" s="8">
        <f t="shared" si="7"/>
        <v>0</v>
      </c>
      <c r="K63" s="9"/>
      <c r="L63" s="10">
        <f t="shared" si="8"/>
        <v>0</v>
      </c>
      <c r="M63" s="10" t="str">
        <f t="shared" si="9"/>
        <v/>
      </c>
      <c r="N63" s="11">
        <f t="shared" si="19"/>
        <v>0</v>
      </c>
      <c r="O63" s="11">
        <f t="shared" si="0"/>
        <v>0</v>
      </c>
      <c r="P63" s="11">
        <f t="shared" si="10"/>
        <v>0</v>
      </c>
      <c r="Q63" s="8">
        <f t="shared" si="11"/>
        <v>0</v>
      </c>
      <c r="R63" s="11">
        <f t="shared" si="12"/>
        <v>0</v>
      </c>
      <c r="S63" s="1">
        <f t="shared" si="13"/>
        <v>0</v>
      </c>
      <c r="T63" s="8">
        <f>ROUND(IF(K63=3%,$J$364*Ranking!K63,0),0)</f>
        <v>0</v>
      </c>
      <c r="U63" s="8">
        <f t="shared" si="1"/>
        <v>0</v>
      </c>
      <c r="V63" s="8">
        <f t="shared" si="2"/>
        <v>0</v>
      </c>
      <c r="W63" s="8">
        <f t="shared" si="14"/>
        <v>0</v>
      </c>
      <c r="X63" s="10">
        <f t="shared" si="3"/>
        <v>0</v>
      </c>
      <c r="Y63" s="8">
        <f>IF(K63=3%,ROUND($J$366*Ranking!K63,0),0)</f>
        <v>0</v>
      </c>
      <c r="Z63" s="12">
        <f t="shared" si="15"/>
        <v>0</v>
      </c>
      <c r="AA63" s="12">
        <f t="shared" si="16"/>
        <v>0</v>
      </c>
      <c r="AB63" s="8">
        <f t="shared" si="4"/>
        <v>0</v>
      </c>
      <c r="AC63" s="59">
        <f t="shared" si="5"/>
        <v>0</v>
      </c>
      <c r="AD63" s="60" t="str">
        <f t="shared" si="17"/>
        <v/>
      </c>
      <c r="AE63" s="61" t="str">
        <f t="shared" si="18"/>
        <v/>
      </c>
      <c r="AF63" s="8"/>
    </row>
    <row r="64" spans="1:32" x14ac:dyDescent="0.3">
      <c r="A64" s="1">
        <v>61</v>
      </c>
      <c r="B64" s="14" t="s">
        <v>224</v>
      </c>
      <c r="C64" s="14" t="s">
        <v>7</v>
      </c>
      <c r="D64" s="6" t="s">
        <v>225</v>
      </c>
      <c r="F64" s="7">
        <v>0</v>
      </c>
      <c r="G64" s="7">
        <v>0</v>
      </c>
      <c r="H64" s="57"/>
      <c r="I64" s="7">
        <f t="shared" si="6"/>
        <v>0</v>
      </c>
      <c r="J64" s="8">
        <f t="shared" si="7"/>
        <v>0</v>
      </c>
      <c r="K64" s="9"/>
      <c r="L64" s="10">
        <f t="shared" si="8"/>
        <v>0</v>
      </c>
      <c r="M64" s="10" t="str">
        <f t="shared" si="9"/>
        <v/>
      </c>
      <c r="N64" s="11">
        <f t="shared" si="19"/>
        <v>0</v>
      </c>
      <c r="O64" s="11">
        <f t="shared" si="0"/>
        <v>0</v>
      </c>
      <c r="P64" s="11">
        <f t="shared" si="10"/>
        <v>0</v>
      </c>
      <c r="Q64" s="8">
        <f t="shared" si="11"/>
        <v>0</v>
      </c>
      <c r="R64" s="11">
        <f t="shared" si="12"/>
        <v>0</v>
      </c>
      <c r="S64" s="1">
        <f t="shared" si="13"/>
        <v>0</v>
      </c>
      <c r="T64" s="8">
        <f>ROUND(IF(K64=3%,$J$364*Ranking!K64,0),0)</f>
        <v>0</v>
      </c>
      <c r="U64" s="8">
        <f t="shared" si="1"/>
        <v>0</v>
      </c>
      <c r="V64" s="8">
        <f t="shared" si="2"/>
        <v>0</v>
      </c>
      <c r="W64" s="8">
        <f t="shared" si="14"/>
        <v>0</v>
      </c>
      <c r="X64" s="10">
        <f t="shared" si="3"/>
        <v>0</v>
      </c>
      <c r="Y64" s="8">
        <f>IF(K64=3%,ROUND($J$366*Ranking!K64,0),0)</f>
        <v>0</v>
      </c>
      <c r="Z64" s="12">
        <f t="shared" si="15"/>
        <v>0</v>
      </c>
      <c r="AA64" s="12">
        <f t="shared" si="16"/>
        <v>0</v>
      </c>
      <c r="AB64" s="8">
        <f t="shared" si="4"/>
        <v>0</v>
      </c>
      <c r="AC64" s="59">
        <f t="shared" si="5"/>
        <v>0</v>
      </c>
      <c r="AD64" s="60" t="str">
        <f t="shared" si="17"/>
        <v/>
      </c>
      <c r="AE64" s="61" t="str">
        <f t="shared" si="18"/>
        <v/>
      </c>
      <c r="AF64" s="8"/>
    </row>
    <row r="65" spans="1:32" x14ac:dyDescent="0.3">
      <c r="A65" s="1">
        <v>62</v>
      </c>
      <c r="B65" s="14" t="s">
        <v>33</v>
      </c>
      <c r="C65" s="14" t="s">
        <v>7</v>
      </c>
      <c r="D65" s="6" t="s">
        <v>34</v>
      </c>
      <c r="E65" s="1">
        <v>2002</v>
      </c>
      <c r="F65" s="7">
        <v>334535.31</v>
      </c>
      <c r="G65" s="7">
        <v>549.78</v>
      </c>
      <c r="H65" s="57"/>
      <c r="I65" s="7">
        <f t="shared" si="6"/>
        <v>333985.52999999997</v>
      </c>
      <c r="J65" s="8">
        <f t="shared" si="7"/>
        <v>333986</v>
      </c>
      <c r="K65" s="9">
        <v>0.03</v>
      </c>
      <c r="L65" s="10">
        <f t="shared" si="8"/>
        <v>18.059999999999999</v>
      </c>
      <c r="M65" s="10">
        <f t="shared" si="9"/>
        <v>39.159999999999997</v>
      </c>
      <c r="N65" s="11">
        <f t="shared" si="19"/>
        <v>60321.525629999996</v>
      </c>
      <c r="O65" s="11">
        <f t="shared" si="0"/>
        <v>60321.525629999996</v>
      </c>
      <c r="P65" s="11">
        <f t="shared" si="10"/>
        <v>-0.47437000000354601</v>
      </c>
      <c r="Q65" s="8">
        <f t="shared" si="11"/>
        <v>60322</v>
      </c>
      <c r="R65" s="11">
        <f t="shared" si="12"/>
        <v>0.47437000000354601</v>
      </c>
      <c r="S65" s="1">
        <f t="shared" si="13"/>
        <v>18.059999999999999</v>
      </c>
      <c r="T65" s="8">
        <f>ROUND(IF(K65=3%,$J$364*Ranking!K65,0),0)</f>
        <v>42702</v>
      </c>
      <c r="U65" s="8">
        <f t="shared" si="1"/>
        <v>103024</v>
      </c>
      <c r="V65" s="8">
        <f t="shared" si="2"/>
        <v>42702</v>
      </c>
      <c r="W65" s="8">
        <f t="shared" si="14"/>
        <v>103024</v>
      </c>
      <c r="X65" s="10">
        <f t="shared" si="3"/>
        <v>30.85</v>
      </c>
      <c r="Y65" s="8">
        <f>IF(K65=3%,ROUND($J$366*Ranking!K65,0),0)</f>
        <v>27758</v>
      </c>
      <c r="Z65" s="12">
        <f t="shared" si="15"/>
        <v>130782</v>
      </c>
      <c r="AA65" s="12">
        <f t="shared" si="16"/>
        <v>27758</v>
      </c>
      <c r="AB65" s="8">
        <f t="shared" si="4"/>
        <v>130782</v>
      </c>
      <c r="AC65" s="59">
        <f t="shared" si="5"/>
        <v>0</v>
      </c>
      <c r="AD65" s="60">
        <f t="shared" si="17"/>
        <v>39.159999999999997</v>
      </c>
      <c r="AE65" s="61" t="str">
        <f t="shared" si="18"/>
        <v/>
      </c>
      <c r="AF65" s="8"/>
    </row>
    <row r="66" spans="1:32" x14ac:dyDescent="0.3">
      <c r="A66" s="1">
        <v>63</v>
      </c>
      <c r="B66" s="14" t="s">
        <v>226</v>
      </c>
      <c r="C66" s="14" t="s">
        <v>7</v>
      </c>
      <c r="D66" s="6" t="s">
        <v>227</v>
      </c>
      <c r="F66" s="7">
        <v>0</v>
      </c>
      <c r="G66" s="7">
        <v>0</v>
      </c>
      <c r="H66" s="57"/>
      <c r="I66" s="7">
        <f t="shared" si="6"/>
        <v>0</v>
      </c>
      <c r="J66" s="8">
        <f t="shared" si="7"/>
        <v>0</v>
      </c>
      <c r="K66" s="9"/>
      <c r="L66" s="10">
        <f t="shared" si="8"/>
        <v>0</v>
      </c>
      <c r="M66" s="10" t="str">
        <f t="shared" si="9"/>
        <v/>
      </c>
      <c r="N66" s="11">
        <f t="shared" si="19"/>
        <v>0</v>
      </c>
      <c r="O66" s="11">
        <f t="shared" si="0"/>
        <v>0</v>
      </c>
      <c r="P66" s="11">
        <f t="shared" si="10"/>
        <v>0</v>
      </c>
      <c r="Q66" s="8">
        <f t="shared" si="11"/>
        <v>0</v>
      </c>
      <c r="R66" s="11">
        <f t="shared" si="12"/>
        <v>0</v>
      </c>
      <c r="S66" s="1">
        <f t="shared" si="13"/>
        <v>0</v>
      </c>
      <c r="T66" s="8">
        <f>ROUND(IF(K66=3%,$J$364*Ranking!K66,0),0)</f>
        <v>0</v>
      </c>
      <c r="U66" s="8">
        <f t="shared" si="1"/>
        <v>0</v>
      </c>
      <c r="V66" s="8">
        <f t="shared" si="2"/>
        <v>0</v>
      </c>
      <c r="W66" s="8">
        <f t="shared" si="14"/>
        <v>0</v>
      </c>
      <c r="X66" s="10">
        <f t="shared" si="3"/>
        <v>0</v>
      </c>
      <c r="Y66" s="8">
        <f>IF(K66=3%,ROUND($J$366*Ranking!K66,0),0)</f>
        <v>0</v>
      </c>
      <c r="Z66" s="12">
        <f t="shared" si="15"/>
        <v>0</v>
      </c>
      <c r="AA66" s="12">
        <f t="shared" si="16"/>
        <v>0</v>
      </c>
      <c r="AB66" s="8">
        <f t="shared" si="4"/>
        <v>0</v>
      </c>
      <c r="AC66" s="59">
        <f t="shared" si="5"/>
        <v>0</v>
      </c>
      <c r="AD66" s="60" t="str">
        <f t="shared" si="17"/>
        <v/>
      </c>
      <c r="AE66" s="61" t="str">
        <f t="shared" si="18"/>
        <v/>
      </c>
      <c r="AF66" s="8"/>
    </row>
    <row r="67" spans="1:32" x14ac:dyDescent="0.3">
      <c r="A67" s="1">
        <v>64</v>
      </c>
      <c r="B67" s="14" t="s">
        <v>228</v>
      </c>
      <c r="C67" s="14" t="s">
        <v>7</v>
      </c>
      <c r="D67" s="6" t="s">
        <v>229</v>
      </c>
      <c r="F67" s="7">
        <v>0</v>
      </c>
      <c r="G67" s="7">
        <v>0</v>
      </c>
      <c r="H67" s="57"/>
      <c r="I67" s="7">
        <f t="shared" si="6"/>
        <v>0</v>
      </c>
      <c r="J67" s="8">
        <f t="shared" si="7"/>
        <v>0</v>
      </c>
      <c r="K67" s="9"/>
      <c r="L67" s="10">
        <f t="shared" si="8"/>
        <v>0</v>
      </c>
      <c r="M67" s="10" t="str">
        <f t="shared" si="9"/>
        <v/>
      </c>
      <c r="N67" s="11">
        <f t="shared" si="19"/>
        <v>0</v>
      </c>
      <c r="O67" s="11">
        <f t="shared" si="0"/>
        <v>0</v>
      </c>
      <c r="P67" s="11">
        <f t="shared" si="10"/>
        <v>0</v>
      </c>
      <c r="Q67" s="8">
        <f t="shared" si="11"/>
        <v>0</v>
      </c>
      <c r="R67" s="11">
        <f t="shared" si="12"/>
        <v>0</v>
      </c>
      <c r="S67" s="1">
        <f t="shared" si="13"/>
        <v>0</v>
      </c>
      <c r="T67" s="8">
        <f>ROUND(IF(K67=3%,$J$364*Ranking!K67,0),0)</f>
        <v>0</v>
      </c>
      <c r="U67" s="8">
        <f t="shared" si="1"/>
        <v>0</v>
      </c>
      <c r="V67" s="8">
        <f t="shared" si="2"/>
        <v>0</v>
      </c>
      <c r="W67" s="8">
        <f t="shared" si="14"/>
        <v>0</v>
      </c>
      <c r="X67" s="10">
        <f t="shared" si="3"/>
        <v>0</v>
      </c>
      <c r="Y67" s="8">
        <f>IF(K67=3%,ROUND($J$366*Ranking!K67,0),0)</f>
        <v>0</v>
      </c>
      <c r="Z67" s="12">
        <f t="shared" si="15"/>
        <v>0</v>
      </c>
      <c r="AA67" s="12">
        <f t="shared" si="16"/>
        <v>0</v>
      </c>
      <c r="AB67" s="8">
        <f t="shared" si="4"/>
        <v>0</v>
      </c>
      <c r="AC67" s="59">
        <f t="shared" si="5"/>
        <v>0</v>
      </c>
      <c r="AD67" s="60" t="str">
        <f t="shared" si="17"/>
        <v/>
      </c>
      <c r="AE67" s="61" t="str">
        <f t="shared" si="18"/>
        <v/>
      </c>
      <c r="AF67" s="8"/>
    </row>
    <row r="68" spans="1:32" x14ac:dyDescent="0.3">
      <c r="A68" s="1">
        <v>65</v>
      </c>
      <c r="B68" s="14" t="s">
        <v>35</v>
      </c>
      <c r="C68" s="14" t="s">
        <v>7</v>
      </c>
      <c r="D68" s="6" t="s">
        <v>36</v>
      </c>
      <c r="E68" s="1">
        <v>2002</v>
      </c>
      <c r="F68" s="7">
        <v>661837.46</v>
      </c>
      <c r="G68" s="7">
        <v>2752.58</v>
      </c>
      <c r="H68" s="57"/>
      <c r="I68" s="7">
        <f t="shared" si="6"/>
        <v>659084.88</v>
      </c>
      <c r="J68" s="8">
        <f t="shared" ref="J68:J131" si="20">ROUND(I68,0)</f>
        <v>659085</v>
      </c>
      <c r="K68" s="9">
        <v>1.4999999999999999E-2</v>
      </c>
      <c r="L68" s="10">
        <f t="shared" ref="L68:L131" si="21">S68</f>
        <v>18.059999999999999</v>
      </c>
      <c r="M68" s="10">
        <f t="shared" ref="M68:M131" si="22">AD68</f>
        <v>18.059999999999999</v>
      </c>
      <c r="N68" s="11">
        <f t="shared" ref="N68:N131" si="23">ROUND(($J$362/$J$360)*J68,5)</f>
        <v>119037.96183</v>
      </c>
      <c r="O68" s="11">
        <f t="shared" ref="O68:O131" si="24">ROUND(($J$362/$J$360)*J68,5)</f>
        <v>119037.96183</v>
      </c>
      <c r="P68" s="11">
        <f t="shared" si="10"/>
        <v>-3.8169999999809079E-2</v>
      </c>
      <c r="Q68" s="8">
        <f t="shared" ref="Q68:Q131" si="25">ROUND(N68,0)</f>
        <v>119038</v>
      </c>
      <c r="R68" s="11">
        <f t="shared" ref="R68:R131" si="26">Q68-N68</f>
        <v>3.8169999999809079E-2</v>
      </c>
      <c r="S68" s="1">
        <f t="shared" ref="S68:S131" si="27">IF(Q68&gt;0,ROUND((Q68/J68)*100,2),0)</f>
        <v>18.059999999999999</v>
      </c>
      <c r="T68" s="8">
        <f>ROUND(IF(K68=3%,$J$364*Ranking!K68,0),0)</f>
        <v>0</v>
      </c>
      <c r="U68" s="8">
        <f t="shared" ref="U68:U131" si="28">T68+Q68</f>
        <v>119038</v>
      </c>
      <c r="V68" s="8">
        <f t="shared" ref="V68:V131" si="29">IF(U68&gt;J68,J68-Q68,T68)</f>
        <v>0</v>
      </c>
      <c r="W68" s="8">
        <f t="shared" ref="W68:W131" si="30">Q68+V68</f>
        <v>119038</v>
      </c>
      <c r="X68" s="10">
        <f t="shared" ref="X68:X131" si="31">IF(J68&gt;0,ROUND(W68/J68*100,2),0)</f>
        <v>18.059999999999999</v>
      </c>
      <c r="Y68" s="8">
        <f>IF(K68=3%,ROUND($J$366*Ranking!K68,0),0)</f>
        <v>0</v>
      </c>
      <c r="Z68" s="12">
        <f t="shared" ref="Z68:Z131" si="32">W68+Y68</f>
        <v>119038</v>
      </c>
      <c r="AA68" s="12">
        <f t="shared" ref="AA68:AA131" si="33">IF(Z68&gt;J68,J68-W68,Y68)</f>
        <v>0</v>
      </c>
      <c r="AB68" s="8">
        <f t="shared" ref="AB68:AB131" si="34">W68+AA68</f>
        <v>119038</v>
      </c>
      <c r="AC68" s="59">
        <f t="shared" ref="AC68:AC131" si="35">IF(AB68&gt;J68,1,0)</f>
        <v>0</v>
      </c>
      <c r="AD68" s="60">
        <f t="shared" si="17"/>
        <v>18.059999999999999</v>
      </c>
      <c r="AE68" s="61" t="str">
        <f t="shared" ref="AE68:AE131" si="36">IF(AD68=100,1,"")</f>
        <v/>
      </c>
      <c r="AF68" s="8"/>
    </row>
    <row r="69" spans="1:32" x14ac:dyDescent="0.3">
      <c r="A69" s="1">
        <v>66</v>
      </c>
      <c r="B69" s="14" t="s">
        <v>230</v>
      </c>
      <c r="C69" s="14" t="s">
        <v>7</v>
      </c>
      <c r="D69" s="6" t="s">
        <v>231</v>
      </c>
      <c r="F69" s="7">
        <v>0</v>
      </c>
      <c r="G69" s="7">
        <v>0</v>
      </c>
      <c r="H69" s="57"/>
      <c r="I69" s="7">
        <f t="shared" ref="I69:I132" si="37">F69-G69+H69</f>
        <v>0</v>
      </c>
      <c r="J69" s="8">
        <f t="shared" si="20"/>
        <v>0</v>
      </c>
      <c r="K69" s="9"/>
      <c r="L69" s="10">
        <f t="shared" si="21"/>
        <v>0</v>
      </c>
      <c r="M69" s="10" t="str">
        <f t="shared" si="22"/>
        <v/>
      </c>
      <c r="N69" s="11">
        <f t="shared" si="23"/>
        <v>0</v>
      </c>
      <c r="O69" s="11">
        <f t="shared" si="24"/>
        <v>0</v>
      </c>
      <c r="P69" s="11">
        <f t="shared" ref="P69:P132" si="38">O69-Q69</f>
        <v>0</v>
      </c>
      <c r="Q69" s="8">
        <f t="shared" si="25"/>
        <v>0</v>
      </c>
      <c r="R69" s="11">
        <f t="shared" si="26"/>
        <v>0</v>
      </c>
      <c r="S69" s="1">
        <f t="shared" si="27"/>
        <v>0</v>
      </c>
      <c r="T69" s="8">
        <f>ROUND(IF(K69=3%,$J$364*Ranking!K69,0),0)</f>
        <v>0</v>
      </c>
      <c r="U69" s="8">
        <f t="shared" si="28"/>
        <v>0</v>
      </c>
      <c r="V69" s="8">
        <f t="shared" si="29"/>
        <v>0</v>
      </c>
      <c r="W69" s="8">
        <f t="shared" si="30"/>
        <v>0</v>
      </c>
      <c r="X69" s="10">
        <f t="shared" si="31"/>
        <v>0</v>
      </c>
      <c r="Y69" s="8">
        <f>IF(K69=3%,ROUND($J$366*Ranking!K69,0),0)</f>
        <v>0</v>
      </c>
      <c r="Z69" s="12">
        <f t="shared" si="32"/>
        <v>0</v>
      </c>
      <c r="AA69" s="12">
        <f t="shared" si="33"/>
        <v>0</v>
      </c>
      <c r="AB69" s="8">
        <f t="shared" si="34"/>
        <v>0</v>
      </c>
      <c r="AC69" s="59">
        <f t="shared" si="35"/>
        <v>0</v>
      </c>
      <c r="AD69" s="60" t="str">
        <f t="shared" ref="AD69:AD132" si="39">IF(AB69&gt;0,ROUND(AB69/J69*100,2),"")</f>
        <v/>
      </c>
      <c r="AE69" s="61" t="str">
        <f t="shared" si="36"/>
        <v/>
      </c>
      <c r="AF69" s="8"/>
    </row>
    <row r="70" spans="1:32" x14ac:dyDescent="0.3">
      <c r="A70" s="1">
        <v>67</v>
      </c>
      <c r="B70" s="14" t="s">
        <v>232</v>
      </c>
      <c r="C70" s="14" t="s">
        <v>7</v>
      </c>
      <c r="D70" s="6" t="s">
        <v>233</v>
      </c>
      <c r="E70" s="1">
        <v>2005</v>
      </c>
      <c r="F70" s="7">
        <v>1667027.29</v>
      </c>
      <c r="G70" s="7">
        <v>8393.32</v>
      </c>
      <c r="H70" s="57"/>
      <c r="I70" s="7">
        <f t="shared" si="37"/>
        <v>1658633.97</v>
      </c>
      <c r="J70" s="8">
        <f t="shared" si="20"/>
        <v>1658634</v>
      </c>
      <c r="K70" s="9">
        <v>1.4999999999999999E-2</v>
      </c>
      <c r="L70" s="10">
        <f t="shared" si="21"/>
        <v>18.059999999999999</v>
      </c>
      <c r="M70" s="10">
        <f t="shared" si="22"/>
        <v>18.059999999999999</v>
      </c>
      <c r="N70" s="11">
        <f t="shared" si="23"/>
        <v>299567.44695999997</v>
      </c>
      <c r="O70" s="11">
        <f t="shared" si="24"/>
        <v>299567.44695999997</v>
      </c>
      <c r="P70" s="11">
        <f t="shared" si="38"/>
        <v>0.44695999997202307</v>
      </c>
      <c r="Q70" s="8">
        <f t="shared" si="25"/>
        <v>299567</v>
      </c>
      <c r="R70" s="11">
        <f t="shared" si="26"/>
        <v>-0.44695999997202307</v>
      </c>
      <c r="S70" s="1">
        <f t="shared" si="27"/>
        <v>18.059999999999999</v>
      </c>
      <c r="T70" s="8">
        <f>ROUND(IF(K70=3%,$J$364*Ranking!K70,0),0)</f>
        <v>0</v>
      </c>
      <c r="U70" s="8">
        <f t="shared" si="28"/>
        <v>299567</v>
      </c>
      <c r="V70" s="8">
        <f t="shared" si="29"/>
        <v>0</v>
      </c>
      <c r="W70" s="8">
        <f t="shared" si="30"/>
        <v>299567</v>
      </c>
      <c r="X70" s="10">
        <f t="shared" si="31"/>
        <v>18.059999999999999</v>
      </c>
      <c r="Y70" s="8">
        <f>IF(K70=3%,ROUND($J$366*Ranking!K70,0),0)</f>
        <v>0</v>
      </c>
      <c r="Z70" s="12">
        <f t="shared" si="32"/>
        <v>299567</v>
      </c>
      <c r="AA70" s="12">
        <f t="shared" si="33"/>
        <v>0</v>
      </c>
      <c r="AB70" s="8">
        <f t="shared" si="34"/>
        <v>299567</v>
      </c>
      <c r="AC70" s="59">
        <f t="shared" si="35"/>
        <v>0</v>
      </c>
      <c r="AD70" s="60">
        <f t="shared" si="39"/>
        <v>18.059999999999999</v>
      </c>
      <c r="AE70" s="61" t="str">
        <f t="shared" si="36"/>
        <v/>
      </c>
      <c r="AF70" s="8"/>
    </row>
    <row r="71" spans="1:32" x14ac:dyDescent="0.3">
      <c r="A71" s="1">
        <v>68</v>
      </c>
      <c r="B71" s="14" t="s">
        <v>234</v>
      </c>
      <c r="C71" s="14" t="s">
        <v>7</v>
      </c>
      <c r="D71" s="6" t="s">
        <v>235</v>
      </c>
      <c r="E71" s="1">
        <v>2004</v>
      </c>
      <c r="F71" s="7">
        <v>113320.12</v>
      </c>
      <c r="G71" s="7">
        <v>1940.02</v>
      </c>
      <c r="H71" s="57"/>
      <c r="I71" s="7">
        <f t="shared" si="37"/>
        <v>111380.09999999999</v>
      </c>
      <c r="J71" s="8">
        <f t="shared" si="20"/>
        <v>111380</v>
      </c>
      <c r="K71" s="9">
        <v>0.03</v>
      </c>
      <c r="L71" s="10">
        <f t="shared" si="21"/>
        <v>18.059999999999999</v>
      </c>
      <c r="M71" s="10">
        <f t="shared" si="22"/>
        <v>100</v>
      </c>
      <c r="N71" s="11">
        <f t="shared" si="23"/>
        <v>20116.44657</v>
      </c>
      <c r="O71" s="11">
        <f t="shared" si="24"/>
        <v>20116.44657</v>
      </c>
      <c r="P71" s="11">
        <f t="shared" si="38"/>
        <v>0.44657000000006519</v>
      </c>
      <c r="Q71" s="8">
        <f t="shared" si="25"/>
        <v>20116</v>
      </c>
      <c r="R71" s="11">
        <f t="shared" si="26"/>
        <v>-0.44657000000006519</v>
      </c>
      <c r="S71" s="1">
        <f t="shared" si="27"/>
        <v>18.059999999999999</v>
      </c>
      <c r="T71" s="8">
        <f>ROUND(IF(K71=3%,$J$364*Ranking!K71,0),0)</f>
        <v>69390</v>
      </c>
      <c r="U71" s="8">
        <f t="shared" si="28"/>
        <v>89506</v>
      </c>
      <c r="V71" s="8">
        <f t="shared" si="29"/>
        <v>69390</v>
      </c>
      <c r="W71" s="8">
        <f t="shared" si="30"/>
        <v>89506</v>
      </c>
      <c r="X71" s="10">
        <f t="shared" si="31"/>
        <v>80.36</v>
      </c>
      <c r="Y71" s="8">
        <f>IF(K71=3%,ROUND($J$366*Ranking!K71,0),0)</f>
        <v>45106</v>
      </c>
      <c r="Z71" s="12">
        <f t="shared" si="32"/>
        <v>134612</v>
      </c>
      <c r="AA71" s="12">
        <f t="shared" si="33"/>
        <v>21874</v>
      </c>
      <c r="AB71" s="8">
        <f t="shared" si="34"/>
        <v>111380</v>
      </c>
      <c r="AC71" s="59">
        <f t="shared" si="35"/>
        <v>0</v>
      </c>
      <c r="AD71" s="60">
        <f t="shared" si="39"/>
        <v>100</v>
      </c>
      <c r="AE71" s="61">
        <f t="shared" si="36"/>
        <v>1</v>
      </c>
      <c r="AF71" s="8"/>
    </row>
    <row r="72" spans="1:32" x14ac:dyDescent="0.3">
      <c r="A72" s="1">
        <v>69</v>
      </c>
      <c r="B72" s="14" t="s">
        <v>236</v>
      </c>
      <c r="C72" s="14" t="s">
        <v>7</v>
      </c>
      <c r="D72" s="6" t="s">
        <v>237</v>
      </c>
      <c r="F72" s="7">
        <v>0</v>
      </c>
      <c r="G72" s="7">
        <v>0</v>
      </c>
      <c r="H72" s="57"/>
      <c r="I72" s="7">
        <f t="shared" si="37"/>
        <v>0</v>
      </c>
      <c r="J72" s="8">
        <f t="shared" si="20"/>
        <v>0</v>
      </c>
      <c r="K72" s="9"/>
      <c r="L72" s="10">
        <f t="shared" si="21"/>
        <v>0</v>
      </c>
      <c r="M72" s="10" t="str">
        <f t="shared" si="22"/>
        <v/>
      </c>
      <c r="N72" s="11">
        <f t="shared" si="23"/>
        <v>0</v>
      </c>
      <c r="O72" s="11">
        <f t="shared" si="24"/>
        <v>0</v>
      </c>
      <c r="P72" s="11">
        <f t="shared" si="38"/>
        <v>0</v>
      </c>
      <c r="Q72" s="8">
        <f t="shared" si="25"/>
        <v>0</v>
      </c>
      <c r="R72" s="11">
        <f t="shared" si="26"/>
        <v>0</v>
      </c>
      <c r="S72" s="1">
        <f t="shared" si="27"/>
        <v>0</v>
      </c>
      <c r="T72" s="8">
        <f>ROUND(IF(K72=3%,$J$364*Ranking!K72,0),0)</f>
        <v>0</v>
      </c>
      <c r="U72" s="8">
        <f t="shared" si="28"/>
        <v>0</v>
      </c>
      <c r="V72" s="8">
        <f t="shared" si="29"/>
        <v>0</v>
      </c>
      <c r="W72" s="8">
        <f t="shared" si="30"/>
        <v>0</v>
      </c>
      <c r="X72" s="10">
        <f t="shared" si="31"/>
        <v>0</v>
      </c>
      <c r="Y72" s="8">
        <f>IF(K72=3%,ROUND($J$366*Ranking!K72,0),0)</f>
        <v>0</v>
      </c>
      <c r="Z72" s="12">
        <f t="shared" si="32"/>
        <v>0</v>
      </c>
      <c r="AA72" s="12">
        <f t="shared" si="33"/>
        <v>0</v>
      </c>
      <c r="AB72" s="8">
        <f t="shared" si="34"/>
        <v>0</v>
      </c>
      <c r="AC72" s="59">
        <f t="shared" si="35"/>
        <v>0</v>
      </c>
      <c r="AD72" s="60" t="str">
        <f t="shared" si="39"/>
        <v/>
      </c>
      <c r="AE72" s="61" t="str">
        <f t="shared" si="36"/>
        <v/>
      </c>
      <c r="AF72" s="8"/>
    </row>
    <row r="73" spans="1:32" x14ac:dyDescent="0.3">
      <c r="A73" s="1">
        <v>70</v>
      </c>
      <c r="B73" s="14" t="s">
        <v>238</v>
      </c>
      <c r="C73" s="14" t="s">
        <v>7</v>
      </c>
      <c r="D73" s="6" t="s">
        <v>239</v>
      </c>
      <c r="F73" s="7">
        <v>0</v>
      </c>
      <c r="G73" s="7">
        <v>0</v>
      </c>
      <c r="H73" s="57"/>
      <c r="I73" s="7">
        <f t="shared" si="37"/>
        <v>0</v>
      </c>
      <c r="J73" s="8">
        <f t="shared" si="20"/>
        <v>0</v>
      </c>
      <c r="K73" s="9"/>
      <c r="L73" s="10">
        <f t="shared" si="21"/>
        <v>0</v>
      </c>
      <c r="M73" s="10" t="str">
        <f t="shared" si="22"/>
        <v/>
      </c>
      <c r="N73" s="11">
        <f t="shared" si="23"/>
        <v>0</v>
      </c>
      <c r="O73" s="11">
        <f t="shared" si="24"/>
        <v>0</v>
      </c>
      <c r="P73" s="11">
        <f t="shared" si="38"/>
        <v>0</v>
      </c>
      <c r="Q73" s="8">
        <f t="shared" si="25"/>
        <v>0</v>
      </c>
      <c r="R73" s="11">
        <f t="shared" si="26"/>
        <v>0</v>
      </c>
      <c r="S73" s="1">
        <f t="shared" si="27"/>
        <v>0</v>
      </c>
      <c r="T73" s="8">
        <f>ROUND(IF(K73=3%,$J$364*Ranking!K73,0),0)</f>
        <v>0</v>
      </c>
      <c r="U73" s="8">
        <f t="shared" si="28"/>
        <v>0</v>
      </c>
      <c r="V73" s="8">
        <f t="shared" si="29"/>
        <v>0</v>
      </c>
      <c r="W73" s="8">
        <f t="shared" si="30"/>
        <v>0</v>
      </c>
      <c r="X73" s="10">
        <f t="shared" si="31"/>
        <v>0</v>
      </c>
      <c r="Y73" s="8">
        <f>IF(K73=3%,ROUND($J$366*Ranking!K73,0),0)</f>
        <v>0</v>
      </c>
      <c r="Z73" s="12">
        <f t="shared" si="32"/>
        <v>0</v>
      </c>
      <c r="AA73" s="12">
        <f t="shared" si="33"/>
        <v>0</v>
      </c>
      <c r="AB73" s="8">
        <f t="shared" si="34"/>
        <v>0</v>
      </c>
      <c r="AC73" s="59">
        <f t="shared" si="35"/>
        <v>0</v>
      </c>
      <c r="AD73" s="60" t="str">
        <f t="shared" si="39"/>
        <v/>
      </c>
      <c r="AE73" s="61" t="str">
        <f t="shared" si="36"/>
        <v/>
      </c>
      <c r="AF73" s="8"/>
    </row>
    <row r="74" spans="1:32" x14ac:dyDescent="0.3">
      <c r="A74" s="1">
        <v>71</v>
      </c>
      <c r="B74" s="14" t="s">
        <v>240</v>
      </c>
      <c r="C74" s="14" t="s">
        <v>7</v>
      </c>
      <c r="D74" s="6" t="s">
        <v>241</v>
      </c>
      <c r="F74" s="7">
        <v>0</v>
      </c>
      <c r="G74" s="7">
        <v>0</v>
      </c>
      <c r="H74" s="57"/>
      <c r="I74" s="7">
        <f t="shared" si="37"/>
        <v>0</v>
      </c>
      <c r="J74" s="8">
        <f t="shared" si="20"/>
        <v>0</v>
      </c>
      <c r="K74" s="9"/>
      <c r="L74" s="10">
        <f t="shared" si="21"/>
        <v>0</v>
      </c>
      <c r="M74" s="10" t="str">
        <f t="shared" si="22"/>
        <v/>
      </c>
      <c r="N74" s="11">
        <f t="shared" si="23"/>
        <v>0</v>
      </c>
      <c r="O74" s="11">
        <f t="shared" si="24"/>
        <v>0</v>
      </c>
      <c r="P74" s="11">
        <f t="shared" si="38"/>
        <v>0</v>
      </c>
      <c r="Q74" s="8">
        <f t="shared" si="25"/>
        <v>0</v>
      </c>
      <c r="R74" s="11">
        <f t="shared" si="26"/>
        <v>0</v>
      </c>
      <c r="S74" s="1">
        <f t="shared" si="27"/>
        <v>0</v>
      </c>
      <c r="T74" s="8">
        <f>ROUND(IF(K74=3%,$J$364*Ranking!K74,0),0)</f>
        <v>0</v>
      </c>
      <c r="U74" s="8">
        <f t="shared" si="28"/>
        <v>0</v>
      </c>
      <c r="V74" s="8">
        <f t="shared" si="29"/>
        <v>0</v>
      </c>
      <c r="W74" s="8">
        <f t="shared" si="30"/>
        <v>0</v>
      </c>
      <c r="X74" s="10">
        <f t="shared" si="31"/>
        <v>0</v>
      </c>
      <c r="Y74" s="8">
        <f>IF(K74=3%,ROUND($J$366*Ranking!K74,0),0)</f>
        <v>0</v>
      </c>
      <c r="Z74" s="12">
        <f t="shared" si="32"/>
        <v>0</v>
      </c>
      <c r="AA74" s="12">
        <f t="shared" si="33"/>
        <v>0</v>
      </c>
      <c r="AB74" s="8">
        <f t="shared" si="34"/>
        <v>0</v>
      </c>
      <c r="AC74" s="59">
        <f t="shared" si="35"/>
        <v>0</v>
      </c>
      <c r="AD74" s="60" t="str">
        <f t="shared" si="39"/>
        <v/>
      </c>
      <c r="AE74" s="61" t="str">
        <f t="shared" si="36"/>
        <v/>
      </c>
      <c r="AF74" s="8"/>
    </row>
    <row r="75" spans="1:32" x14ac:dyDescent="0.3">
      <c r="A75" s="1">
        <v>72</v>
      </c>
      <c r="B75" s="14" t="s">
        <v>37</v>
      </c>
      <c r="C75" s="14" t="s">
        <v>7</v>
      </c>
      <c r="D75" s="6" t="s">
        <v>38</v>
      </c>
      <c r="E75" s="1">
        <v>2003</v>
      </c>
      <c r="F75" s="7">
        <v>899753.52</v>
      </c>
      <c r="G75" s="7">
        <v>4519.6499999999996</v>
      </c>
      <c r="H75" s="57"/>
      <c r="I75" s="7">
        <f t="shared" si="37"/>
        <v>895233.87</v>
      </c>
      <c r="J75" s="8">
        <f t="shared" si="20"/>
        <v>895234</v>
      </c>
      <c r="K75" s="9">
        <v>1.4999999999999999E-2</v>
      </c>
      <c r="L75" s="10">
        <f t="shared" si="21"/>
        <v>18.059999999999999</v>
      </c>
      <c r="M75" s="10">
        <f t="shared" si="22"/>
        <v>18.059999999999999</v>
      </c>
      <c r="N75" s="11">
        <f t="shared" si="23"/>
        <v>161689.05486</v>
      </c>
      <c r="O75" s="11">
        <f t="shared" si="24"/>
        <v>161689.05486</v>
      </c>
      <c r="P75" s="11">
        <f t="shared" si="38"/>
        <v>5.4860000003827736E-2</v>
      </c>
      <c r="Q75" s="8">
        <f t="shared" si="25"/>
        <v>161689</v>
      </c>
      <c r="R75" s="11">
        <f t="shared" si="26"/>
        <v>-5.4860000003827736E-2</v>
      </c>
      <c r="S75" s="1">
        <f t="shared" si="27"/>
        <v>18.059999999999999</v>
      </c>
      <c r="T75" s="8">
        <f>ROUND(IF(K75=3%,$J$364*Ranking!K75,0),0)</f>
        <v>0</v>
      </c>
      <c r="U75" s="8">
        <f t="shared" si="28"/>
        <v>161689</v>
      </c>
      <c r="V75" s="8">
        <f t="shared" si="29"/>
        <v>0</v>
      </c>
      <c r="W75" s="8">
        <f t="shared" si="30"/>
        <v>161689</v>
      </c>
      <c r="X75" s="10">
        <f t="shared" si="31"/>
        <v>18.059999999999999</v>
      </c>
      <c r="Y75" s="8">
        <f>IF(K75=3%,ROUND($J$366*Ranking!K75,0),0)</f>
        <v>0</v>
      </c>
      <c r="Z75" s="12">
        <f t="shared" si="32"/>
        <v>161689</v>
      </c>
      <c r="AA75" s="12">
        <f t="shared" si="33"/>
        <v>0</v>
      </c>
      <c r="AB75" s="8">
        <f t="shared" si="34"/>
        <v>161689</v>
      </c>
      <c r="AC75" s="59">
        <f t="shared" si="35"/>
        <v>0</v>
      </c>
      <c r="AD75" s="60">
        <f t="shared" si="39"/>
        <v>18.059999999999999</v>
      </c>
      <c r="AE75" s="61" t="str">
        <f t="shared" si="36"/>
        <v/>
      </c>
      <c r="AF75" s="8"/>
    </row>
    <row r="76" spans="1:32" x14ac:dyDescent="0.3">
      <c r="A76" s="1">
        <v>73</v>
      </c>
      <c r="B76" s="14" t="s">
        <v>242</v>
      </c>
      <c r="C76" s="14" t="s">
        <v>7</v>
      </c>
      <c r="D76" s="6" t="s">
        <v>243</v>
      </c>
      <c r="F76" s="7">
        <v>0</v>
      </c>
      <c r="G76" s="7">
        <v>0</v>
      </c>
      <c r="H76" s="57"/>
      <c r="I76" s="7">
        <f t="shared" si="37"/>
        <v>0</v>
      </c>
      <c r="J76" s="8">
        <f t="shared" si="20"/>
        <v>0</v>
      </c>
      <c r="K76" s="9"/>
      <c r="L76" s="10">
        <f t="shared" si="21"/>
        <v>0</v>
      </c>
      <c r="M76" s="10" t="str">
        <f t="shared" si="22"/>
        <v/>
      </c>
      <c r="N76" s="11">
        <f t="shared" si="23"/>
        <v>0</v>
      </c>
      <c r="O76" s="11">
        <f t="shared" si="24"/>
        <v>0</v>
      </c>
      <c r="P76" s="11">
        <f t="shared" si="38"/>
        <v>0</v>
      </c>
      <c r="Q76" s="8">
        <f t="shared" si="25"/>
        <v>0</v>
      </c>
      <c r="R76" s="11">
        <f t="shared" si="26"/>
        <v>0</v>
      </c>
      <c r="S76" s="1">
        <f t="shared" si="27"/>
        <v>0</v>
      </c>
      <c r="T76" s="8">
        <f>ROUND(IF(K76=3%,$J$364*Ranking!K76,0),0)</f>
        <v>0</v>
      </c>
      <c r="U76" s="8">
        <f t="shared" si="28"/>
        <v>0</v>
      </c>
      <c r="V76" s="8">
        <f t="shared" si="29"/>
        <v>0</v>
      </c>
      <c r="W76" s="8">
        <f t="shared" si="30"/>
        <v>0</v>
      </c>
      <c r="X76" s="10">
        <f t="shared" si="31"/>
        <v>0</v>
      </c>
      <c r="Y76" s="8">
        <f>IF(K76=3%,ROUND($J$366*Ranking!K76,0),0)</f>
        <v>0</v>
      </c>
      <c r="Z76" s="12">
        <f t="shared" si="32"/>
        <v>0</v>
      </c>
      <c r="AA76" s="12">
        <f t="shared" si="33"/>
        <v>0</v>
      </c>
      <c r="AB76" s="8">
        <f t="shared" si="34"/>
        <v>0</v>
      </c>
      <c r="AC76" s="59">
        <f t="shared" si="35"/>
        <v>0</v>
      </c>
      <c r="AD76" s="60" t="str">
        <f t="shared" si="39"/>
        <v/>
      </c>
      <c r="AE76" s="61" t="str">
        <f t="shared" si="36"/>
        <v/>
      </c>
      <c r="AF76" s="8"/>
    </row>
    <row r="77" spans="1:32" x14ac:dyDescent="0.3">
      <c r="A77" s="1">
        <v>74</v>
      </c>
      <c r="B77" s="14" t="s">
        <v>244</v>
      </c>
      <c r="C77" s="14" t="s">
        <v>7</v>
      </c>
      <c r="D77" s="6" t="s">
        <v>245</v>
      </c>
      <c r="E77" s="1">
        <v>2008</v>
      </c>
      <c r="F77" s="7">
        <v>305781.18</v>
      </c>
      <c r="G77" s="7">
        <v>872.72</v>
      </c>
      <c r="H77" s="57"/>
      <c r="I77" s="7">
        <f t="shared" si="37"/>
        <v>304908.46000000002</v>
      </c>
      <c r="J77" s="8">
        <f t="shared" si="20"/>
        <v>304908</v>
      </c>
      <c r="K77" s="9">
        <v>0.03</v>
      </c>
      <c r="L77" s="10">
        <f t="shared" si="21"/>
        <v>18.059999999999999</v>
      </c>
      <c r="M77" s="10">
        <f t="shared" si="22"/>
        <v>52.72</v>
      </c>
      <c r="N77" s="11">
        <f t="shared" si="23"/>
        <v>55069.720699999998</v>
      </c>
      <c r="O77" s="11">
        <f t="shared" si="24"/>
        <v>55069.720699999998</v>
      </c>
      <c r="P77" s="11">
        <f t="shared" si="38"/>
        <v>-0.27930000000196742</v>
      </c>
      <c r="Q77" s="8">
        <f t="shared" si="25"/>
        <v>55070</v>
      </c>
      <c r="R77" s="11">
        <f t="shared" si="26"/>
        <v>0.27930000000196742</v>
      </c>
      <c r="S77" s="1">
        <f t="shared" si="27"/>
        <v>18.059999999999999</v>
      </c>
      <c r="T77" s="8">
        <f>ROUND(IF(K77=3%,$J$364*Ranking!K77,0),0)</f>
        <v>64052</v>
      </c>
      <c r="U77" s="8">
        <f t="shared" si="28"/>
        <v>119122</v>
      </c>
      <c r="V77" s="8">
        <f t="shared" si="29"/>
        <v>64052</v>
      </c>
      <c r="W77" s="8">
        <f t="shared" si="30"/>
        <v>119122</v>
      </c>
      <c r="X77" s="10">
        <f t="shared" si="31"/>
        <v>39.07</v>
      </c>
      <c r="Y77" s="8">
        <f>IF(K77=3%,ROUND($J$366*Ranking!K77,0),0)</f>
        <v>41636</v>
      </c>
      <c r="Z77" s="12">
        <f t="shared" si="32"/>
        <v>160758</v>
      </c>
      <c r="AA77" s="12">
        <f t="shared" si="33"/>
        <v>41636</v>
      </c>
      <c r="AB77" s="8">
        <f t="shared" si="34"/>
        <v>160758</v>
      </c>
      <c r="AC77" s="59">
        <f t="shared" si="35"/>
        <v>0</v>
      </c>
      <c r="AD77" s="60">
        <f t="shared" si="39"/>
        <v>52.72</v>
      </c>
      <c r="AE77" s="61" t="str">
        <f t="shared" si="36"/>
        <v/>
      </c>
      <c r="AF77" s="8"/>
    </row>
    <row r="78" spans="1:32" x14ac:dyDescent="0.3">
      <c r="A78" s="1">
        <v>75</v>
      </c>
      <c r="B78" s="14" t="s">
        <v>246</v>
      </c>
      <c r="C78" s="14" t="s">
        <v>7</v>
      </c>
      <c r="D78" s="6" t="s">
        <v>247</v>
      </c>
      <c r="E78" s="1">
        <v>2006</v>
      </c>
      <c r="F78" s="7">
        <v>1568846.56</v>
      </c>
      <c r="G78" s="7">
        <v>7711.78</v>
      </c>
      <c r="H78" s="57"/>
      <c r="I78" s="7">
        <f t="shared" si="37"/>
        <v>1561134.78</v>
      </c>
      <c r="J78" s="8">
        <f t="shared" si="20"/>
        <v>1561135</v>
      </c>
      <c r="K78" s="9">
        <v>0.03</v>
      </c>
      <c r="L78" s="10">
        <f t="shared" si="21"/>
        <v>18.059999999999999</v>
      </c>
      <c r="M78" s="10">
        <f t="shared" si="22"/>
        <v>20.88</v>
      </c>
      <c r="N78" s="11">
        <f t="shared" si="23"/>
        <v>281958.06086000003</v>
      </c>
      <c r="O78" s="11">
        <f t="shared" si="24"/>
        <v>281958.06086000003</v>
      </c>
      <c r="P78" s="11">
        <f t="shared" si="38"/>
        <v>6.086000002687797E-2</v>
      </c>
      <c r="Q78" s="8">
        <f t="shared" si="25"/>
        <v>281958</v>
      </c>
      <c r="R78" s="11">
        <f t="shared" si="26"/>
        <v>-6.086000002687797E-2</v>
      </c>
      <c r="S78" s="1">
        <f t="shared" si="27"/>
        <v>18.059999999999999</v>
      </c>
      <c r="T78" s="8">
        <f>ROUND(IF(K78=3%,$J$364*Ranking!K78,0),0)</f>
        <v>26689</v>
      </c>
      <c r="U78" s="8">
        <f t="shared" si="28"/>
        <v>308647</v>
      </c>
      <c r="V78" s="8">
        <f t="shared" si="29"/>
        <v>26689</v>
      </c>
      <c r="W78" s="8">
        <f t="shared" si="30"/>
        <v>308647</v>
      </c>
      <c r="X78" s="10">
        <f t="shared" si="31"/>
        <v>19.77</v>
      </c>
      <c r="Y78" s="8">
        <f>IF(K78=3%,ROUND($J$366*Ranking!K78,0),0)</f>
        <v>17349</v>
      </c>
      <c r="Z78" s="12">
        <f t="shared" si="32"/>
        <v>325996</v>
      </c>
      <c r="AA78" s="12">
        <f t="shared" si="33"/>
        <v>17349</v>
      </c>
      <c r="AB78" s="8">
        <f t="shared" si="34"/>
        <v>325996</v>
      </c>
      <c r="AC78" s="59">
        <f t="shared" si="35"/>
        <v>0</v>
      </c>
      <c r="AD78" s="60">
        <f t="shared" si="39"/>
        <v>20.88</v>
      </c>
      <c r="AE78" s="61" t="str">
        <f t="shared" si="36"/>
        <v/>
      </c>
      <c r="AF78" s="8"/>
    </row>
    <row r="79" spans="1:32" x14ac:dyDescent="0.3">
      <c r="A79" s="1">
        <v>76</v>
      </c>
      <c r="B79" s="14" t="s">
        <v>248</v>
      </c>
      <c r="C79" s="14" t="s">
        <v>7</v>
      </c>
      <c r="D79" s="6" t="s">
        <v>249</v>
      </c>
      <c r="E79" s="1">
        <v>2011</v>
      </c>
      <c r="F79" s="7">
        <v>153591.85</v>
      </c>
      <c r="G79" s="7">
        <v>1440.02</v>
      </c>
      <c r="H79" s="57"/>
      <c r="I79" s="7">
        <f t="shared" si="37"/>
        <v>152151.83000000002</v>
      </c>
      <c r="J79" s="8">
        <f t="shared" si="20"/>
        <v>152152</v>
      </c>
      <c r="K79" s="9">
        <v>0.01</v>
      </c>
      <c r="L79" s="10">
        <f t="shared" si="21"/>
        <v>18.059999999999999</v>
      </c>
      <c r="M79" s="10">
        <f t="shared" si="22"/>
        <v>18.059999999999999</v>
      </c>
      <c r="N79" s="11">
        <f t="shared" si="23"/>
        <v>27480.315839999999</v>
      </c>
      <c r="O79" s="11">
        <f t="shared" si="24"/>
        <v>27480.315839999999</v>
      </c>
      <c r="P79" s="11">
        <f t="shared" si="38"/>
        <v>0.31583999999929802</v>
      </c>
      <c r="Q79" s="8">
        <f t="shared" si="25"/>
        <v>27480</v>
      </c>
      <c r="R79" s="11">
        <f t="shared" si="26"/>
        <v>-0.31583999999929802</v>
      </c>
      <c r="S79" s="1">
        <f t="shared" si="27"/>
        <v>18.059999999999999</v>
      </c>
      <c r="T79" s="8">
        <f>ROUND(IF(K79=3%,$J$364*Ranking!K79,0),0)</f>
        <v>0</v>
      </c>
      <c r="U79" s="8">
        <f t="shared" si="28"/>
        <v>27480</v>
      </c>
      <c r="V79" s="8">
        <f t="shared" si="29"/>
        <v>0</v>
      </c>
      <c r="W79" s="8">
        <f t="shared" si="30"/>
        <v>27480</v>
      </c>
      <c r="X79" s="10">
        <f t="shared" si="31"/>
        <v>18.059999999999999</v>
      </c>
      <c r="Y79" s="8">
        <f>IF(K79=3%,ROUND($J$366*Ranking!K79,0),0)</f>
        <v>0</v>
      </c>
      <c r="Z79" s="12">
        <f t="shared" si="32"/>
        <v>27480</v>
      </c>
      <c r="AA79" s="12">
        <f t="shared" si="33"/>
        <v>0</v>
      </c>
      <c r="AB79" s="8">
        <f t="shared" si="34"/>
        <v>27480</v>
      </c>
      <c r="AC79" s="59">
        <f t="shared" si="35"/>
        <v>0</v>
      </c>
      <c r="AD79" s="60">
        <f t="shared" si="39"/>
        <v>18.059999999999999</v>
      </c>
      <c r="AE79" s="61" t="str">
        <f t="shared" si="36"/>
        <v/>
      </c>
      <c r="AF79" s="8"/>
    </row>
    <row r="80" spans="1:32" x14ac:dyDescent="0.3">
      <c r="A80" s="1">
        <v>77</v>
      </c>
      <c r="B80" s="14" t="s">
        <v>250</v>
      </c>
      <c r="C80" s="14" t="s">
        <v>7</v>
      </c>
      <c r="D80" s="6" t="s">
        <v>251</v>
      </c>
      <c r="F80" s="7">
        <v>0</v>
      </c>
      <c r="G80" s="7">
        <v>0</v>
      </c>
      <c r="H80" s="57"/>
      <c r="I80" s="7">
        <f t="shared" si="37"/>
        <v>0</v>
      </c>
      <c r="J80" s="8">
        <f t="shared" si="20"/>
        <v>0</v>
      </c>
      <c r="K80" s="9"/>
      <c r="L80" s="10">
        <f t="shared" si="21"/>
        <v>0</v>
      </c>
      <c r="M80" s="10" t="str">
        <f t="shared" si="22"/>
        <v/>
      </c>
      <c r="N80" s="11">
        <f t="shared" si="23"/>
        <v>0</v>
      </c>
      <c r="O80" s="11">
        <f t="shared" si="24"/>
        <v>0</v>
      </c>
      <c r="P80" s="11">
        <f t="shared" si="38"/>
        <v>0</v>
      </c>
      <c r="Q80" s="8">
        <f t="shared" si="25"/>
        <v>0</v>
      </c>
      <c r="R80" s="11">
        <f t="shared" si="26"/>
        <v>0</v>
      </c>
      <c r="S80" s="1">
        <f t="shared" si="27"/>
        <v>0</v>
      </c>
      <c r="T80" s="8">
        <f>ROUND(IF(K80=3%,$J$364*Ranking!K80,0),0)</f>
        <v>0</v>
      </c>
      <c r="U80" s="8">
        <f t="shared" si="28"/>
        <v>0</v>
      </c>
      <c r="V80" s="8">
        <f t="shared" si="29"/>
        <v>0</v>
      </c>
      <c r="W80" s="8">
        <f t="shared" si="30"/>
        <v>0</v>
      </c>
      <c r="X80" s="10">
        <f t="shared" si="31"/>
        <v>0</v>
      </c>
      <c r="Y80" s="8">
        <f>IF(K80=3%,ROUND($J$366*Ranking!K80,0),0)</f>
        <v>0</v>
      </c>
      <c r="Z80" s="12">
        <f t="shared" si="32"/>
        <v>0</v>
      </c>
      <c r="AA80" s="12">
        <f t="shared" si="33"/>
        <v>0</v>
      </c>
      <c r="AB80" s="8">
        <f t="shared" si="34"/>
        <v>0</v>
      </c>
      <c r="AC80" s="59">
        <f t="shared" si="35"/>
        <v>0</v>
      </c>
      <c r="AD80" s="60" t="str">
        <f t="shared" si="39"/>
        <v/>
      </c>
      <c r="AE80" s="61" t="str">
        <f t="shared" si="36"/>
        <v/>
      </c>
      <c r="AF80" s="8"/>
    </row>
    <row r="81" spans="1:32" x14ac:dyDescent="0.3">
      <c r="A81" s="1">
        <v>78</v>
      </c>
      <c r="B81" s="14" t="s">
        <v>252</v>
      </c>
      <c r="C81" s="14" t="s">
        <v>7</v>
      </c>
      <c r="D81" s="6" t="s">
        <v>253</v>
      </c>
      <c r="F81" s="7">
        <v>0</v>
      </c>
      <c r="G81" s="7">
        <v>0</v>
      </c>
      <c r="H81" s="57"/>
      <c r="I81" s="7">
        <f t="shared" si="37"/>
        <v>0</v>
      </c>
      <c r="J81" s="8">
        <f t="shared" si="20"/>
        <v>0</v>
      </c>
      <c r="K81" s="9"/>
      <c r="L81" s="10">
        <f t="shared" si="21"/>
        <v>0</v>
      </c>
      <c r="M81" s="10" t="str">
        <f t="shared" si="22"/>
        <v/>
      </c>
      <c r="N81" s="11">
        <f t="shared" si="23"/>
        <v>0</v>
      </c>
      <c r="O81" s="11">
        <f t="shared" si="24"/>
        <v>0</v>
      </c>
      <c r="P81" s="11">
        <f t="shared" si="38"/>
        <v>0</v>
      </c>
      <c r="Q81" s="8">
        <f t="shared" si="25"/>
        <v>0</v>
      </c>
      <c r="R81" s="11">
        <f t="shared" si="26"/>
        <v>0</v>
      </c>
      <c r="S81" s="1">
        <f t="shared" si="27"/>
        <v>0</v>
      </c>
      <c r="T81" s="8">
        <f>ROUND(IF(K81=3%,$J$364*Ranking!K81,0),0)</f>
        <v>0</v>
      </c>
      <c r="U81" s="8">
        <f t="shared" si="28"/>
        <v>0</v>
      </c>
      <c r="V81" s="8">
        <f t="shared" si="29"/>
        <v>0</v>
      </c>
      <c r="W81" s="8">
        <f t="shared" si="30"/>
        <v>0</v>
      </c>
      <c r="X81" s="10">
        <f t="shared" si="31"/>
        <v>0</v>
      </c>
      <c r="Y81" s="8">
        <f>IF(K81=3%,ROUND($J$366*Ranking!K81,0),0)</f>
        <v>0</v>
      </c>
      <c r="Z81" s="12">
        <f t="shared" si="32"/>
        <v>0</v>
      </c>
      <c r="AA81" s="12">
        <f t="shared" si="33"/>
        <v>0</v>
      </c>
      <c r="AB81" s="8">
        <f t="shared" si="34"/>
        <v>0</v>
      </c>
      <c r="AC81" s="59">
        <f t="shared" si="35"/>
        <v>0</v>
      </c>
      <c r="AD81" s="60" t="str">
        <f t="shared" si="39"/>
        <v/>
      </c>
      <c r="AE81" s="61" t="str">
        <f t="shared" si="36"/>
        <v/>
      </c>
      <c r="AF81" s="8"/>
    </row>
    <row r="82" spans="1:32" x14ac:dyDescent="0.3">
      <c r="A82" s="1">
        <v>79</v>
      </c>
      <c r="B82" s="14" t="s">
        <v>39</v>
      </c>
      <c r="C82" s="14" t="s">
        <v>7</v>
      </c>
      <c r="D82" s="6" t="s">
        <v>40</v>
      </c>
      <c r="E82" s="1">
        <v>2002</v>
      </c>
      <c r="F82" s="7">
        <v>1150539</v>
      </c>
      <c r="G82" s="7">
        <v>14088</v>
      </c>
      <c r="H82" s="57"/>
      <c r="I82" s="7">
        <f t="shared" si="37"/>
        <v>1136451</v>
      </c>
      <c r="J82" s="8">
        <f t="shared" si="20"/>
        <v>1136451</v>
      </c>
      <c r="K82" s="9">
        <v>0.02</v>
      </c>
      <c r="L82" s="10">
        <f t="shared" si="21"/>
        <v>18.059999999999999</v>
      </c>
      <c r="M82" s="10">
        <f t="shared" si="22"/>
        <v>18.059999999999999</v>
      </c>
      <c r="N82" s="11">
        <f t="shared" si="23"/>
        <v>205255.48413</v>
      </c>
      <c r="O82" s="11">
        <f t="shared" si="24"/>
        <v>205255.48413</v>
      </c>
      <c r="P82" s="11">
        <f t="shared" si="38"/>
        <v>0.48412999999709427</v>
      </c>
      <c r="Q82" s="8">
        <f t="shared" si="25"/>
        <v>205255</v>
      </c>
      <c r="R82" s="11">
        <f t="shared" si="26"/>
        <v>-0.48412999999709427</v>
      </c>
      <c r="S82" s="1">
        <f t="shared" si="27"/>
        <v>18.059999999999999</v>
      </c>
      <c r="T82" s="8">
        <f>ROUND(IF(K82=3%,$J$364*Ranking!K82,0),0)</f>
        <v>0</v>
      </c>
      <c r="U82" s="8">
        <f t="shared" si="28"/>
        <v>205255</v>
      </c>
      <c r="V82" s="8">
        <f t="shared" si="29"/>
        <v>0</v>
      </c>
      <c r="W82" s="8">
        <f t="shared" si="30"/>
        <v>205255</v>
      </c>
      <c r="X82" s="10">
        <f t="shared" si="31"/>
        <v>18.059999999999999</v>
      </c>
      <c r="Y82" s="8">
        <f>IF(K82=3%,ROUND($J$366*Ranking!K82,0),0)</f>
        <v>0</v>
      </c>
      <c r="Z82" s="12">
        <f t="shared" si="32"/>
        <v>205255</v>
      </c>
      <c r="AA82" s="12">
        <f t="shared" si="33"/>
        <v>0</v>
      </c>
      <c r="AB82" s="8">
        <f t="shared" si="34"/>
        <v>205255</v>
      </c>
      <c r="AC82" s="59">
        <f t="shared" si="35"/>
        <v>0</v>
      </c>
      <c r="AD82" s="60">
        <f t="shared" si="39"/>
        <v>18.059999999999999</v>
      </c>
      <c r="AE82" s="61" t="str">
        <f t="shared" si="36"/>
        <v/>
      </c>
      <c r="AF82" s="8"/>
    </row>
    <row r="83" spans="1:32" x14ac:dyDescent="0.3">
      <c r="A83" s="1">
        <v>80</v>
      </c>
      <c r="B83" s="14" t="s">
        <v>254</v>
      </c>
      <c r="C83" s="14" t="s">
        <v>7</v>
      </c>
      <c r="D83" s="6" t="s">
        <v>255</v>
      </c>
      <c r="F83" s="7">
        <v>0</v>
      </c>
      <c r="G83" s="7">
        <v>0</v>
      </c>
      <c r="H83" s="57"/>
      <c r="I83" s="7">
        <f t="shared" si="37"/>
        <v>0</v>
      </c>
      <c r="J83" s="8">
        <f t="shared" si="20"/>
        <v>0</v>
      </c>
      <c r="K83" s="9"/>
      <c r="L83" s="10">
        <f t="shared" si="21"/>
        <v>0</v>
      </c>
      <c r="M83" s="10" t="str">
        <f t="shared" si="22"/>
        <v/>
      </c>
      <c r="N83" s="11">
        <f t="shared" si="23"/>
        <v>0</v>
      </c>
      <c r="O83" s="11">
        <f t="shared" si="24"/>
        <v>0</v>
      </c>
      <c r="P83" s="11">
        <f t="shared" si="38"/>
        <v>0</v>
      </c>
      <c r="Q83" s="8">
        <f t="shared" si="25"/>
        <v>0</v>
      </c>
      <c r="R83" s="11">
        <f t="shared" si="26"/>
        <v>0</v>
      </c>
      <c r="S83" s="1">
        <f t="shared" si="27"/>
        <v>0</v>
      </c>
      <c r="T83" s="8">
        <f>ROUND(IF(K83=3%,$J$364*Ranking!K83,0),0)</f>
        <v>0</v>
      </c>
      <c r="U83" s="8">
        <f t="shared" si="28"/>
        <v>0</v>
      </c>
      <c r="V83" s="8">
        <f t="shared" si="29"/>
        <v>0</v>
      </c>
      <c r="W83" s="8">
        <f t="shared" si="30"/>
        <v>0</v>
      </c>
      <c r="X83" s="10">
        <f t="shared" si="31"/>
        <v>0</v>
      </c>
      <c r="Y83" s="8">
        <f>IF(K83=3%,ROUND($J$366*Ranking!K83,0),0)</f>
        <v>0</v>
      </c>
      <c r="Z83" s="12">
        <f t="shared" si="32"/>
        <v>0</v>
      </c>
      <c r="AA83" s="12">
        <f t="shared" si="33"/>
        <v>0</v>
      </c>
      <c r="AB83" s="8">
        <f t="shared" si="34"/>
        <v>0</v>
      </c>
      <c r="AC83" s="59">
        <f t="shared" si="35"/>
        <v>0</v>
      </c>
      <c r="AD83" s="60" t="str">
        <f t="shared" si="39"/>
        <v/>
      </c>
      <c r="AE83" s="61" t="str">
        <f t="shared" si="36"/>
        <v/>
      </c>
      <c r="AF83" s="8"/>
    </row>
    <row r="84" spans="1:32" x14ac:dyDescent="0.3">
      <c r="A84" s="1">
        <v>81</v>
      </c>
      <c r="B84" s="14" t="s">
        <v>256</v>
      </c>
      <c r="C84" s="14" t="s">
        <v>7</v>
      </c>
      <c r="D84" s="6" t="s">
        <v>257</v>
      </c>
      <c r="E84" s="1">
        <v>2007</v>
      </c>
      <c r="F84" s="7">
        <v>324440.8</v>
      </c>
      <c r="G84" s="7">
        <v>1302.73</v>
      </c>
      <c r="H84" s="57"/>
      <c r="I84" s="7">
        <f t="shared" si="37"/>
        <v>323138.07</v>
      </c>
      <c r="J84" s="8">
        <f t="shared" si="20"/>
        <v>323138</v>
      </c>
      <c r="K84" s="9">
        <v>0.03</v>
      </c>
      <c r="L84" s="10">
        <f t="shared" si="21"/>
        <v>18.059999999999999</v>
      </c>
      <c r="M84" s="10">
        <f t="shared" si="22"/>
        <v>48.04</v>
      </c>
      <c r="N84" s="11">
        <f t="shared" si="23"/>
        <v>58362.258150000001</v>
      </c>
      <c r="O84" s="11">
        <f t="shared" si="24"/>
        <v>58362.258150000001</v>
      </c>
      <c r="P84" s="11">
        <f t="shared" si="38"/>
        <v>0.25815000000147847</v>
      </c>
      <c r="Q84" s="8">
        <f t="shared" si="25"/>
        <v>58362</v>
      </c>
      <c r="R84" s="11">
        <f t="shared" si="26"/>
        <v>-0.25815000000147847</v>
      </c>
      <c r="S84" s="1">
        <f t="shared" si="27"/>
        <v>18.059999999999999</v>
      </c>
      <c r="T84" s="8">
        <f>ROUND(IF(K84=3%,$J$364*Ranking!K84,0),0)</f>
        <v>58715</v>
      </c>
      <c r="U84" s="8">
        <f t="shared" si="28"/>
        <v>117077</v>
      </c>
      <c r="V84" s="8">
        <f t="shared" si="29"/>
        <v>58715</v>
      </c>
      <c r="W84" s="8">
        <f t="shared" si="30"/>
        <v>117077</v>
      </c>
      <c r="X84" s="10">
        <f t="shared" si="31"/>
        <v>36.229999999999997</v>
      </c>
      <c r="Y84" s="8">
        <f>IF(K84=3%,ROUND($J$366*Ranking!K84,0),0)</f>
        <v>38167</v>
      </c>
      <c r="Z84" s="12">
        <f t="shared" si="32"/>
        <v>155244</v>
      </c>
      <c r="AA84" s="12">
        <f t="shared" si="33"/>
        <v>38167</v>
      </c>
      <c r="AB84" s="8">
        <f t="shared" si="34"/>
        <v>155244</v>
      </c>
      <c r="AC84" s="59">
        <f t="shared" si="35"/>
        <v>0</v>
      </c>
      <c r="AD84" s="60">
        <f t="shared" si="39"/>
        <v>48.04</v>
      </c>
      <c r="AE84" s="61" t="str">
        <f t="shared" si="36"/>
        <v/>
      </c>
      <c r="AF84" s="8"/>
    </row>
    <row r="85" spans="1:32" x14ac:dyDescent="0.3">
      <c r="A85" s="1">
        <v>82</v>
      </c>
      <c r="B85" s="14" t="s">
        <v>41</v>
      </c>
      <c r="C85" s="14" t="s">
        <v>7</v>
      </c>
      <c r="D85" s="6" t="s">
        <v>42</v>
      </c>
      <c r="E85" s="1">
        <v>2002</v>
      </c>
      <c r="F85" s="7">
        <v>1923828.95</v>
      </c>
      <c r="G85" s="7">
        <v>16159.37</v>
      </c>
      <c r="H85" s="57"/>
      <c r="I85" s="7">
        <f t="shared" si="37"/>
        <v>1907669.5799999998</v>
      </c>
      <c r="J85" s="8">
        <f t="shared" si="20"/>
        <v>1907670</v>
      </c>
      <c r="K85" s="9">
        <v>0.03</v>
      </c>
      <c r="L85" s="10">
        <f t="shared" si="21"/>
        <v>18.059999999999999</v>
      </c>
      <c r="M85" s="10">
        <f t="shared" si="22"/>
        <v>20.83</v>
      </c>
      <c r="N85" s="11">
        <f t="shared" si="23"/>
        <v>344546.07318000001</v>
      </c>
      <c r="O85" s="11">
        <f t="shared" si="24"/>
        <v>344546.07318000001</v>
      </c>
      <c r="P85" s="11">
        <f t="shared" si="38"/>
        <v>7.3180000006686896E-2</v>
      </c>
      <c r="Q85" s="8">
        <f t="shared" si="25"/>
        <v>344546</v>
      </c>
      <c r="R85" s="11">
        <f t="shared" si="26"/>
        <v>-7.3180000006686896E-2</v>
      </c>
      <c r="S85" s="1">
        <f t="shared" si="27"/>
        <v>18.059999999999999</v>
      </c>
      <c r="T85" s="8">
        <f>ROUND(IF(K85=3%,$J$364*Ranking!K85,0),0)</f>
        <v>32026</v>
      </c>
      <c r="U85" s="8">
        <f t="shared" si="28"/>
        <v>376572</v>
      </c>
      <c r="V85" s="8">
        <f t="shared" si="29"/>
        <v>32026</v>
      </c>
      <c r="W85" s="8">
        <f t="shared" si="30"/>
        <v>376572</v>
      </c>
      <c r="X85" s="10">
        <f t="shared" si="31"/>
        <v>19.739999999999998</v>
      </c>
      <c r="Y85" s="8">
        <f>IF(K85=3%,ROUND($J$366*Ranking!K85,0),0)</f>
        <v>20818</v>
      </c>
      <c r="Z85" s="12">
        <f t="shared" si="32"/>
        <v>397390</v>
      </c>
      <c r="AA85" s="12">
        <f t="shared" si="33"/>
        <v>20818</v>
      </c>
      <c r="AB85" s="8">
        <f t="shared" si="34"/>
        <v>397390</v>
      </c>
      <c r="AC85" s="59">
        <f t="shared" si="35"/>
        <v>0</v>
      </c>
      <c r="AD85" s="60">
        <f t="shared" si="39"/>
        <v>20.83</v>
      </c>
      <c r="AE85" s="61" t="str">
        <f t="shared" si="36"/>
        <v/>
      </c>
      <c r="AF85" s="8"/>
    </row>
    <row r="86" spans="1:32" x14ac:dyDescent="0.3">
      <c r="A86" s="1">
        <v>83</v>
      </c>
      <c r="B86" s="14" t="s">
        <v>258</v>
      </c>
      <c r="C86" s="14" t="s">
        <v>7</v>
      </c>
      <c r="D86" s="6" t="s">
        <v>259</v>
      </c>
      <c r="F86" s="7">
        <v>0</v>
      </c>
      <c r="G86" s="7">
        <v>0</v>
      </c>
      <c r="H86" s="57"/>
      <c r="I86" s="7">
        <f t="shared" si="37"/>
        <v>0</v>
      </c>
      <c r="J86" s="8">
        <f t="shared" si="20"/>
        <v>0</v>
      </c>
      <c r="K86" s="9"/>
      <c r="L86" s="10">
        <f t="shared" si="21"/>
        <v>0</v>
      </c>
      <c r="M86" s="10" t="str">
        <f t="shared" si="22"/>
        <v/>
      </c>
      <c r="N86" s="11">
        <f t="shared" si="23"/>
        <v>0</v>
      </c>
      <c r="O86" s="11">
        <f t="shared" si="24"/>
        <v>0</v>
      </c>
      <c r="P86" s="11">
        <f t="shared" si="38"/>
        <v>0</v>
      </c>
      <c r="Q86" s="8">
        <f t="shared" si="25"/>
        <v>0</v>
      </c>
      <c r="R86" s="11">
        <f t="shared" si="26"/>
        <v>0</v>
      </c>
      <c r="S86" s="1">
        <f t="shared" si="27"/>
        <v>0</v>
      </c>
      <c r="T86" s="8">
        <f>ROUND(IF(K86=3%,$J$364*Ranking!K86,0),0)</f>
        <v>0</v>
      </c>
      <c r="U86" s="8">
        <f t="shared" si="28"/>
        <v>0</v>
      </c>
      <c r="V86" s="8">
        <f t="shared" si="29"/>
        <v>0</v>
      </c>
      <c r="W86" s="8">
        <f t="shared" si="30"/>
        <v>0</v>
      </c>
      <c r="X86" s="10">
        <f t="shared" si="31"/>
        <v>0</v>
      </c>
      <c r="Y86" s="8">
        <f>IF(K86=3%,ROUND($J$366*Ranking!K86,0),0)</f>
        <v>0</v>
      </c>
      <c r="Z86" s="12">
        <f t="shared" si="32"/>
        <v>0</v>
      </c>
      <c r="AA86" s="12">
        <f t="shared" si="33"/>
        <v>0</v>
      </c>
      <c r="AB86" s="8">
        <f t="shared" si="34"/>
        <v>0</v>
      </c>
      <c r="AC86" s="59">
        <f t="shared" si="35"/>
        <v>0</v>
      </c>
      <c r="AD86" s="60" t="str">
        <f t="shared" si="39"/>
        <v/>
      </c>
      <c r="AE86" s="61" t="str">
        <f t="shared" si="36"/>
        <v/>
      </c>
      <c r="AF86" s="8"/>
    </row>
    <row r="87" spans="1:32" x14ac:dyDescent="0.3">
      <c r="A87" s="1">
        <v>84</v>
      </c>
      <c r="B87" s="14" t="s">
        <v>260</v>
      </c>
      <c r="C87" s="14" t="s">
        <v>7</v>
      </c>
      <c r="D87" s="6" t="s">
        <v>261</v>
      </c>
      <c r="F87" s="7">
        <v>0</v>
      </c>
      <c r="G87" s="7">
        <v>0</v>
      </c>
      <c r="H87" s="57"/>
      <c r="I87" s="7">
        <f t="shared" si="37"/>
        <v>0</v>
      </c>
      <c r="J87" s="8">
        <f t="shared" si="20"/>
        <v>0</v>
      </c>
      <c r="K87" s="9"/>
      <c r="L87" s="10">
        <f t="shared" si="21"/>
        <v>0</v>
      </c>
      <c r="M87" s="10" t="str">
        <f t="shared" si="22"/>
        <v/>
      </c>
      <c r="N87" s="11">
        <f t="shared" si="23"/>
        <v>0</v>
      </c>
      <c r="O87" s="11">
        <f t="shared" si="24"/>
        <v>0</v>
      </c>
      <c r="P87" s="11">
        <f t="shared" si="38"/>
        <v>0</v>
      </c>
      <c r="Q87" s="8">
        <f t="shared" si="25"/>
        <v>0</v>
      </c>
      <c r="R87" s="11">
        <f t="shared" si="26"/>
        <v>0</v>
      </c>
      <c r="S87" s="1">
        <f t="shared" si="27"/>
        <v>0</v>
      </c>
      <c r="T87" s="8">
        <f>ROUND(IF(K87=3%,$J$364*Ranking!K87,0),0)</f>
        <v>0</v>
      </c>
      <c r="U87" s="8">
        <f t="shared" si="28"/>
        <v>0</v>
      </c>
      <c r="V87" s="8">
        <f t="shared" si="29"/>
        <v>0</v>
      </c>
      <c r="W87" s="8">
        <f t="shared" si="30"/>
        <v>0</v>
      </c>
      <c r="X87" s="10">
        <f t="shared" si="31"/>
        <v>0</v>
      </c>
      <c r="Y87" s="8">
        <f>IF(K87=3%,ROUND($J$366*Ranking!K87,0),0)</f>
        <v>0</v>
      </c>
      <c r="Z87" s="12">
        <f t="shared" si="32"/>
        <v>0</v>
      </c>
      <c r="AA87" s="12">
        <f t="shared" si="33"/>
        <v>0</v>
      </c>
      <c r="AB87" s="8">
        <f t="shared" si="34"/>
        <v>0</v>
      </c>
      <c r="AC87" s="59">
        <f t="shared" si="35"/>
        <v>0</v>
      </c>
      <c r="AD87" s="60" t="str">
        <f t="shared" si="39"/>
        <v/>
      </c>
      <c r="AE87" s="61" t="str">
        <f t="shared" si="36"/>
        <v/>
      </c>
      <c r="AF87" s="8"/>
    </row>
    <row r="88" spans="1:32" x14ac:dyDescent="0.3">
      <c r="A88" s="1">
        <v>85</v>
      </c>
      <c r="B88" s="14" t="s">
        <v>262</v>
      </c>
      <c r="C88" s="14" t="s">
        <v>7</v>
      </c>
      <c r="D88" s="6" t="s">
        <v>263</v>
      </c>
      <c r="E88" s="1">
        <v>2007</v>
      </c>
      <c r="F88" s="7">
        <v>369592.68</v>
      </c>
      <c r="G88" s="7">
        <v>1918.12</v>
      </c>
      <c r="H88" s="57"/>
      <c r="I88" s="7">
        <f t="shared" si="37"/>
        <v>367674.56</v>
      </c>
      <c r="J88" s="8">
        <f t="shared" si="20"/>
        <v>367675</v>
      </c>
      <c r="K88" s="9">
        <v>0.01</v>
      </c>
      <c r="L88" s="10">
        <f t="shared" si="21"/>
        <v>18.059999999999999</v>
      </c>
      <c r="M88" s="10">
        <f t="shared" si="22"/>
        <v>18.059999999999999</v>
      </c>
      <c r="N88" s="11">
        <f t="shared" si="23"/>
        <v>66406.127609999996</v>
      </c>
      <c r="O88" s="11">
        <f t="shared" si="24"/>
        <v>66406.127609999996</v>
      </c>
      <c r="P88" s="11">
        <f t="shared" si="38"/>
        <v>0.12760999999591149</v>
      </c>
      <c r="Q88" s="8">
        <f t="shared" si="25"/>
        <v>66406</v>
      </c>
      <c r="R88" s="11">
        <f t="shared" si="26"/>
        <v>-0.12760999999591149</v>
      </c>
      <c r="S88" s="1">
        <f t="shared" si="27"/>
        <v>18.059999999999999</v>
      </c>
      <c r="T88" s="8">
        <f>ROUND(IF(K88=3%,$J$364*Ranking!K88,0),0)</f>
        <v>0</v>
      </c>
      <c r="U88" s="8">
        <f t="shared" si="28"/>
        <v>66406</v>
      </c>
      <c r="V88" s="8">
        <f t="shared" si="29"/>
        <v>0</v>
      </c>
      <c r="W88" s="8">
        <f t="shared" si="30"/>
        <v>66406</v>
      </c>
      <c r="X88" s="10">
        <f t="shared" si="31"/>
        <v>18.059999999999999</v>
      </c>
      <c r="Y88" s="8">
        <f>IF(K88=3%,ROUND($J$366*Ranking!K88,0),0)</f>
        <v>0</v>
      </c>
      <c r="Z88" s="12">
        <f t="shared" si="32"/>
        <v>66406</v>
      </c>
      <c r="AA88" s="12">
        <f t="shared" si="33"/>
        <v>0</v>
      </c>
      <c r="AB88" s="8">
        <f t="shared" si="34"/>
        <v>66406</v>
      </c>
      <c r="AC88" s="59">
        <f t="shared" si="35"/>
        <v>0</v>
      </c>
      <c r="AD88" s="60">
        <f t="shared" si="39"/>
        <v>18.059999999999999</v>
      </c>
      <c r="AE88" s="61" t="str">
        <f t="shared" si="36"/>
        <v/>
      </c>
      <c r="AF88" s="8"/>
    </row>
    <row r="89" spans="1:32" x14ac:dyDescent="0.3">
      <c r="A89" s="1">
        <v>86</v>
      </c>
      <c r="B89" s="14" t="s">
        <v>264</v>
      </c>
      <c r="C89" s="14" t="s">
        <v>7</v>
      </c>
      <c r="D89" s="6" t="s">
        <v>265</v>
      </c>
      <c r="E89" s="1">
        <v>2006</v>
      </c>
      <c r="F89" s="7">
        <v>997841.08</v>
      </c>
      <c r="G89" s="7">
        <v>3386.87</v>
      </c>
      <c r="H89" s="57"/>
      <c r="I89" s="7">
        <f t="shared" si="37"/>
        <v>994454.21</v>
      </c>
      <c r="J89" s="8">
        <f t="shared" si="20"/>
        <v>994454</v>
      </c>
      <c r="K89" s="9">
        <v>0.03</v>
      </c>
      <c r="L89" s="10">
        <f t="shared" si="21"/>
        <v>18.059999999999999</v>
      </c>
      <c r="M89" s="10">
        <f t="shared" si="22"/>
        <v>24.26</v>
      </c>
      <c r="N89" s="11">
        <f t="shared" si="23"/>
        <v>179609.27239</v>
      </c>
      <c r="O89" s="11">
        <f t="shared" si="24"/>
        <v>179609.27239</v>
      </c>
      <c r="P89" s="11">
        <f t="shared" si="38"/>
        <v>0.27238999999826774</v>
      </c>
      <c r="Q89" s="8">
        <f t="shared" si="25"/>
        <v>179609</v>
      </c>
      <c r="R89" s="11">
        <f t="shared" si="26"/>
        <v>-0.27238999999826774</v>
      </c>
      <c r="S89" s="1">
        <f t="shared" si="27"/>
        <v>18.059999999999999</v>
      </c>
      <c r="T89" s="8">
        <f>ROUND(IF(K89=3%,$J$364*Ranking!K89,0),0)</f>
        <v>37364</v>
      </c>
      <c r="U89" s="8">
        <f t="shared" si="28"/>
        <v>216973</v>
      </c>
      <c r="V89" s="8">
        <f t="shared" si="29"/>
        <v>37364</v>
      </c>
      <c r="W89" s="8">
        <f t="shared" si="30"/>
        <v>216973</v>
      </c>
      <c r="X89" s="10">
        <f t="shared" si="31"/>
        <v>21.82</v>
      </c>
      <c r="Y89" s="8">
        <f>IF(K89=3%,ROUND($J$366*Ranking!K89,0),0)</f>
        <v>24288</v>
      </c>
      <c r="Z89" s="12">
        <f t="shared" si="32"/>
        <v>241261</v>
      </c>
      <c r="AA89" s="12">
        <f t="shared" si="33"/>
        <v>24288</v>
      </c>
      <c r="AB89" s="8">
        <f t="shared" si="34"/>
        <v>241261</v>
      </c>
      <c r="AC89" s="59">
        <f t="shared" si="35"/>
        <v>0</v>
      </c>
      <c r="AD89" s="60">
        <f t="shared" si="39"/>
        <v>24.26</v>
      </c>
      <c r="AE89" s="61" t="str">
        <f t="shared" si="36"/>
        <v/>
      </c>
      <c r="AF89" s="8"/>
    </row>
    <row r="90" spans="1:32" x14ac:dyDescent="0.3">
      <c r="A90" s="1">
        <v>87</v>
      </c>
      <c r="B90" s="14" t="s">
        <v>43</v>
      </c>
      <c r="C90" s="14" t="s">
        <v>7</v>
      </c>
      <c r="D90" s="6" t="s">
        <v>44</v>
      </c>
      <c r="E90" s="1">
        <v>2003</v>
      </c>
      <c r="F90" s="7">
        <v>700560.69</v>
      </c>
      <c r="G90" s="7">
        <v>8024.94</v>
      </c>
      <c r="H90" s="57"/>
      <c r="I90" s="7">
        <f t="shared" si="37"/>
        <v>692535.75</v>
      </c>
      <c r="J90" s="8">
        <f t="shared" si="20"/>
        <v>692536</v>
      </c>
      <c r="K90" s="9">
        <v>0.03</v>
      </c>
      <c r="L90" s="10">
        <f t="shared" si="21"/>
        <v>18.059999999999999</v>
      </c>
      <c r="M90" s="10">
        <f t="shared" si="22"/>
        <v>33.32</v>
      </c>
      <c r="N90" s="11">
        <f t="shared" si="23"/>
        <v>125079.57841</v>
      </c>
      <c r="O90" s="11">
        <f t="shared" si="24"/>
        <v>125079.57841</v>
      </c>
      <c r="P90" s="11">
        <f t="shared" si="38"/>
        <v>-0.42158999999810476</v>
      </c>
      <c r="Q90" s="8">
        <f t="shared" si="25"/>
        <v>125080</v>
      </c>
      <c r="R90" s="11">
        <f t="shared" si="26"/>
        <v>0.42158999999810476</v>
      </c>
      <c r="S90" s="1">
        <f t="shared" si="27"/>
        <v>18.059999999999999</v>
      </c>
      <c r="T90" s="8">
        <f>ROUND(IF(K90=3%,$J$364*Ranking!K90,0),0)</f>
        <v>64052</v>
      </c>
      <c r="U90" s="8">
        <f t="shared" si="28"/>
        <v>189132</v>
      </c>
      <c r="V90" s="8">
        <f t="shared" si="29"/>
        <v>64052</v>
      </c>
      <c r="W90" s="8">
        <f t="shared" si="30"/>
        <v>189132</v>
      </c>
      <c r="X90" s="10">
        <f t="shared" si="31"/>
        <v>27.31</v>
      </c>
      <c r="Y90" s="8">
        <f>IF(K90=3%,ROUND($J$366*Ranking!K90,0),0)</f>
        <v>41636</v>
      </c>
      <c r="Z90" s="12">
        <f t="shared" si="32"/>
        <v>230768</v>
      </c>
      <c r="AA90" s="12">
        <f t="shared" si="33"/>
        <v>41636</v>
      </c>
      <c r="AB90" s="8">
        <f t="shared" si="34"/>
        <v>230768</v>
      </c>
      <c r="AC90" s="59">
        <f t="shared" si="35"/>
        <v>0</v>
      </c>
      <c r="AD90" s="60">
        <f t="shared" si="39"/>
        <v>33.32</v>
      </c>
      <c r="AE90" s="61" t="str">
        <f t="shared" si="36"/>
        <v/>
      </c>
      <c r="AF90" s="8"/>
    </row>
    <row r="91" spans="1:32" x14ac:dyDescent="0.3">
      <c r="A91" s="1">
        <v>88</v>
      </c>
      <c r="B91" s="14" t="s">
        <v>45</v>
      </c>
      <c r="C91" s="14" t="s">
        <v>7</v>
      </c>
      <c r="D91" s="6" t="s">
        <v>46</v>
      </c>
      <c r="E91" s="1">
        <v>2002</v>
      </c>
      <c r="F91" s="7">
        <v>1728108.8</v>
      </c>
      <c r="G91" s="7">
        <v>20005.669999999998</v>
      </c>
      <c r="H91" s="57"/>
      <c r="I91" s="7">
        <f t="shared" si="37"/>
        <v>1708103.1300000001</v>
      </c>
      <c r="J91" s="8">
        <f t="shared" si="20"/>
        <v>1708103</v>
      </c>
      <c r="K91" s="9">
        <v>0.03</v>
      </c>
      <c r="L91" s="10">
        <f t="shared" si="21"/>
        <v>18.059999999999999</v>
      </c>
      <c r="M91" s="10">
        <f t="shared" si="22"/>
        <v>22.19</v>
      </c>
      <c r="N91" s="11">
        <f t="shared" si="23"/>
        <v>308502.08958999999</v>
      </c>
      <c r="O91" s="11">
        <f t="shared" si="24"/>
        <v>308502.08958999999</v>
      </c>
      <c r="P91" s="11">
        <f t="shared" si="38"/>
        <v>8.9589999988675117E-2</v>
      </c>
      <c r="Q91" s="8">
        <f t="shared" si="25"/>
        <v>308502</v>
      </c>
      <c r="R91" s="11">
        <f t="shared" si="26"/>
        <v>-8.9589999988675117E-2</v>
      </c>
      <c r="S91" s="1">
        <f t="shared" si="27"/>
        <v>18.059999999999999</v>
      </c>
      <c r="T91" s="8">
        <f>ROUND(IF(K91=3%,$J$364*Ranking!K91,0),0)</f>
        <v>42702</v>
      </c>
      <c r="U91" s="8">
        <f t="shared" si="28"/>
        <v>351204</v>
      </c>
      <c r="V91" s="8">
        <f t="shared" si="29"/>
        <v>42702</v>
      </c>
      <c r="W91" s="8">
        <f t="shared" si="30"/>
        <v>351204</v>
      </c>
      <c r="X91" s="10">
        <f t="shared" si="31"/>
        <v>20.56</v>
      </c>
      <c r="Y91" s="8">
        <f>IF(K91=3%,ROUND($J$366*Ranking!K91,0),0)</f>
        <v>27758</v>
      </c>
      <c r="Z91" s="12">
        <f t="shared" si="32"/>
        <v>378962</v>
      </c>
      <c r="AA91" s="12">
        <f t="shared" si="33"/>
        <v>27758</v>
      </c>
      <c r="AB91" s="8">
        <f t="shared" si="34"/>
        <v>378962</v>
      </c>
      <c r="AC91" s="59">
        <f t="shared" si="35"/>
        <v>0</v>
      </c>
      <c r="AD91" s="60">
        <f t="shared" si="39"/>
        <v>22.19</v>
      </c>
      <c r="AE91" s="61" t="str">
        <f t="shared" si="36"/>
        <v/>
      </c>
      <c r="AF91" s="8"/>
    </row>
    <row r="92" spans="1:32" x14ac:dyDescent="0.3">
      <c r="A92" s="1">
        <v>89</v>
      </c>
      <c r="B92" s="14" t="s">
        <v>266</v>
      </c>
      <c r="C92" s="14" t="s">
        <v>7</v>
      </c>
      <c r="D92" s="6" t="s">
        <v>267</v>
      </c>
      <c r="E92" s="1">
        <v>2006</v>
      </c>
      <c r="F92" s="7">
        <v>954757.14</v>
      </c>
      <c r="G92" s="7">
        <v>311.51</v>
      </c>
      <c r="H92" s="57"/>
      <c r="I92" s="7">
        <f t="shared" si="37"/>
        <v>954445.63</v>
      </c>
      <c r="J92" s="8">
        <f t="shared" si="20"/>
        <v>954446</v>
      </c>
      <c r="K92" s="9">
        <v>0.03</v>
      </c>
      <c r="L92" s="10">
        <f t="shared" si="21"/>
        <v>18.059999999999999</v>
      </c>
      <c r="M92" s="10">
        <f t="shared" si="22"/>
        <v>24.52</v>
      </c>
      <c r="N92" s="11">
        <f t="shared" si="23"/>
        <v>172383.38988</v>
      </c>
      <c r="O92" s="11">
        <f t="shared" si="24"/>
        <v>172383.38988</v>
      </c>
      <c r="P92" s="11">
        <f t="shared" si="38"/>
        <v>0.38988000000244938</v>
      </c>
      <c r="Q92" s="8">
        <f t="shared" si="25"/>
        <v>172383</v>
      </c>
      <c r="R92" s="11">
        <f t="shared" si="26"/>
        <v>-0.38988000000244938</v>
      </c>
      <c r="S92" s="1">
        <f t="shared" si="27"/>
        <v>18.059999999999999</v>
      </c>
      <c r="T92" s="8">
        <f>ROUND(IF(K92=3%,$J$364*Ranking!K92,0),0)</f>
        <v>37364</v>
      </c>
      <c r="U92" s="8">
        <f t="shared" si="28"/>
        <v>209747</v>
      </c>
      <c r="V92" s="8">
        <f t="shared" si="29"/>
        <v>37364</v>
      </c>
      <c r="W92" s="8">
        <f t="shared" si="30"/>
        <v>209747</v>
      </c>
      <c r="X92" s="10">
        <f t="shared" si="31"/>
        <v>21.98</v>
      </c>
      <c r="Y92" s="8">
        <f>IF(K92=3%,ROUND($J$366*Ranking!K92,0),0)</f>
        <v>24288</v>
      </c>
      <c r="Z92" s="12">
        <f t="shared" si="32"/>
        <v>234035</v>
      </c>
      <c r="AA92" s="12">
        <f t="shared" si="33"/>
        <v>24288</v>
      </c>
      <c r="AB92" s="8">
        <f t="shared" si="34"/>
        <v>234035</v>
      </c>
      <c r="AC92" s="59">
        <f t="shared" si="35"/>
        <v>0</v>
      </c>
      <c r="AD92" s="60">
        <f t="shared" si="39"/>
        <v>24.52</v>
      </c>
      <c r="AE92" s="61" t="str">
        <f t="shared" si="36"/>
        <v/>
      </c>
      <c r="AF92" s="8"/>
    </row>
    <row r="93" spans="1:32" x14ac:dyDescent="0.3">
      <c r="A93" s="1">
        <v>90</v>
      </c>
      <c r="B93" s="14" t="s">
        <v>268</v>
      </c>
      <c r="C93" s="14" t="s">
        <v>7</v>
      </c>
      <c r="D93" s="6" t="s">
        <v>269</v>
      </c>
      <c r="F93" s="7">
        <v>0</v>
      </c>
      <c r="G93" s="7">
        <v>0</v>
      </c>
      <c r="H93" s="57"/>
      <c r="I93" s="7">
        <f t="shared" si="37"/>
        <v>0</v>
      </c>
      <c r="J93" s="8">
        <f t="shared" si="20"/>
        <v>0</v>
      </c>
      <c r="K93" s="9"/>
      <c r="L93" s="10">
        <f t="shared" si="21"/>
        <v>0</v>
      </c>
      <c r="M93" s="10" t="str">
        <f t="shared" si="22"/>
        <v/>
      </c>
      <c r="N93" s="11">
        <f t="shared" si="23"/>
        <v>0</v>
      </c>
      <c r="O93" s="11">
        <f t="shared" si="24"/>
        <v>0</v>
      </c>
      <c r="P93" s="11">
        <f t="shared" si="38"/>
        <v>0</v>
      </c>
      <c r="Q93" s="8">
        <f t="shared" si="25"/>
        <v>0</v>
      </c>
      <c r="R93" s="11">
        <f t="shared" si="26"/>
        <v>0</v>
      </c>
      <c r="S93" s="1">
        <f t="shared" si="27"/>
        <v>0</v>
      </c>
      <c r="T93" s="8">
        <f>ROUND(IF(K93=3%,$J$364*Ranking!K93,0),0)</f>
        <v>0</v>
      </c>
      <c r="U93" s="8">
        <f t="shared" si="28"/>
        <v>0</v>
      </c>
      <c r="V93" s="8">
        <f t="shared" si="29"/>
        <v>0</v>
      </c>
      <c r="W93" s="8">
        <f t="shared" si="30"/>
        <v>0</v>
      </c>
      <c r="X93" s="10">
        <f t="shared" si="31"/>
        <v>0</v>
      </c>
      <c r="Y93" s="8">
        <f>IF(K93=3%,ROUND($J$366*Ranking!K93,0),0)</f>
        <v>0</v>
      </c>
      <c r="Z93" s="12">
        <f t="shared" si="32"/>
        <v>0</v>
      </c>
      <c r="AA93" s="12">
        <f t="shared" si="33"/>
        <v>0</v>
      </c>
      <c r="AB93" s="8">
        <f t="shared" si="34"/>
        <v>0</v>
      </c>
      <c r="AC93" s="59">
        <f t="shared" si="35"/>
        <v>0</v>
      </c>
      <c r="AD93" s="60" t="str">
        <f t="shared" si="39"/>
        <v/>
      </c>
      <c r="AE93" s="61" t="str">
        <f t="shared" si="36"/>
        <v/>
      </c>
      <c r="AF93" s="8"/>
    </row>
    <row r="94" spans="1:32" x14ac:dyDescent="0.3">
      <c r="A94" s="1">
        <v>91</v>
      </c>
      <c r="B94" s="14" t="s">
        <v>270</v>
      </c>
      <c r="C94" s="14" t="s">
        <v>7</v>
      </c>
      <c r="D94" s="6" t="s">
        <v>271</v>
      </c>
      <c r="F94" s="7">
        <v>0</v>
      </c>
      <c r="G94" s="7">
        <v>0</v>
      </c>
      <c r="H94" s="57"/>
      <c r="I94" s="7">
        <f t="shared" si="37"/>
        <v>0</v>
      </c>
      <c r="J94" s="8">
        <f t="shared" si="20"/>
        <v>0</v>
      </c>
      <c r="K94" s="9"/>
      <c r="L94" s="10">
        <f t="shared" si="21"/>
        <v>0</v>
      </c>
      <c r="M94" s="10" t="str">
        <f t="shared" si="22"/>
        <v/>
      </c>
      <c r="N94" s="11">
        <f t="shared" si="23"/>
        <v>0</v>
      </c>
      <c r="O94" s="11">
        <f t="shared" si="24"/>
        <v>0</v>
      </c>
      <c r="P94" s="11">
        <f t="shared" si="38"/>
        <v>0</v>
      </c>
      <c r="Q94" s="8">
        <f t="shared" si="25"/>
        <v>0</v>
      </c>
      <c r="R94" s="11">
        <f t="shared" si="26"/>
        <v>0</v>
      </c>
      <c r="S94" s="1">
        <f t="shared" si="27"/>
        <v>0</v>
      </c>
      <c r="T94" s="8">
        <f>ROUND(IF(K94=3%,$J$364*Ranking!K94,0),0)</f>
        <v>0</v>
      </c>
      <c r="U94" s="8">
        <f t="shared" si="28"/>
        <v>0</v>
      </c>
      <c r="V94" s="8">
        <f t="shared" si="29"/>
        <v>0</v>
      </c>
      <c r="W94" s="8">
        <f t="shared" si="30"/>
        <v>0</v>
      </c>
      <c r="X94" s="10">
        <f t="shared" si="31"/>
        <v>0</v>
      </c>
      <c r="Y94" s="8">
        <f>IF(K94=3%,ROUND($J$366*Ranking!K94,0),0)</f>
        <v>0</v>
      </c>
      <c r="Z94" s="12">
        <f t="shared" si="32"/>
        <v>0</v>
      </c>
      <c r="AA94" s="12">
        <f t="shared" si="33"/>
        <v>0</v>
      </c>
      <c r="AB94" s="8">
        <f t="shared" si="34"/>
        <v>0</v>
      </c>
      <c r="AC94" s="59">
        <f t="shared" si="35"/>
        <v>0</v>
      </c>
      <c r="AD94" s="60" t="str">
        <f t="shared" si="39"/>
        <v/>
      </c>
      <c r="AE94" s="61" t="str">
        <f t="shared" si="36"/>
        <v/>
      </c>
      <c r="AF94" s="8"/>
    </row>
    <row r="95" spans="1:32" x14ac:dyDescent="0.3">
      <c r="A95" s="1">
        <v>92</v>
      </c>
      <c r="B95" s="14" t="s">
        <v>272</v>
      </c>
      <c r="C95" s="14" t="s">
        <v>7</v>
      </c>
      <c r="D95" s="6" t="s">
        <v>273</v>
      </c>
      <c r="E95" s="1">
        <v>2008</v>
      </c>
      <c r="F95" s="7">
        <v>220253.44</v>
      </c>
      <c r="G95" s="7">
        <v>550.76</v>
      </c>
      <c r="H95" s="57"/>
      <c r="I95" s="7">
        <f t="shared" si="37"/>
        <v>219702.68</v>
      </c>
      <c r="J95" s="8">
        <f t="shared" si="20"/>
        <v>219703</v>
      </c>
      <c r="K95" s="9">
        <v>1.4999999999999999E-2</v>
      </c>
      <c r="L95" s="10">
        <f t="shared" si="21"/>
        <v>18.059999999999999</v>
      </c>
      <c r="M95" s="10">
        <f t="shared" si="22"/>
        <v>18.059999999999999</v>
      </c>
      <c r="N95" s="11">
        <f t="shared" si="23"/>
        <v>39680.765500000001</v>
      </c>
      <c r="O95" s="11">
        <f t="shared" si="24"/>
        <v>39680.765500000001</v>
      </c>
      <c r="P95" s="11">
        <f t="shared" si="38"/>
        <v>-0.23449999999866122</v>
      </c>
      <c r="Q95" s="8">
        <f t="shared" si="25"/>
        <v>39681</v>
      </c>
      <c r="R95" s="11">
        <f t="shared" si="26"/>
        <v>0.23449999999866122</v>
      </c>
      <c r="S95" s="1">
        <f t="shared" si="27"/>
        <v>18.059999999999999</v>
      </c>
      <c r="T95" s="8">
        <f>ROUND(IF(K95=3%,$J$364*Ranking!K95,0),0)</f>
        <v>0</v>
      </c>
      <c r="U95" s="8">
        <f t="shared" si="28"/>
        <v>39681</v>
      </c>
      <c r="V95" s="8">
        <f t="shared" si="29"/>
        <v>0</v>
      </c>
      <c r="W95" s="8">
        <f t="shared" si="30"/>
        <v>39681</v>
      </c>
      <c r="X95" s="10">
        <f t="shared" si="31"/>
        <v>18.059999999999999</v>
      </c>
      <c r="Y95" s="8">
        <f>IF(K95=3%,ROUND($J$366*Ranking!K95,0),0)</f>
        <v>0</v>
      </c>
      <c r="Z95" s="12">
        <f t="shared" si="32"/>
        <v>39681</v>
      </c>
      <c r="AA95" s="12">
        <f t="shared" si="33"/>
        <v>0</v>
      </c>
      <c r="AB95" s="8">
        <f t="shared" si="34"/>
        <v>39681</v>
      </c>
      <c r="AC95" s="59">
        <f t="shared" si="35"/>
        <v>0</v>
      </c>
      <c r="AD95" s="60">
        <f t="shared" si="39"/>
        <v>18.059999999999999</v>
      </c>
      <c r="AE95" s="61" t="str">
        <f t="shared" si="36"/>
        <v/>
      </c>
      <c r="AF95" s="8"/>
    </row>
    <row r="96" spans="1:32" x14ac:dyDescent="0.3">
      <c r="A96" s="1">
        <v>93</v>
      </c>
      <c r="B96" s="14" t="s">
        <v>274</v>
      </c>
      <c r="C96" s="14" t="s">
        <v>7</v>
      </c>
      <c r="D96" s="6" t="s">
        <v>275</v>
      </c>
      <c r="F96" s="7">
        <v>0</v>
      </c>
      <c r="G96" s="7">
        <v>0</v>
      </c>
      <c r="H96" s="57"/>
      <c r="I96" s="7">
        <f t="shared" si="37"/>
        <v>0</v>
      </c>
      <c r="J96" s="8">
        <f t="shared" si="20"/>
        <v>0</v>
      </c>
      <c r="K96" s="9"/>
      <c r="L96" s="10">
        <f t="shared" si="21"/>
        <v>0</v>
      </c>
      <c r="M96" s="10" t="str">
        <f t="shared" si="22"/>
        <v/>
      </c>
      <c r="N96" s="11">
        <f t="shared" si="23"/>
        <v>0</v>
      </c>
      <c r="O96" s="11">
        <f t="shared" si="24"/>
        <v>0</v>
      </c>
      <c r="P96" s="11">
        <f t="shared" si="38"/>
        <v>0</v>
      </c>
      <c r="Q96" s="8">
        <f t="shared" si="25"/>
        <v>0</v>
      </c>
      <c r="R96" s="11">
        <f t="shared" si="26"/>
        <v>0</v>
      </c>
      <c r="S96" s="1">
        <f t="shared" si="27"/>
        <v>0</v>
      </c>
      <c r="T96" s="8">
        <f>ROUND(IF(K96=3%,$J$364*Ranking!K96,0),0)</f>
        <v>0</v>
      </c>
      <c r="U96" s="8">
        <f t="shared" si="28"/>
        <v>0</v>
      </c>
      <c r="V96" s="8">
        <f t="shared" si="29"/>
        <v>0</v>
      </c>
      <c r="W96" s="8">
        <f t="shared" si="30"/>
        <v>0</v>
      </c>
      <c r="X96" s="10">
        <f t="shared" si="31"/>
        <v>0</v>
      </c>
      <c r="Y96" s="8">
        <f>IF(K96=3%,ROUND($J$366*Ranking!K96,0),0)</f>
        <v>0</v>
      </c>
      <c r="Z96" s="12">
        <f t="shared" si="32"/>
        <v>0</v>
      </c>
      <c r="AA96" s="12">
        <f t="shared" si="33"/>
        <v>0</v>
      </c>
      <c r="AB96" s="8">
        <f t="shared" si="34"/>
        <v>0</v>
      </c>
      <c r="AC96" s="59">
        <f t="shared" si="35"/>
        <v>0</v>
      </c>
      <c r="AD96" s="60" t="str">
        <f t="shared" si="39"/>
        <v/>
      </c>
      <c r="AE96" s="61" t="str">
        <f t="shared" si="36"/>
        <v/>
      </c>
      <c r="AF96" s="8"/>
    </row>
    <row r="97" spans="1:32" x14ac:dyDescent="0.3">
      <c r="A97" s="1">
        <v>94</v>
      </c>
      <c r="B97" s="14" t="s">
        <v>276</v>
      </c>
      <c r="C97" s="14" t="s">
        <v>7</v>
      </c>
      <c r="D97" s="6" t="s">
        <v>277</v>
      </c>
      <c r="E97" s="1">
        <v>2006</v>
      </c>
      <c r="F97" s="7">
        <v>519677.22</v>
      </c>
      <c r="G97" s="7">
        <v>1436.91</v>
      </c>
      <c r="H97" s="57"/>
      <c r="I97" s="7">
        <f t="shared" si="37"/>
        <v>518240.31</v>
      </c>
      <c r="J97" s="8">
        <f t="shared" si="20"/>
        <v>518240</v>
      </c>
      <c r="K97" s="9">
        <v>0.02</v>
      </c>
      <c r="L97" s="10">
        <f t="shared" si="21"/>
        <v>18.059999999999999</v>
      </c>
      <c r="M97" s="10">
        <f t="shared" si="22"/>
        <v>18.059999999999999</v>
      </c>
      <c r="N97" s="11">
        <f t="shared" si="23"/>
        <v>93599.813890000005</v>
      </c>
      <c r="O97" s="11">
        <f t="shared" si="24"/>
        <v>93599.813890000005</v>
      </c>
      <c r="P97" s="11">
        <f t="shared" si="38"/>
        <v>-0.18610999999509659</v>
      </c>
      <c r="Q97" s="8">
        <f t="shared" si="25"/>
        <v>93600</v>
      </c>
      <c r="R97" s="11">
        <f t="shared" si="26"/>
        <v>0.18610999999509659</v>
      </c>
      <c r="S97" s="1">
        <f t="shared" si="27"/>
        <v>18.059999999999999</v>
      </c>
      <c r="T97" s="8">
        <f>ROUND(IF(K97=3%,$J$364*Ranking!K97,0),0)</f>
        <v>0</v>
      </c>
      <c r="U97" s="8">
        <f t="shared" si="28"/>
        <v>93600</v>
      </c>
      <c r="V97" s="8">
        <f t="shared" si="29"/>
        <v>0</v>
      </c>
      <c r="W97" s="8">
        <f t="shared" si="30"/>
        <v>93600</v>
      </c>
      <c r="X97" s="10">
        <f t="shared" si="31"/>
        <v>18.059999999999999</v>
      </c>
      <c r="Y97" s="8">
        <f>IF(K97=3%,ROUND($J$366*Ranking!K97,0),0)</f>
        <v>0</v>
      </c>
      <c r="Z97" s="12">
        <f t="shared" si="32"/>
        <v>93600</v>
      </c>
      <c r="AA97" s="12">
        <f t="shared" si="33"/>
        <v>0</v>
      </c>
      <c r="AB97" s="8">
        <f t="shared" si="34"/>
        <v>93600</v>
      </c>
      <c r="AC97" s="59">
        <f t="shared" si="35"/>
        <v>0</v>
      </c>
      <c r="AD97" s="60">
        <f t="shared" si="39"/>
        <v>18.059999999999999</v>
      </c>
      <c r="AE97" s="61" t="str">
        <f t="shared" si="36"/>
        <v/>
      </c>
      <c r="AF97" s="8"/>
    </row>
    <row r="98" spans="1:32" x14ac:dyDescent="0.3">
      <c r="A98" s="1">
        <v>95</v>
      </c>
      <c r="B98" s="14" t="s">
        <v>278</v>
      </c>
      <c r="C98" s="14" t="s">
        <v>7</v>
      </c>
      <c r="D98" s="6" t="s">
        <v>279</v>
      </c>
      <c r="E98" s="1">
        <v>2014</v>
      </c>
      <c r="F98" s="7">
        <v>1515163.84</v>
      </c>
      <c r="G98" s="7">
        <v>12416.17</v>
      </c>
      <c r="H98" s="57"/>
      <c r="I98" s="7">
        <f t="shared" si="37"/>
        <v>1502747.6700000002</v>
      </c>
      <c r="J98" s="8">
        <f t="shared" si="20"/>
        <v>1502748</v>
      </c>
      <c r="K98" s="9">
        <v>1.4999999999999999E-2</v>
      </c>
      <c r="L98" s="10">
        <f t="shared" si="21"/>
        <v>18.059999999999999</v>
      </c>
      <c r="M98" s="10">
        <f t="shared" si="22"/>
        <v>18.059999999999999</v>
      </c>
      <c r="N98" s="11">
        <f t="shared" si="23"/>
        <v>271412.72986999998</v>
      </c>
      <c r="O98" s="11">
        <f t="shared" si="24"/>
        <v>271412.72986999998</v>
      </c>
      <c r="P98" s="11">
        <f t="shared" si="38"/>
        <v>-0.27013000001898035</v>
      </c>
      <c r="Q98" s="8">
        <f t="shared" si="25"/>
        <v>271413</v>
      </c>
      <c r="R98" s="11">
        <f t="shared" si="26"/>
        <v>0.27013000001898035</v>
      </c>
      <c r="S98" s="1">
        <f t="shared" si="27"/>
        <v>18.059999999999999</v>
      </c>
      <c r="T98" s="8">
        <f>ROUND(IF(K98=3%,$J$364*Ranking!K98,0),0)</f>
        <v>0</v>
      </c>
      <c r="U98" s="8">
        <f t="shared" si="28"/>
        <v>271413</v>
      </c>
      <c r="V98" s="8">
        <f t="shared" si="29"/>
        <v>0</v>
      </c>
      <c r="W98" s="8">
        <f t="shared" si="30"/>
        <v>271413</v>
      </c>
      <c r="X98" s="10">
        <f t="shared" si="31"/>
        <v>18.059999999999999</v>
      </c>
      <c r="Y98" s="8">
        <f>IF(K98=3%,ROUND($J$366*Ranking!K98,0),0)</f>
        <v>0</v>
      </c>
      <c r="Z98" s="12">
        <f t="shared" si="32"/>
        <v>271413</v>
      </c>
      <c r="AA98" s="12">
        <f t="shared" si="33"/>
        <v>0</v>
      </c>
      <c r="AB98" s="8">
        <f t="shared" si="34"/>
        <v>271413</v>
      </c>
      <c r="AC98" s="59">
        <f t="shared" si="35"/>
        <v>0</v>
      </c>
      <c r="AD98" s="60">
        <f t="shared" si="39"/>
        <v>18.059999999999999</v>
      </c>
      <c r="AE98" s="61" t="str">
        <f t="shared" si="36"/>
        <v/>
      </c>
      <c r="AF98" s="8"/>
    </row>
    <row r="99" spans="1:32" x14ac:dyDescent="0.3">
      <c r="A99" s="1">
        <v>96</v>
      </c>
      <c r="B99" s="14" t="s">
        <v>280</v>
      </c>
      <c r="C99" s="14" t="s">
        <v>7</v>
      </c>
      <c r="D99" s="6" t="s">
        <v>281</v>
      </c>
      <c r="E99" s="1">
        <v>2006</v>
      </c>
      <c r="F99" s="7">
        <v>3672604.57</v>
      </c>
      <c r="G99" s="7">
        <v>5016.33</v>
      </c>
      <c r="H99" s="57"/>
      <c r="I99" s="7">
        <f t="shared" si="37"/>
        <v>3667588.2399999998</v>
      </c>
      <c r="J99" s="8">
        <f t="shared" si="20"/>
        <v>3667588</v>
      </c>
      <c r="K99" s="9">
        <v>0.03</v>
      </c>
      <c r="L99" s="10">
        <f t="shared" si="21"/>
        <v>18.059999999999999</v>
      </c>
      <c r="M99" s="10">
        <f t="shared" si="22"/>
        <v>19.260000000000002</v>
      </c>
      <c r="N99" s="11">
        <f t="shared" si="23"/>
        <v>662406.51865999994</v>
      </c>
      <c r="O99" s="11">
        <f t="shared" si="24"/>
        <v>662406.51865999994</v>
      </c>
      <c r="P99" s="11">
        <f t="shared" si="38"/>
        <v>-0.48134000005666167</v>
      </c>
      <c r="Q99" s="8">
        <f t="shared" si="25"/>
        <v>662407</v>
      </c>
      <c r="R99" s="11">
        <f t="shared" si="26"/>
        <v>0.48134000005666167</v>
      </c>
      <c r="S99" s="1">
        <f t="shared" si="27"/>
        <v>18.059999999999999</v>
      </c>
      <c r="T99" s="8">
        <f>ROUND(IF(K99=3%,$J$364*Ranking!K99,0),0)</f>
        <v>26689</v>
      </c>
      <c r="U99" s="8">
        <f t="shared" si="28"/>
        <v>689096</v>
      </c>
      <c r="V99" s="8">
        <f t="shared" si="29"/>
        <v>26689</v>
      </c>
      <c r="W99" s="8">
        <f t="shared" si="30"/>
        <v>689096</v>
      </c>
      <c r="X99" s="10">
        <f t="shared" si="31"/>
        <v>18.79</v>
      </c>
      <c r="Y99" s="8">
        <f>IF(K99=3%,ROUND($J$366*Ranking!K99,0),0)</f>
        <v>17349</v>
      </c>
      <c r="Z99" s="12">
        <f t="shared" si="32"/>
        <v>706445</v>
      </c>
      <c r="AA99" s="12">
        <f t="shared" si="33"/>
        <v>17349</v>
      </c>
      <c r="AB99" s="8">
        <f t="shared" si="34"/>
        <v>706445</v>
      </c>
      <c r="AC99" s="59">
        <f t="shared" si="35"/>
        <v>0</v>
      </c>
      <c r="AD99" s="60">
        <f t="shared" si="39"/>
        <v>19.260000000000002</v>
      </c>
      <c r="AE99" s="61" t="str">
        <f t="shared" si="36"/>
        <v/>
      </c>
      <c r="AF99" s="8"/>
    </row>
    <row r="100" spans="1:32" x14ac:dyDescent="0.3">
      <c r="A100" s="1">
        <v>97</v>
      </c>
      <c r="B100" s="14" t="s">
        <v>282</v>
      </c>
      <c r="C100" s="14" t="s">
        <v>7</v>
      </c>
      <c r="D100" s="6" t="s">
        <v>283</v>
      </c>
      <c r="F100" s="7">
        <v>0</v>
      </c>
      <c r="G100" s="7">
        <v>0</v>
      </c>
      <c r="H100" s="57"/>
      <c r="I100" s="7">
        <f t="shared" si="37"/>
        <v>0</v>
      </c>
      <c r="J100" s="8">
        <f t="shared" si="20"/>
        <v>0</v>
      </c>
      <c r="K100" s="9"/>
      <c r="L100" s="10">
        <f t="shared" si="21"/>
        <v>0</v>
      </c>
      <c r="M100" s="10" t="str">
        <f t="shared" si="22"/>
        <v/>
      </c>
      <c r="N100" s="11">
        <f t="shared" si="23"/>
        <v>0</v>
      </c>
      <c r="O100" s="11">
        <f t="shared" si="24"/>
        <v>0</v>
      </c>
      <c r="P100" s="11">
        <f t="shared" si="38"/>
        <v>0</v>
      </c>
      <c r="Q100" s="8">
        <f t="shared" si="25"/>
        <v>0</v>
      </c>
      <c r="R100" s="11">
        <f t="shared" si="26"/>
        <v>0</v>
      </c>
      <c r="S100" s="1">
        <f t="shared" si="27"/>
        <v>0</v>
      </c>
      <c r="T100" s="8">
        <f>ROUND(IF(K100=3%,$J$364*Ranking!K100,0),0)</f>
        <v>0</v>
      </c>
      <c r="U100" s="8">
        <f t="shared" si="28"/>
        <v>0</v>
      </c>
      <c r="V100" s="8">
        <f t="shared" si="29"/>
        <v>0</v>
      </c>
      <c r="W100" s="8">
        <f t="shared" si="30"/>
        <v>0</v>
      </c>
      <c r="X100" s="10">
        <f t="shared" si="31"/>
        <v>0</v>
      </c>
      <c r="Y100" s="8">
        <f>IF(K100=3%,ROUND($J$366*Ranking!K100,0),0)</f>
        <v>0</v>
      </c>
      <c r="Z100" s="12">
        <f t="shared" si="32"/>
        <v>0</v>
      </c>
      <c r="AA100" s="12">
        <f t="shared" si="33"/>
        <v>0</v>
      </c>
      <c r="AB100" s="8">
        <f t="shared" si="34"/>
        <v>0</v>
      </c>
      <c r="AC100" s="59">
        <f t="shared" si="35"/>
        <v>0</v>
      </c>
      <c r="AD100" s="60" t="str">
        <f t="shared" si="39"/>
        <v/>
      </c>
      <c r="AE100" s="61" t="str">
        <f t="shared" si="36"/>
        <v/>
      </c>
      <c r="AF100" s="8"/>
    </row>
    <row r="101" spans="1:32" x14ac:dyDescent="0.3">
      <c r="A101" s="1">
        <v>98</v>
      </c>
      <c r="B101" s="14" t="s">
        <v>284</v>
      </c>
      <c r="C101" s="14" t="s">
        <v>7</v>
      </c>
      <c r="D101" s="6" t="s">
        <v>285</v>
      </c>
      <c r="F101" s="7">
        <v>0</v>
      </c>
      <c r="G101" s="7">
        <v>0</v>
      </c>
      <c r="H101" s="57"/>
      <c r="I101" s="7">
        <f t="shared" si="37"/>
        <v>0</v>
      </c>
      <c r="J101" s="8">
        <f t="shared" si="20"/>
        <v>0</v>
      </c>
      <c r="K101" s="9"/>
      <c r="L101" s="10">
        <f t="shared" si="21"/>
        <v>0</v>
      </c>
      <c r="M101" s="10" t="str">
        <f t="shared" si="22"/>
        <v/>
      </c>
      <c r="N101" s="11">
        <f t="shared" si="23"/>
        <v>0</v>
      </c>
      <c r="O101" s="11">
        <f t="shared" si="24"/>
        <v>0</v>
      </c>
      <c r="P101" s="11">
        <f t="shared" si="38"/>
        <v>0</v>
      </c>
      <c r="Q101" s="8">
        <f t="shared" si="25"/>
        <v>0</v>
      </c>
      <c r="R101" s="11">
        <f t="shared" si="26"/>
        <v>0</v>
      </c>
      <c r="S101" s="1">
        <f t="shared" si="27"/>
        <v>0</v>
      </c>
      <c r="T101" s="8">
        <f>ROUND(IF(K101=3%,$J$364*Ranking!K101,0),0)</f>
        <v>0</v>
      </c>
      <c r="U101" s="8">
        <f t="shared" si="28"/>
        <v>0</v>
      </c>
      <c r="V101" s="8">
        <f t="shared" si="29"/>
        <v>0</v>
      </c>
      <c r="W101" s="8">
        <f t="shared" si="30"/>
        <v>0</v>
      </c>
      <c r="X101" s="10">
        <f t="shared" si="31"/>
        <v>0</v>
      </c>
      <c r="Y101" s="8">
        <f>IF(K101=3%,ROUND($J$366*Ranking!K101,0),0)</f>
        <v>0</v>
      </c>
      <c r="Z101" s="12">
        <f t="shared" si="32"/>
        <v>0</v>
      </c>
      <c r="AA101" s="12">
        <f t="shared" si="33"/>
        <v>0</v>
      </c>
      <c r="AB101" s="8">
        <f t="shared" si="34"/>
        <v>0</v>
      </c>
      <c r="AC101" s="59">
        <f t="shared" si="35"/>
        <v>0</v>
      </c>
      <c r="AD101" s="60" t="str">
        <f t="shared" si="39"/>
        <v/>
      </c>
      <c r="AE101" s="61" t="str">
        <f t="shared" si="36"/>
        <v/>
      </c>
      <c r="AF101" s="8"/>
    </row>
    <row r="102" spans="1:32" x14ac:dyDescent="0.3">
      <c r="A102" s="1">
        <v>99</v>
      </c>
      <c r="B102" s="14" t="s">
        <v>286</v>
      </c>
      <c r="C102" s="14" t="s">
        <v>7</v>
      </c>
      <c r="D102" s="6" t="s">
        <v>287</v>
      </c>
      <c r="F102" s="7">
        <v>0</v>
      </c>
      <c r="G102" s="7">
        <v>0</v>
      </c>
      <c r="H102" s="57"/>
      <c r="I102" s="7">
        <f t="shared" si="37"/>
        <v>0</v>
      </c>
      <c r="J102" s="8">
        <f t="shared" si="20"/>
        <v>0</v>
      </c>
      <c r="K102" s="9"/>
      <c r="L102" s="10">
        <f t="shared" si="21"/>
        <v>0</v>
      </c>
      <c r="M102" s="10" t="str">
        <f t="shared" si="22"/>
        <v/>
      </c>
      <c r="N102" s="11">
        <f t="shared" si="23"/>
        <v>0</v>
      </c>
      <c r="O102" s="11">
        <f t="shared" si="24"/>
        <v>0</v>
      </c>
      <c r="P102" s="11">
        <f t="shared" si="38"/>
        <v>0</v>
      </c>
      <c r="Q102" s="8">
        <f t="shared" si="25"/>
        <v>0</v>
      </c>
      <c r="R102" s="11">
        <f t="shared" si="26"/>
        <v>0</v>
      </c>
      <c r="S102" s="1">
        <f t="shared" si="27"/>
        <v>0</v>
      </c>
      <c r="T102" s="8">
        <f>ROUND(IF(K102=3%,$J$364*Ranking!K102,0),0)</f>
        <v>0</v>
      </c>
      <c r="U102" s="8">
        <f t="shared" si="28"/>
        <v>0</v>
      </c>
      <c r="V102" s="8">
        <f t="shared" si="29"/>
        <v>0</v>
      </c>
      <c r="W102" s="8">
        <f t="shared" si="30"/>
        <v>0</v>
      </c>
      <c r="X102" s="10">
        <f t="shared" si="31"/>
        <v>0</v>
      </c>
      <c r="Y102" s="8">
        <f>IF(K102=3%,ROUND($J$366*Ranking!K102,0),0)</f>
        <v>0</v>
      </c>
      <c r="Z102" s="12">
        <f t="shared" si="32"/>
        <v>0</v>
      </c>
      <c r="AA102" s="12">
        <f t="shared" si="33"/>
        <v>0</v>
      </c>
      <c r="AB102" s="8">
        <f t="shared" si="34"/>
        <v>0</v>
      </c>
      <c r="AC102" s="59">
        <f t="shared" si="35"/>
        <v>0</v>
      </c>
      <c r="AD102" s="60" t="str">
        <f t="shared" si="39"/>
        <v/>
      </c>
      <c r="AE102" s="61" t="str">
        <f t="shared" si="36"/>
        <v/>
      </c>
      <c r="AF102" s="8"/>
    </row>
    <row r="103" spans="1:32" x14ac:dyDescent="0.3">
      <c r="A103" s="1">
        <v>100</v>
      </c>
      <c r="B103" s="14" t="s">
        <v>288</v>
      </c>
      <c r="C103" s="14" t="s">
        <v>7</v>
      </c>
      <c r="D103" s="6" t="s">
        <v>289</v>
      </c>
      <c r="E103" s="1">
        <v>2022</v>
      </c>
      <c r="F103" s="7">
        <v>1786516.93</v>
      </c>
      <c r="G103" s="7">
        <v>8280.36</v>
      </c>
      <c r="H103" s="57"/>
      <c r="I103" s="7">
        <f t="shared" si="37"/>
        <v>1778236.5699999998</v>
      </c>
      <c r="J103" s="8">
        <f t="shared" si="20"/>
        <v>1778237</v>
      </c>
      <c r="K103" s="9">
        <v>0.01</v>
      </c>
      <c r="L103" s="10">
        <f t="shared" si="21"/>
        <v>18.059999999999999</v>
      </c>
      <c r="M103" s="10">
        <f t="shared" si="22"/>
        <v>18.059999999999999</v>
      </c>
      <c r="N103" s="11">
        <f t="shared" si="23"/>
        <v>321169.05729999999</v>
      </c>
      <c r="O103" s="11">
        <f t="shared" si="24"/>
        <v>321169.05729999999</v>
      </c>
      <c r="P103" s="11">
        <f t="shared" si="38"/>
        <v>5.7299999985843897E-2</v>
      </c>
      <c r="Q103" s="8">
        <f t="shared" si="25"/>
        <v>321169</v>
      </c>
      <c r="R103" s="11">
        <f t="shared" si="26"/>
        <v>-5.7299999985843897E-2</v>
      </c>
      <c r="S103" s="1">
        <f t="shared" si="27"/>
        <v>18.059999999999999</v>
      </c>
      <c r="T103" s="8">
        <f>ROUND(IF(K103=3%,$J$364*Ranking!K103,0),0)</f>
        <v>0</v>
      </c>
      <c r="U103" s="8">
        <f t="shared" si="28"/>
        <v>321169</v>
      </c>
      <c r="V103" s="8">
        <f t="shared" si="29"/>
        <v>0</v>
      </c>
      <c r="W103" s="8">
        <f t="shared" si="30"/>
        <v>321169</v>
      </c>
      <c r="X103" s="10">
        <f t="shared" si="31"/>
        <v>18.059999999999999</v>
      </c>
      <c r="Y103" s="8">
        <f>IF(K103=3%,ROUND($J$366*Ranking!K103,0),0)</f>
        <v>0</v>
      </c>
      <c r="Z103" s="12">
        <f t="shared" si="32"/>
        <v>321169</v>
      </c>
      <c r="AA103" s="12">
        <f t="shared" si="33"/>
        <v>0</v>
      </c>
      <c r="AB103" s="8">
        <f t="shared" si="34"/>
        <v>321169</v>
      </c>
      <c r="AC103" s="59">
        <f t="shared" si="35"/>
        <v>0</v>
      </c>
      <c r="AD103" s="60">
        <f t="shared" si="39"/>
        <v>18.059999999999999</v>
      </c>
      <c r="AE103" s="61" t="str">
        <f t="shared" si="36"/>
        <v/>
      </c>
      <c r="AF103" s="8"/>
    </row>
    <row r="104" spans="1:32" x14ac:dyDescent="0.3">
      <c r="A104" s="1">
        <v>101</v>
      </c>
      <c r="B104" s="14" t="s">
        <v>290</v>
      </c>
      <c r="C104" s="14" t="s">
        <v>7</v>
      </c>
      <c r="D104" s="6" t="s">
        <v>291</v>
      </c>
      <c r="E104" s="1">
        <v>2022</v>
      </c>
      <c r="F104" s="7">
        <v>1579328.29</v>
      </c>
      <c r="G104" s="7">
        <v>15631.45</v>
      </c>
      <c r="H104" s="57"/>
      <c r="I104" s="7">
        <f t="shared" si="37"/>
        <v>1563696.84</v>
      </c>
      <c r="J104" s="8">
        <f t="shared" si="20"/>
        <v>1563697</v>
      </c>
      <c r="K104" s="9">
        <v>0.02</v>
      </c>
      <c r="L104" s="10">
        <f t="shared" si="21"/>
        <v>18.059999999999999</v>
      </c>
      <c r="M104" s="10">
        <f t="shared" si="22"/>
        <v>18.059999999999999</v>
      </c>
      <c r="N104" s="11">
        <f t="shared" si="23"/>
        <v>282420.78609000001</v>
      </c>
      <c r="O104" s="11">
        <f t="shared" si="24"/>
        <v>282420.78609000001</v>
      </c>
      <c r="P104" s="11">
        <f t="shared" si="38"/>
        <v>-0.21390999999130145</v>
      </c>
      <c r="Q104" s="8">
        <f t="shared" si="25"/>
        <v>282421</v>
      </c>
      <c r="R104" s="11">
        <f t="shared" si="26"/>
        <v>0.21390999999130145</v>
      </c>
      <c r="S104" s="1">
        <f t="shared" si="27"/>
        <v>18.059999999999999</v>
      </c>
      <c r="T104" s="8">
        <f>ROUND(IF(K104=3%,$J$364*Ranking!K104,0),0)</f>
        <v>0</v>
      </c>
      <c r="U104" s="8">
        <f t="shared" si="28"/>
        <v>282421</v>
      </c>
      <c r="V104" s="8">
        <f t="shared" si="29"/>
        <v>0</v>
      </c>
      <c r="W104" s="8">
        <f t="shared" si="30"/>
        <v>282421</v>
      </c>
      <c r="X104" s="10">
        <f t="shared" si="31"/>
        <v>18.059999999999999</v>
      </c>
      <c r="Y104" s="8">
        <f>IF(K104=3%,ROUND($J$366*Ranking!K104,0),0)</f>
        <v>0</v>
      </c>
      <c r="Z104" s="12">
        <f t="shared" si="32"/>
        <v>282421</v>
      </c>
      <c r="AA104" s="12">
        <f t="shared" si="33"/>
        <v>0</v>
      </c>
      <c r="AB104" s="8">
        <f t="shared" si="34"/>
        <v>282421</v>
      </c>
      <c r="AC104" s="59">
        <f t="shared" si="35"/>
        <v>0</v>
      </c>
      <c r="AD104" s="60">
        <f t="shared" si="39"/>
        <v>18.059999999999999</v>
      </c>
      <c r="AE104" s="61" t="str">
        <f t="shared" si="36"/>
        <v/>
      </c>
      <c r="AF104" s="8"/>
    </row>
    <row r="105" spans="1:32" x14ac:dyDescent="0.3">
      <c r="A105" s="1">
        <v>102</v>
      </c>
      <c r="B105" s="14" t="s">
        <v>292</v>
      </c>
      <c r="C105" s="14" t="s">
        <v>7</v>
      </c>
      <c r="D105" s="6" t="s">
        <v>293</v>
      </c>
      <c r="F105" s="7">
        <v>0</v>
      </c>
      <c r="G105" s="7">
        <v>0</v>
      </c>
      <c r="H105" s="57"/>
      <c r="I105" s="7">
        <f t="shared" si="37"/>
        <v>0</v>
      </c>
      <c r="J105" s="8">
        <f t="shared" si="20"/>
        <v>0</v>
      </c>
      <c r="K105" s="9"/>
      <c r="L105" s="10">
        <f t="shared" si="21"/>
        <v>0</v>
      </c>
      <c r="M105" s="10" t="str">
        <f t="shared" si="22"/>
        <v/>
      </c>
      <c r="N105" s="11">
        <f t="shared" si="23"/>
        <v>0</v>
      </c>
      <c r="O105" s="11">
        <f t="shared" si="24"/>
        <v>0</v>
      </c>
      <c r="P105" s="11">
        <f t="shared" si="38"/>
        <v>0</v>
      </c>
      <c r="Q105" s="8">
        <f t="shared" si="25"/>
        <v>0</v>
      </c>
      <c r="R105" s="11">
        <f t="shared" si="26"/>
        <v>0</v>
      </c>
      <c r="S105" s="1">
        <f t="shared" si="27"/>
        <v>0</v>
      </c>
      <c r="T105" s="8">
        <f>ROUND(IF(K105=3%,$J$364*Ranking!K105,0),0)</f>
        <v>0</v>
      </c>
      <c r="U105" s="8">
        <f t="shared" si="28"/>
        <v>0</v>
      </c>
      <c r="V105" s="8">
        <f t="shared" si="29"/>
        <v>0</v>
      </c>
      <c r="W105" s="8">
        <f t="shared" si="30"/>
        <v>0</v>
      </c>
      <c r="X105" s="10">
        <f t="shared" si="31"/>
        <v>0</v>
      </c>
      <c r="Y105" s="8">
        <f>IF(K105=3%,ROUND($J$366*Ranking!K105,0),0)</f>
        <v>0</v>
      </c>
      <c r="Z105" s="12">
        <f t="shared" si="32"/>
        <v>0</v>
      </c>
      <c r="AA105" s="12">
        <f t="shared" si="33"/>
        <v>0</v>
      </c>
      <c r="AB105" s="8">
        <f t="shared" si="34"/>
        <v>0</v>
      </c>
      <c r="AC105" s="59">
        <f t="shared" si="35"/>
        <v>0</v>
      </c>
      <c r="AD105" s="60" t="str">
        <f t="shared" si="39"/>
        <v/>
      </c>
      <c r="AE105" s="61" t="str">
        <f t="shared" si="36"/>
        <v/>
      </c>
      <c r="AF105" s="8"/>
    </row>
    <row r="106" spans="1:32" x14ac:dyDescent="0.3">
      <c r="A106" s="1">
        <v>103</v>
      </c>
      <c r="B106" s="14" t="s">
        <v>294</v>
      </c>
      <c r="C106" s="14" t="s">
        <v>7</v>
      </c>
      <c r="D106" s="6" t="s">
        <v>295</v>
      </c>
      <c r="F106" s="7">
        <v>0</v>
      </c>
      <c r="G106" s="7">
        <v>0</v>
      </c>
      <c r="H106" s="57"/>
      <c r="I106" s="7">
        <f t="shared" si="37"/>
        <v>0</v>
      </c>
      <c r="J106" s="8">
        <f t="shared" si="20"/>
        <v>0</v>
      </c>
      <c r="K106" s="9"/>
      <c r="L106" s="10">
        <f t="shared" si="21"/>
        <v>0</v>
      </c>
      <c r="M106" s="10" t="str">
        <f t="shared" si="22"/>
        <v/>
      </c>
      <c r="N106" s="11">
        <f t="shared" si="23"/>
        <v>0</v>
      </c>
      <c r="O106" s="11">
        <f t="shared" si="24"/>
        <v>0</v>
      </c>
      <c r="P106" s="11">
        <f t="shared" si="38"/>
        <v>0</v>
      </c>
      <c r="Q106" s="8">
        <f t="shared" si="25"/>
        <v>0</v>
      </c>
      <c r="R106" s="11">
        <f t="shared" si="26"/>
        <v>0</v>
      </c>
      <c r="S106" s="1">
        <f t="shared" si="27"/>
        <v>0</v>
      </c>
      <c r="T106" s="8">
        <f>ROUND(IF(K106=3%,$J$364*Ranking!K106,0),0)</f>
        <v>0</v>
      </c>
      <c r="U106" s="8">
        <f t="shared" si="28"/>
        <v>0</v>
      </c>
      <c r="V106" s="8">
        <f t="shared" si="29"/>
        <v>0</v>
      </c>
      <c r="W106" s="8">
        <f t="shared" si="30"/>
        <v>0</v>
      </c>
      <c r="X106" s="10">
        <f t="shared" si="31"/>
        <v>0</v>
      </c>
      <c r="Y106" s="8">
        <f>IF(K106=3%,ROUND($J$366*Ranking!K106,0),0)</f>
        <v>0</v>
      </c>
      <c r="Z106" s="12">
        <f t="shared" si="32"/>
        <v>0</v>
      </c>
      <c r="AA106" s="12">
        <f t="shared" si="33"/>
        <v>0</v>
      </c>
      <c r="AB106" s="8">
        <f t="shared" si="34"/>
        <v>0</v>
      </c>
      <c r="AC106" s="59">
        <f t="shared" si="35"/>
        <v>0</v>
      </c>
      <c r="AD106" s="60" t="str">
        <f t="shared" si="39"/>
        <v/>
      </c>
      <c r="AE106" s="61" t="str">
        <f t="shared" si="36"/>
        <v/>
      </c>
      <c r="AF106" s="8"/>
    </row>
    <row r="107" spans="1:32" x14ac:dyDescent="0.3">
      <c r="A107" s="1">
        <v>104</v>
      </c>
      <c r="B107" s="14" t="s">
        <v>47</v>
      </c>
      <c r="C107" s="14" t="s">
        <v>7</v>
      </c>
      <c r="D107" s="6" t="s">
        <v>48</v>
      </c>
      <c r="E107" s="1">
        <v>2002</v>
      </c>
      <c r="F107" s="7">
        <v>167128.95999999999</v>
      </c>
      <c r="G107" s="7">
        <v>0</v>
      </c>
      <c r="H107" s="57"/>
      <c r="I107" s="7">
        <f t="shared" si="37"/>
        <v>167128.95999999999</v>
      </c>
      <c r="J107" s="8">
        <f t="shared" si="20"/>
        <v>167129</v>
      </c>
      <c r="K107" s="9">
        <v>0.03</v>
      </c>
      <c r="L107" s="10">
        <f t="shared" si="21"/>
        <v>18.059999999999999</v>
      </c>
      <c r="M107" s="10">
        <f t="shared" si="22"/>
        <v>65.489999999999995</v>
      </c>
      <c r="N107" s="11">
        <f t="shared" si="23"/>
        <v>30185.3259</v>
      </c>
      <c r="O107" s="11">
        <f t="shared" si="24"/>
        <v>30185.3259</v>
      </c>
      <c r="P107" s="11">
        <f t="shared" si="38"/>
        <v>0.32589999999981956</v>
      </c>
      <c r="Q107" s="8">
        <f t="shared" si="25"/>
        <v>30185</v>
      </c>
      <c r="R107" s="11">
        <f t="shared" si="26"/>
        <v>-0.32589999999981956</v>
      </c>
      <c r="S107" s="1">
        <f t="shared" si="27"/>
        <v>18.059999999999999</v>
      </c>
      <c r="T107" s="8">
        <f>ROUND(IF(K107=3%,$J$364*Ranking!K107,0),0)</f>
        <v>48039</v>
      </c>
      <c r="U107" s="8">
        <f t="shared" si="28"/>
        <v>78224</v>
      </c>
      <c r="V107" s="8">
        <f t="shared" si="29"/>
        <v>48039</v>
      </c>
      <c r="W107" s="8">
        <f t="shared" si="30"/>
        <v>78224</v>
      </c>
      <c r="X107" s="10">
        <f t="shared" si="31"/>
        <v>46.8</v>
      </c>
      <c r="Y107" s="8">
        <f>IF(K107=3%,ROUND($J$366*Ranking!K107,0),0)</f>
        <v>31227</v>
      </c>
      <c r="Z107" s="12">
        <f t="shared" si="32"/>
        <v>109451</v>
      </c>
      <c r="AA107" s="12">
        <f t="shared" si="33"/>
        <v>31227</v>
      </c>
      <c r="AB107" s="8">
        <f t="shared" si="34"/>
        <v>109451</v>
      </c>
      <c r="AC107" s="59">
        <f t="shared" si="35"/>
        <v>0</v>
      </c>
      <c r="AD107" s="60">
        <f t="shared" si="39"/>
        <v>65.489999999999995</v>
      </c>
      <c r="AE107" s="61" t="str">
        <f t="shared" si="36"/>
        <v/>
      </c>
      <c r="AF107" s="8"/>
    </row>
    <row r="108" spans="1:32" x14ac:dyDescent="0.3">
      <c r="A108" s="1">
        <v>105</v>
      </c>
      <c r="B108" s="14" t="s">
        <v>49</v>
      </c>
      <c r="C108" s="14" t="s">
        <v>7</v>
      </c>
      <c r="D108" s="6" t="s">
        <v>50</v>
      </c>
      <c r="E108" s="1">
        <v>2002</v>
      </c>
      <c r="F108" s="7">
        <v>602936.13</v>
      </c>
      <c r="G108" s="7">
        <v>3405.01</v>
      </c>
      <c r="H108" s="57"/>
      <c r="I108" s="7">
        <f t="shared" si="37"/>
        <v>599531.12</v>
      </c>
      <c r="J108" s="8">
        <f t="shared" si="20"/>
        <v>599531</v>
      </c>
      <c r="K108" s="9">
        <v>0.03</v>
      </c>
      <c r="L108" s="10">
        <f t="shared" si="21"/>
        <v>18.059999999999999</v>
      </c>
      <c r="M108" s="10">
        <f t="shared" si="22"/>
        <v>32.75</v>
      </c>
      <c r="N108" s="11">
        <f t="shared" si="23"/>
        <v>108281.85787000001</v>
      </c>
      <c r="O108" s="11">
        <f t="shared" si="24"/>
        <v>108281.85787000001</v>
      </c>
      <c r="P108" s="11">
        <f t="shared" si="38"/>
        <v>-0.14212999999290332</v>
      </c>
      <c r="Q108" s="8">
        <f t="shared" si="25"/>
        <v>108282</v>
      </c>
      <c r="R108" s="11">
        <f t="shared" si="26"/>
        <v>0.14212999999290332</v>
      </c>
      <c r="S108" s="1">
        <f t="shared" si="27"/>
        <v>18.059999999999999</v>
      </c>
      <c r="T108" s="8">
        <f>ROUND(IF(K108=3%,$J$364*Ranking!K108,0),0)</f>
        <v>53377</v>
      </c>
      <c r="U108" s="8">
        <f t="shared" si="28"/>
        <v>161659</v>
      </c>
      <c r="V108" s="8">
        <f t="shared" si="29"/>
        <v>53377</v>
      </c>
      <c r="W108" s="8">
        <f t="shared" si="30"/>
        <v>161659</v>
      </c>
      <c r="X108" s="10">
        <f t="shared" si="31"/>
        <v>26.96</v>
      </c>
      <c r="Y108" s="8">
        <f>IF(K108=3%,ROUND($J$366*Ranking!K108,0),0)</f>
        <v>34697</v>
      </c>
      <c r="Z108" s="12">
        <f t="shared" si="32"/>
        <v>196356</v>
      </c>
      <c r="AA108" s="12">
        <f t="shared" si="33"/>
        <v>34697</v>
      </c>
      <c r="AB108" s="8">
        <f t="shared" si="34"/>
        <v>196356</v>
      </c>
      <c r="AC108" s="59">
        <f t="shared" si="35"/>
        <v>0</v>
      </c>
      <c r="AD108" s="60">
        <f t="shared" si="39"/>
        <v>32.75</v>
      </c>
      <c r="AE108" s="61" t="str">
        <f t="shared" si="36"/>
        <v/>
      </c>
      <c r="AF108" s="8"/>
    </row>
    <row r="109" spans="1:32" x14ac:dyDescent="0.3">
      <c r="A109" s="1">
        <v>106</v>
      </c>
      <c r="B109" s="14" t="s">
        <v>296</v>
      </c>
      <c r="C109" s="14" t="s">
        <v>7</v>
      </c>
      <c r="D109" s="6" t="s">
        <v>297</v>
      </c>
      <c r="F109" s="7">
        <v>0</v>
      </c>
      <c r="G109" s="7">
        <v>0</v>
      </c>
      <c r="H109" s="57"/>
      <c r="I109" s="7">
        <f t="shared" si="37"/>
        <v>0</v>
      </c>
      <c r="J109" s="8">
        <f t="shared" si="20"/>
        <v>0</v>
      </c>
      <c r="K109" s="9"/>
      <c r="L109" s="10">
        <f t="shared" si="21"/>
        <v>0</v>
      </c>
      <c r="M109" s="10" t="str">
        <f t="shared" si="22"/>
        <v/>
      </c>
      <c r="N109" s="11">
        <f t="shared" si="23"/>
        <v>0</v>
      </c>
      <c r="O109" s="11">
        <f t="shared" si="24"/>
        <v>0</v>
      </c>
      <c r="P109" s="11">
        <f t="shared" si="38"/>
        <v>0</v>
      </c>
      <c r="Q109" s="8">
        <f t="shared" si="25"/>
        <v>0</v>
      </c>
      <c r="R109" s="11">
        <f t="shared" si="26"/>
        <v>0</v>
      </c>
      <c r="S109" s="1">
        <f t="shared" si="27"/>
        <v>0</v>
      </c>
      <c r="T109" s="8">
        <f>ROUND(IF(K109=3%,$J$364*Ranking!K109,0),0)</f>
        <v>0</v>
      </c>
      <c r="U109" s="8">
        <f t="shared" si="28"/>
        <v>0</v>
      </c>
      <c r="V109" s="8">
        <f t="shared" si="29"/>
        <v>0</v>
      </c>
      <c r="W109" s="8">
        <f t="shared" si="30"/>
        <v>0</v>
      </c>
      <c r="X109" s="10">
        <f t="shared" si="31"/>
        <v>0</v>
      </c>
      <c r="Y109" s="8">
        <f>IF(K109=3%,ROUND($J$366*Ranking!K109,0),0)</f>
        <v>0</v>
      </c>
      <c r="Z109" s="12">
        <f t="shared" si="32"/>
        <v>0</v>
      </c>
      <c r="AA109" s="12">
        <f t="shared" si="33"/>
        <v>0</v>
      </c>
      <c r="AB109" s="8">
        <f t="shared" si="34"/>
        <v>0</v>
      </c>
      <c r="AC109" s="59">
        <f t="shared" si="35"/>
        <v>0</v>
      </c>
      <c r="AD109" s="60" t="str">
        <f t="shared" si="39"/>
        <v/>
      </c>
      <c r="AE109" s="61" t="str">
        <f t="shared" si="36"/>
        <v/>
      </c>
      <c r="AF109" s="8"/>
    </row>
    <row r="110" spans="1:32" x14ac:dyDescent="0.3">
      <c r="A110" s="1">
        <v>107</v>
      </c>
      <c r="B110" s="14" t="s">
        <v>298</v>
      </c>
      <c r="C110" s="14" t="s">
        <v>7</v>
      </c>
      <c r="D110" s="6" t="s">
        <v>299</v>
      </c>
      <c r="E110" s="1">
        <v>2010</v>
      </c>
      <c r="F110" s="7">
        <v>882760.7</v>
      </c>
      <c r="G110" s="7">
        <v>5348.87</v>
      </c>
      <c r="H110" s="57"/>
      <c r="I110" s="7">
        <f t="shared" si="37"/>
        <v>877411.83</v>
      </c>
      <c r="J110" s="8">
        <f t="shared" si="20"/>
        <v>877412</v>
      </c>
      <c r="K110" s="9">
        <v>0.01</v>
      </c>
      <c r="L110" s="10">
        <f t="shared" si="21"/>
        <v>18.059999999999999</v>
      </c>
      <c r="M110" s="10">
        <f t="shared" si="22"/>
        <v>18.059999999999999</v>
      </c>
      <c r="N110" s="11">
        <f t="shared" si="23"/>
        <v>158470.20667000001</v>
      </c>
      <c r="O110" s="11">
        <f t="shared" si="24"/>
        <v>158470.20667000001</v>
      </c>
      <c r="P110" s="11">
        <f t="shared" si="38"/>
        <v>0.20667000001412816</v>
      </c>
      <c r="Q110" s="8">
        <f t="shared" si="25"/>
        <v>158470</v>
      </c>
      <c r="R110" s="11">
        <f t="shared" si="26"/>
        <v>-0.20667000001412816</v>
      </c>
      <c r="S110" s="1">
        <f t="shared" si="27"/>
        <v>18.059999999999999</v>
      </c>
      <c r="T110" s="8">
        <f>ROUND(IF(K110=3%,$J$364*Ranking!K110,0),0)</f>
        <v>0</v>
      </c>
      <c r="U110" s="8">
        <f t="shared" si="28"/>
        <v>158470</v>
      </c>
      <c r="V110" s="8">
        <f t="shared" si="29"/>
        <v>0</v>
      </c>
      <c r="W110" s="8">
        <f t="shared" si="30"/>
        <v>158470</v>
      </c>
      <c r="X110" s="10">
        <f t="shared" si="31"/>
        <v>18.059999999999999</v>
      </c>
      <c r="Y110" s="8">
        <f>IF(K110=3%,ROUND($J$366*Ranking!K110,0),0)</f>
        <v>0</v>
      </c>
      <c r="Z110" s="12">
        <f t="shared" si="32"/>
        <v>158470</v>
      </c>
      <c r="AA110" s="12">
        <f t="shared" si="33"/>
        <v>0</v>
      </c>
      <c r="AB110" s="8">
        <f t="shared" si="34"/>
        <v>158470</v>
      </c>
      <c r="AC110" s="59">
        <f t="shared" si="35"/>
        <v>0</v>
      </c>
      <c r="AD110" s="60">
        <f t="shared" si="39"/>
        <v>18.059999999999999</v>
      </c>
      <c r="AE110" s="61" t="str">
        <f t="shared" si="36"/>
        <v/>
      </c>
      <c r="AF110" s="8"/>
    </row>
    <row r="111" spans="1:32" x14ac:dyDescent="0.3">
      <c r="A111" s="1">
        <v>108</v>
      </c>
      <c r="B111" s="14" t="s">
        <v>300</v>
      </c>
      <c r="C111" s="14" t="s">
        <v>7</v>
      </c>
      <c r="D111" s="6" t="s">
        <v>301</v>
      </c>
      <c r="E111" s="1">
        <v>2008</v>
      </c>
      <c r="F111" s="7">
        <v>90548.17</v>
      </c>
      <c r="G111" s="7">
        <v>563.77</v>
      </c>
      <c r="H111" s="57"/>
      <c r="I111" s="7">
        <f t="shared" si="37"/>
        <v>89984.4</v>
      </c>
      <c r="J111" s="8">
        <f t="shared" si="20"/>
        <v>89984</v>
      </c>
      <c r="K111" s="9">
        <v>0.03</v>
      </c>
      <c r="L111" s="10">
        <f t="shared" si="21"/>
        <v>18.059999999999999</v>
      </c>
      <c r="M111" s="10">
        <f t="shared" si="22"/>
        <v>100</v>
      </c>
      <c r="N111" s="11">
        <f t="shared" si="23"/>
        <v>16252.09489</v>
      </c>
      <c r="O111" s="11">
        <f t="shared" si="24"/>
        <v>16252.09489</v>
      </c>
      <c r="P111" s="11">
        <f t="shared" si="38"/>
        <v>9.4890000000305008E-2</v>
      </c>
      <c r="Q111" s="8">
        <f t="shared" si="25"/>
        <v>16252</v>
      </c>
      <c r="R111" s="11">
        <f t="shared" si="26"/>
        <v>-9.4890000000305008E-2</v>
      </c>
      <c r="S111" s="1">
        <f t="shared" si="27"/>
        <v>18.059999999999999</v>
      </c>
      <c r="T111" s="8">
        <f>ROUND(IF(K111=3%,$J$364*Ranking!K111,0),0)</f>
        <v>69390</v>
      </c>
      <c r="U111" s="8">
        <f t="shared" si="28"/>
        <v>85642</v>
      </c>
      <c r="V111" s="8">
        <f t="shared" si="29"/>
        <v>69390</v>
      </c>
      <c r="W111" s="8">
        <f t="shared" si="30"/>
        <v>85642</v>
      </c>
      <c r="X111" s="10">
        <f t="shared" si="31"/>
        <v>95.17</v>
      </c>
      <c r="Y111" s="8">
        <f>IF(K111=3%,ROUND($J$366*Ranking!K111,0),0)</f>
        <v>45106</v>
      </c>
      <c r="Z111" s="12">
        <f t="shared" si="32"/>
        <v>130748</v>
      </c>
      <c r="AA111" s="12">
        <f t="shared" si="33"/>
        <v>4342</v>
      </c>
      <c r="AB111" s="8">
        <f t="shared" si="34"/>
        <v>89984</v>
      </c>
      <c r="AC111" s="59">
        <f t="shared" si="35"/>
        <v>0</v>
      </c>
      <c r="AD111" s="60">
        <f t="shared" si="39"/>
        <v>100</v>
      </c>
      <c r="AE111" s="61">
        <f t="shared" si="36"/>
        <v>1</v>
      </c>
      <c r="AF111" s="8"/>
    </row>
    <row r="112" spans="1:32" x14ac:dyDescent="0.3">
      <c r="A112" s="1">
        <v>109</v>
      </c>
      <c r="B112" s="14" t="s">
        <v>302</v>
      </c>
      <c r="C112" s="14" t="s">
        <v>7</v>
      </c>
      <c r="D112" s="6" t="s">
        <v>303</v>
      </c>
      <c r="E112" s="1">
        <v>2012</v>
      </c>
      <c r="F112" s="7">
        <v>11832.5</v>
      </c>
      <c r="G112" s="7">
        <v>18.39</v>
      </c>
      <c r="H112" s="57"/>
      <c r="I112" s="7">
        <f t="shared" si="37"/>
        <v>11814.11</v>
      </c>
      <c r="J112" s="8">
        <f t="shared" si="20"/>
        <v>11814</v>
      </c>
      <c r="K112" s="9">
        <v>1.4999999999999999E-2</v>
      </c>
      <c r="L112" s="10">
        <f t="shared" si="21"/>
        <v>18.059999999999999</v>
      </c>
      <c r="M112" s="10">
        <f t="shared" si="22"/>
        <v>18.059999999999999</v>
      </c>
      <c r="N112" s="11">
        <f t="shared" si="23"/>
        <v>2133.73765</v>
      </c>
      <c r="O112" s="11">
        <f t="shared" si="24"/>
        <v>2133.73765</v>
      </c>
      <c r="P112" s="11">
        <f t="shared" si="38"/>
        <v>-0.26234999999996944</v>
      </c>
      <c r="Q112" s="8">
        <f t="shared" si="25"/>
        <v>2134</v>
      </c>
      <c r="R112" s="11">
        <f t="shared" si="26"/>
        <v>0.26234999999996944</v>
      </c>
      <c r="S112" s="1">
        <f t="shared" si="27"/>
        <v>18.059999999999999</v>
      </c>
      <c r="T112" s="8">
        <f>ROUND(IF(K112=3%,$J$364*Ranking!K112,0),0)</f>
        <v>0</v>
      </c>
      <c r="U112" s="8">
        <f t="shared" si="28"/>
        <v>2134</v>
      </c>
      <c r="V112" s="8">
        <f t="shared" si="29"/>
        <v>0</v>
      </c>
      <c r="W112" s="8">
        <f t="shared" si="30"/>
        <v>2134</v>
      </c>
      <c r="X112" s="10">
        <f t="shared" si="31"/>
        <v>18.059999999999999</v>
      </c>
      <c r="Y112" s="8">
        <f>IF(K112=3%,ROUND($J$366*Ranking!K112,0),0)</f>
        <v>0</v>
      </c>
      <c r="Z112" s="12">
        <f t="shared" si="32"/>
        <v>2134</v>
      </c>
      <c r="AA112" s="12">
        <f t="shared" si="33"/>
        <v>0</v>
      </c>
      <c r="AB112" s="8">
        <f t="shared" si="34"/>
        <v>2134</v>
      </c>
      <c r="AC112" s="59">
        <f t="shared" si="35"/>
        <v>0</v>
      </c>
      <c r="AD112" s="60">
        <f t="shared" si="39"/>
        <v>18.059999999999999</v>
      </c>
      <c r="AE112" s="61" t="str">
        <f t="shared" si="36"/>
        <v/>
      </c>
      <c r="AF112" s="8"/>
    </row>
    <row r="113" spans="1:32" x14ac:dyDescent="0.3">
      <c r="A113" s="1">
        <v>110</v>
      </c>
      <c r="B113" s="14" t="s">
        <v>51</v>
      </c>
      <c r="C113" s="14" t="s">
        <v>7</v>
      </c>
      <c r="D113" s="6" t="s">
        <v>52</v>
      </c>
      <c r="E113" s="1">
        <v>2003</v>
      </c>
      <c r="F113" s="7">
        <v>680698.38</v>
      </c>
      <c r="G113" s="7">
        <v>3206.28</v>
      </c>
      <c r="H113" s="57"/>
      <c r="I113" s="7">
        <f t="shared" si="37"/>
        <v>677492.1</v>
      </c>
      <c r="J113" s="8">
        <f t="shared" si="20"/>
        <v>677492</v>
      </c>
      <c r="K113" s="9">
        <v>1.4999999999999999E-2</v>
      </c>
      <c r="L113" s="10">
        <f t="shared" si="21"/>
        <v>18.059999999999999</v>
      </c>
      <c r="M113" s="10">
        <f t="shared" si="22"/>
        <v>18.059999999999999</v>
      </c>
      <c r="N113" s="11">
        <f t="shared" si="23"/>
        <v>122362.46741</v>
      </c>
      <c r="O113" s="11">
        <f t="shared" si="24"/>
        <v>122362.46741</v>
      </c>
      <c r="P113" s="11">
        <f t="shared" si="38"/>
        <v>0.46740999999747146</v>
      </c>
      <c r="Q113" s="8">
        <f t="shared" si="25"/>
        <v>122362</v>
      </c>
      <c r="R113" s="11">
        <f t="shared" si="26"/>
        <v>-0.46740999999747146</v>
      </c>
      <c r="S113" s="1">
        <f t="shared" si="27"/>
        <v>18.059999999999999</v>
      </c>
      <c r="T113" s="8">
        <f>ROUND(IF(K113=3%,$J$364*Ranking!K113,0),0)</f>
        <v>0</v>
      </c>
      <c r="U113" s="8">
        <f t="shared" si="28"/>
        <v>122362</v>
      </c>
      <c r="V113" s="8">
        <f t="shared" si="29"/>
        <v>0</v>
      </c>
      <c r="W113" s="8">
        <f t="shared" si="30"/>
        <v>122362</v>
      </c>
      <c r="X113" s="10">
        <f t="shared" si="31"/>
        <v>18.059999999999999</v>
      </c>
      <c r="Y113" s="8">
        <f>IF(K113=3%,ROUND($J$366*Ranking!K113,0),0)</f>
        <v>0</v>
      </c>
      <c r="Z113" s="12">
        <f t="shared" si="32"/>
        <v>122362</v>
      </c>
      <c r="AA113" s="12">
        <f t="shared" si="33"/>
        <v>0</v>
      </c>
      <c r="AB113" s="8">
        <f t="shared" si="34"/>
        <v>122362</v>
      </c>
      <c r="AC113" s="59">
        <f t="shared" si="35"/>
        <v>0</v>
      </c>
      <c r="AD113" s="60">
        <f t="shared" si="39"/>
        <v>18.059999999999999</v>
      </c>
      <c r="AE113" s="61" t="str">
        <f t="shared" si="36"/>
        <v/>
      </c>
      <c r="AF113" s="8"/>
    </row>
    <row r="114" spans="1:32" x14ac:dyDescent="0.3">
      <c r="A114" s="1">
        <v>111</v>
      </c>
      <c r="B114" s="14" t="s">
        <v>304</v>
      </c>
      <c r="C114" s="14" t="s">
        <v>7</v>
      </c>
      <c r="D114" s="6" t="s">
        <v>305</v>
      </c>
      <c r="F114" s="7">
        <v>0</v>
      </c>
      <c r="G114" s="7">
        <v>0</v>
      </c>
      <c r="H114" s="57"/>
      <c r="I114" s="7">
        <f t="shared" si="37"/>
        <v>0</v>
      </c>
      <c r="J114" s="8">
        <f t="shared" si="20"/>
        <v>0</v>
      </c>
      <c r="K114" s="9"/>
      <c r="L114" s="10">
        <f t="shared" si="21"/>
        <v>0</v>
      </c>
      <c r="M114" s="10" t="str">
        <f t="shared" si="22"/>
        <v/>
      </c>
      <c r="N114" s="11">
        <f t="shared" si="23"/>
        <v>0</v>
      </c>
      <c r="O114" s="11">
        <f t="shared" si="24"/>
        <v>0</v>
      </c>
      <c r="P114" s="11">
        <f t="shared" si="38"/>
        <v>0</v>
      </c>
      <c r="Q114" s="8">
        <f t="shared" si="25"/>
        <v>0</v>
      </c>
      <c r="R114" s="11">
        <f t="shared" si="26"/>
        <v>0</v>
      </c>
      <c r="S114" s="1">
        <f t="shared" si="27"/>
        <v>0</v>
      </c>
      <c r="T114" s="8">
        <f>ROUND(IF(K114=3%,$J$364*Ranking!K114,0),0)</f>
        <v>0</v>
      </c>
      <c r="U114" s="8">
        <f t="shared" si="28"/>
        <v>0</v>
      </c>
      <c r="V114" s="8">
        <f t="shared" si="29"/>
        <v>0</v>
      </c>
      <c r="W114" s="8">
        <f t="shared" si="30"/>
        <v>0</v>
      </c>
      <c r="X114" s="10">
        <f t="shared" si="31"/>
        <v>0</v>
      </c>
      <c r="Y114" s="8">
        <f>IF(K114=3%,ROUND($J$366*Ranking!K114,0),0)</f>
        <v>0</v>
      </c>
      <c r="Z114" s="12">
        <f t="shared" si="32"/>
        <v>0</v>
      </c>
      <c r="AA114" s="12">
        <f t="shared" si="33"/>
        <v>0</v>
      </c>
      <c r="AB114" s="8">
        <f t="shared" si="34"/>
        <v>0</v>
      </c>
      <c r="AC114" s="59">
        <f t="shared" si="35"/>
        <v>0</v>
      </c>
      <c r="AD114" s="60" t="str">
        <f t="shared" si="39"/>
        <v/>
      </c>
      <c r="AE114" s="61" t="str">
        <f t="shared" si="36"/>
        <v/>
      </c>
      <c r="AF114" s="8"/>
    </row>
    <row r="115" spans="1:32" x14ac:dyDescent="0.3">
      <c r="A115" s="1">
        <v>112</v>
      </c>
      <c r="B115" s="14" t="s">
        <v>306</v>
      </c>
      <c r="C115" s="14" t="s">
        <v>7</v>
      </c>
      <c r="D115" s="6" t="s">
        <v>307</v>
      </c>
      <c r="E115" s="1">
        <v>2009</v>
      </c>
      <c r="F115" s="7">
        <v>34802</v>
      </c>
      <c r="G115" s="7">
        <v>245</v>
      </c>
      <c r="H115" s="57"/>
      <c r="I115" s="7">
        <f t="shared" si="37"/>
        <v>34557</v>
      </c>
      <c r="J115" s="8">
        <f t="shared" si="20"/>
        <v>34557</v>
      </c>
      <c r="K115" s="9">
        <v>1.4999999999999999E-2</v>
      </c>
      <c r="L115" s="10">
        <f t="shared" si="21"/>
        <v>18.059999999999999</v>
      </c>
      <c r="M115" s="10">
        <f t="shared" si="22"/>
        <v>18.059999999999999</v>
      </c>
      <c r="N115" s="11">
        <f t="shared" si="23"/>
        <v>6241.3722799999996</v>
      </c>
      <c r="O115" s="11">
        <f t="shared" si="24"/>
        <v>6241.3722799999996</v>
      </c>
      <c r="P115" s="11">
        <f t="shared" si="38"/>
        <v>0.37227999999959138</v>
      </c>
      <c r="Q115" s="8">
        <f t="shared" si="25"/>
        <v>6241</v>
      </c>
      <c r="R115" s="11">
        <f t="shared" si="26"/>
        <v>-0.37227999999959138</v>
      </c>
      <c r="S115" s="1">
        <f t="shared" si="27"/>
        <v>18.059999999999999</v>
      </c>
      <c r="T115" s="8">
        <f>ROUND(IF(K115=3%,$J$364*Ranking!K115,0),0)</f>
        <v>0</v>
      </c>
      <c r="U115" s="8">
        <f t="shared" si="28"/>
        <v>6241</v>
      </c>
      <c r="V115" s="8">
        <f t="shared" si="29"/>
        <v>0</v>
      </c>
      <c r="W115" s="8">
        <f t="shared" si="30"/>
        <v>6241</v>
      </c>
      <c r="X115" s="10">
        <f t="shared" si="31"/>
        <v>18.059999999999999</v>
      </c>
      <c r="Y115" s="8">
        <f>IF(K115=3%,ROUND($J$366*Ranking!K115,0),0)</f>
        <v>0</v>
      </c>
      <c r="Z115" s="12">
        <f t="shared" si="32"/>
        <v>6241</v>
      </c>
      <c r="AA115" s="12">
        <f t="shared" si="33"/>
        <v>0</v>
      </c>
      <c r="AB115" s="8">
        <f t="shared" si="34"/>
        <v>6241</v>
      </c>
      <c r="AC115" s="59">
        <f t="shared" si="35"/>
        <v>0</v>
      </c>
      <c r="AD115" s="60">
        <f t="shared" si="39"/>
        <v>18.059999999999999</v>
      </c>
      <c r="AE115" s="61" t="str">
        <f t="shared" si="36"/>
        <v/>
      </c>
      <c r="AF115" s="8"/>
    </row>
    <row r="116" spans="1:32" x14ac:dyDescent="0.3">
      <c r="A116" s="1">
        <v>113</v>
      </c>
      <c r="B116" s="14" t="s">
        <v>308</v>
      </c>
      <c r="C116" s="14" t="s">
        <v>7</v>
      </c>
      <c r="D116" s="6" t="s">
        <v>309</v>
      </c>
      <c r="E116" s="1">
        <v>2014</v>
      </c>
      <c r="F116" s="7">
        <v>671933.85</v>
      </c>
      <c r="G116" s="7">
        <v>3430.94</v>
      </c>
      <c r="H116" s="57"/>
      <c r="I116" s="7">
        <f t="shared" si="37"/>
        <v>668502.91</v>
      </c>
      <c r="J116" s="8">
        <f t="shared" si="20"/>
        <v>668503</v>
      </c>
      <c r="K116" s="9">
        <v>0.03</v>
      </c>
      <c r="L116" s="10">
        <f t="shared" si="21"/>
        <v>18.059999999999999</v>
      </c>
      <c r="M116" s="10">
        <f t="shared" si="22"/>
        <v>29.92</v>
      </c>
      <c r="N116" s="11">
        <f t="shared" si="23"/>
        <v>120738.95567</v>
      </c>
      <c r="O116" s="11">
        <f t="shared" si="24"/>
        <v>120738.95567</v>
      </c>
      <c r="P116" s="11">
        <f t="shared" si="38"/>
        <v>-4.4330000004265457E-2</v>
      </c>
      <c r="Q116" s="8">
        <f t="shared" si="25"/>
        <v>120739</v>
      </c>
      <c r="R116" s="11">
        <f t="shared" si="26"/>
        <v>4.4330000004265457E-2</v>
      </c>
      <c r="S116" s="1">
        <f t="shared" si="27"/>
        <v>18.059999999999999</v>
      </c>
      <c r="T116" s="8">
        <f>ROUND(IF(K116=3%,$J$364*Ranking!K116,0),0)</f>
        <v>48039</v>
      </c>
      <c r="U116" s="8">
        <f t="shared" si="28"/>
        <v>168778</v>
      </c>
      <c r="V116" s="8">
        <f t="shared" si="29"/>
        <v>48039</v>
      </c>
      <c r="W116" s="8">
        <f t="shared" si="30"/>
        <v>168778</v>
      </c>
      <c r="X116" s="10">
        <f t="shared" si="31"/>
        <v>25.25</v>
      </c>
      <c r="Y116" s="8">
        <f>IF(K116=3%,ROUND($J$366*Ranking!K116,0),0)</f>
        <v>31227</v>
      </c>
      <c r="Z116" s="12">
        <f t="shared" si="32"/>
        <v>200005</v>
      </c>
      <c r="AA116" s="12">
        <f t="shared" si="33"/>
        <v>31227</v>
      </c>
      <c r="AB116" s="8">
        <f t="shared" si="34"/>
        <v>200005</v>
      </c>
      <c r="AC116" s="59">
        <f t="shared" si="35"/>
        <v>0</v>
      </c>
      <c r="AD116" s="60">
        <f t="shared" si="39"/>
        <v>29.92</v>
      </c>
      <c r="AE116" s="61" t="str">
        <f t="shared" si="36"/>
        <v/>
      </c>
      <c r="AF116" s="8"/>
    </row>
    <row r="117" spans="1:32" x14ac:dyDescent="0.3">
      <c r="A117" s="1">
        <v>114</v>
      </c>
      <c r="B117" s="14" t="s">
        <v>310</v>
      </c>
      <c r="C117" s="14" t="s">
        <v>7</v>
      </c>
      <c r="D117" s="6" t="s">
        <v>311</v>
      </c>
      <c r="E117" s="1">
        <v>2022</v>
      </c>
      <c r="F117" s="7">
        <v>265487.52</v>
      </c>
      <c r="G117" s="7">
        <v>2378.17</v>
      </c>
      <c r="H117" s="57"/>
      <c r="I117" s="7">
        <f t="shared" si="37"/>
        <v>263109.35000000003</v>
      </c>
      <c r="J117" s="8">
        <f t="shared" si="20"/>
        <v>263109</v>
      </c>
      <c r="K117" s="9">
        <v>0.01</v>
      </c>
      <c r="L117" s="10">
        <f t="shared" si="21"/>
        <v>18.059999999999999</v>
      </c>
      <c r="M117" s="10">
        <f t="shared" si="22"/>
        <v>18.059999999999999</v>
      </c>
      <c r="N117" s="11">
        <f t="shared" si="23"/>
        <v>47520.363989999998</v>
      </c>
      <c r="O117" s="11">
        <f t="shared" si="24"/>
        <v>47520.363989999998</v>
      </c>
      <c r="P117" s="11">
        <f t="shared" si="38"/>
        <v>0.36398999999801163</v>
      </c>
      <c r="Q117" s="8">
        <f t="shared" si="25"/>
        <v>47520</v>
      </c>
      <c r="R117" s="11">
        <f t="shared" si="26"/>
        <v>-0.36398999999801163</v>
      </c>
      <c r="S117" s="1">
        <f t="shared" si="27"/>
        <v>18.059999999999999</v>
      </c>
      <c r="T117" s="8">
        <f>ROUND(IF(K117=3%,$J$364*Ranking!K117,0),0)</f>
        <v>0</v>
      </c>
      <c r="U117" s="8">
        <f t="shared" si="28"/>
        <v>47520</v>
      </c>
      <c r="V117" s="8">
        <f t="shared" si="29"/>
        <v>0</v>
      </c>
      <c r="W117" s="8">
        <f t="shared" si="30"/>
        <v>47520</v>
      </c>
      <c r="X117" s="10">
        <f t="shared" si="31"/>
        <v>18.059999999999999</v>
      </c>
      <c r="Y117" s="8">
        <f>IF(K117=3%,ROUND($J$366*Ranking!K117,0),0)</f>
        <v>0</v>
      </c>
      <c r="Z117" s="12">
        <f t="shared" si="32"/>
        <v>47520</v>
      </c>
      <c r="AA117" s="12">
        <f t="shared" si="33"/>
        <v>0</v>
      </c>
      <c r="AB117" s="8">
        <f t="shared" si="34"/>
        <v>47520</v>
      </c>
      <c r="AC117" s="59">
        <f t="shared" si="35"/>
        <v>0</v>
      </c>
      <c r="AD117" s="60">
        <f t="shared" si="39"/>
        <v>18.059999999999999</v>
      </c>
      <c r="AE117" s="61" t="str">
        <f t="shared" si="36"/>
        <v/>
      </c>
      <c r="AF117" s="8"/>
    </row>
    <row r="118" spans="1:32" x14ac:dyDescent="0.3">
      <c r="A118" s="1">
        <v>115</v>
      </c>
      <c r="B118" s="14" t="s">
        <v>312</v>
      </c>
      <c r="C118" s="14" t="s">
        <v>7</v>
      </c>
      <c r="D118" s="6" t="s">
        <v>313</v>
      </c>
      <c r="E118" s="1">
        <v>2006</v>
      </c>
      <c r="F118" s="7">
        <v>1046333.81</v>
      </c>
      <c r="G118" s="7">
        <v>10233.35</v>
      </c>
      <c r="H118" s="57"/>
      <c r="I118" s="7">
        <f t="shared" si="37"/>
        <v>1036100.4600000001</v>
      </c>
      <c r="J118" s="8">
        <f t="shared" si="20"/>
        <v>1036100</v>
      </c>
      <c r="K118" s="9">
        <v>0.03</v>
      </c>
      <c r="L118" s="10">
        <f t="shared" si="21"/>
        <v>18.059999999999999</v>
      </c>
      <c r="M118" s="10">
        <f t="shared" si="22"/>
        <v>25.71</v>
      </c>
      <c r="N118" s="11">
        <f t="shared" si="23"/>
        <v>187130.99562999999</v>
      </c>
      <c r="O118" s="11">
        <f t="shared" si="24"/>
        <v>187130.99562999999</v>
      </c>
      <c r="P118" s="11">
        <f t="shared" si="38"/>
        <v>-4.3700000096578151E-3</v>
      </c>
      <c r="Q118" s="8">
        <f t="shared" si="25"/>
        <v>187131</v>
      </c>
      <c r="R118" s="11">
        <f t="shared" si="26"/>
        <v>4.3700000096578151E-3</v>
      </c>
      <c r="S118" s="1">
        <f t="shared" si="27"/>
        <v>18.059999999999999</v>
      </c>
      <c r="T118" s="8">
        <f>ROUND(IF(K118=3%,$J$364*Ranking!K118,0),0)</f>
        <v>48039</v>
      </c>
      <c r="U118" s="8">
        <f t="shared" si="28"/>
        <v>235170</v>
      </c>
      <c r="V118" s="8">
        <f t="shared" si="29"/>
        <v>48039</v>
      </c>
      <c r="W118" s="8">
        <f t="shared" si="30"/>
        <v>235170</v>
      </c>
      <c r="X118" s="10">
        <f t="shared" si="31"/>
        <v>22.7</v>
      </c>
      <c r="Y118" s="8">
        <f>IF(K118=3%,ROUND($J$366*Ranking!K118,0),0)</f>
        <v>31227</v>
      </c>
      <c r="Z118" s="12">
        <f t="shared" si="32"/>
        <v>266397</v>
      </c>
      <c r="AA118" s="12">
        <f t="shared" si="33"/>
        <v>31227</v>
      </c>
      <c r="AB118" s="8">
        <f t="shared" si="34"/>
        <v>266397</v>
      </c>
      <c r="AC118" s="59">
        <f t="shared" si="35"/>
        <v>0</v>
      </c>
      <c r="AD118" s="60">
        <f t="shared" si="39"/>
        <v>25.71</v>
      </c>
      <c r="AE118" s="61" t="str">
        <f t="shared" si="36"/>
        <v/>
      </c>
      <c r="AF118" s="8"/>
    </row>
    <row r="119" spans="1:32" x14ac:dyDescent="0.3">
      <c r="A119" s="1">
        <v>116</v>
      </c>
      <c r="B119" s="14" t="s">
        <v>314</v>
      </c>
      <c r="C119" s="14" t="s">
        <v>7</v>
      </c>
      <c r="D119" s="6" t="s">
        <v>315</v>
      </c>
      <c r="E119" s="1">
        <v>2005</v>
      </c>
      <c r="F119" s="7">
        <v>497449.48</v>
      </c>
      <c r="G119" s="7">
        <v>1187.01</v>
      </c>
      <c r="H119" s="57"/>
      <c r="I119" s="7">
        <f t="shared" si="37"/>
        <v>496262.47</v>
      </c>
      <c r="J119" s="8">
        <f t="shared" si="20"/>
        <v>496262</v>
      </c>
      <c r="K119" s="9">
        <v>0.03</v>
      </c>
      <c r="L119" s="10">
        <f t="shared" si="21"/>
        <v>18.059999999999999</v>
      </c>
      <c r="M119" s="10">
        <f t="shared" si="22"/>
        <v>37.58</v>
      </c>
      <c r="N119" s="11">
        <f t="shared" si="23"/>
        <v>89630.346640000003</v>
      </c>
      <c r="O119" s="11">
        <f t="shared" si="24"/>
        <v>89630.346640000003</v>
      </c>
      <c r="P119" s="11">
        <f t="shared" si="38"/>
        <v>0.34664000000339001</v>
      </c>
      <c r="Q119" s="8">
        <f t="shared" si="25"/>
        <v>89630</v>
      </c>
      <c r="R119" s="11">
        <f t="shared" si="26"/>
        <v>-0.34664000000339001</v>
      </c>
      <c r="S119" s="1">
        <f t="shared" si="27"/>
        <v>18.059999999999999</v>
      </c>
      <c r="T119" s="8">
        <f>ROUND(IF(K119=3%,$J$364*Ranking!K119,0),0)</f>
        <v>58715</v>
      </c>
      <c r="U119" s="8">
        <f t="shared" si="28"/>
        <v>148345</v>
      </c>
      <c r="V119" s="8">
        <f t="shared" si="29"/>
        <v>58715</v>
      </c>
      <c r="W119" s="8">
        <f t="shared" si="30"/>
        <v>148345</v>
      </c>
      <c r="X119" s="10">
        <f t="shared" si="31"/>
        <v>29.89</v>
      </c>
      <c r="Y119" s="8">
        <f>IF(K119=3%,ROUND($J$366*Ranking!K119,0),0)</f>
        <v>38167</v>
      </c>
      <c r="Z119" s="12">
        <f t="shared" si="32"/>
        <v>186512</v>
      </c>
      <c r="AA119" s="12">
        <f t="shared" si="33"/>
        <v>38167</v>
      </c>
      <c r="AB119" s="8">
        <f t="shared" si="34"/>
        <v>186512</v>
      </c>
      <c r="AC119" s="59">
        <f t="shared" si="35"/>
        <v>0</v>
      </c>
      <c r="AD119" s="60">
        <f t="shared" si="39"/>
        <v>37.58</v>
      </c>
      <c r="AE119" s="61" t="str">
        <f t="shared" si="36"/>
        <v/>
      </c>
      <c r="AF119" s="8"/>
    </row>
    <row r="120" spans="1:32" x14ac:dyDescent="0.3">
      <c r="A120" s="1">
        <v>117</v>
      </c>
      <c r="B120" s="14" t="s">
        <v>316</v>
      </c>
      <c r="C120" s="14" t="s">
        <v>7</v>
      </c>
      <c r="D120" s="6" t="s">
        <v>317</v>
      </c>
      <c r="E120" s="1">
        <v>2005</v>
      </c>
      <c r="F120" s="7">
        <v>348231.85</v>
      </c>
      <c r="G120" s="7">
        <v>1300.33</v>
      </c>
      <c r="H120" s="57"/>
      <c r="I120" s="7">
        <f t="shared" si="37"/>
        <v>346931.51999999996</v>
      </c>
      <c r="J120" s="8">
        <f t="shared" si="20"/>
        <v>346932</v>
      </c>
      <c r="K120" s="9">
        <v>0.03</v>
      </c>
      <c r="L120" s="10">
        <f t="shared" si="21"/>
        <v>18.059999999999999</v>
      </c>
      <c r="M120" s="10">
        <f t="shared" si="22"/>
        <v>43.45</v>
      </c>
      <c r="N120" s="11">
        <f t="shared" si="23"/>
        <v>62659.714870000003</v>
      </c>
      <c r="O120" s="11">
        <f t="shared" si="24"/>
        <v>62659.714870000003</v>
      </c>
      <c r="P120" s="11">
        <f t="shared" si="38"/>
        <v>-0.2851299999965704</v>
      </c>
      <c r="Q120" s="8">
        <f t="shared" si="25"/>
        <v>62660</v>
      </c>
      <c r="R120" s="11">
        <f t="shared" si="26"/>
        <v>0.2851299999965704</v>
      </c>
      <c r="S120" s="1">
        <f t="shared" si="27"/>
        <v>18.059999999999999</v>
      </c>
      <c r="T120" s="8">
        <f>ROUND(IF(K120=3%,$J$364*Ranking!K120,0),0)</f>
        <v>53377</v>
      </c>
      <c r="U120" s="8">
        <f t="shared" si="28"/>
        <v>116037</v>
      </c>
      <c r="V120" s="8">
        <f t="shared" si="29"/>
        <v>53377</v>
      </c>
      <c r="W120" s="8">
        <f t="shared" si="30"/>
        <v>116037</v>
      </c>
      <c r="X120" s="10">
        <f t="shared" si="31"/>
        <v>33.450000000000003</v>
      </c>
      <c r="Y120" s="8">
        <f>IF(K120=3%,ROUND($J$366*Ranking!K120,0),0)</f>
        <v>34697</v>
      </c>
      <c r="Z120" s="12">
        <f t="shared" si="32"/>
        <v>150734</v>
      </c>
      <c r="AA120" s="12">
        <f t="shared" si="33"/>
        <v>34697</v>
      </c>
      <c r="AB120" s="8">
        <f t="shared" si="34"/>
        <v>150734</v>
      </c>
      <c r="AC120" s="59">
        <f t="shared" si="35"/>
        <v>0</v>
      </c>
      <c r="AD120" s="60">
        <f t="shared" si="39"/>
        <v>43.45</v>
      </c>
      <c r="AE120" s="61" t="str">
        <f t="shared" si="36"/>
        <v/>
      </c>
      <c r="AF120" s="8"/>
    </row>
    <row r="121" spans="1:32" x14ac:dyDescent="0.3">
      <c r="A121" s="1">
        <v>118</v>
      </c>
      <c r="B121" s="14" t="s">
        <v>318</v>
      </c>
      <c r="C121" s="14" t="s">
        <v>7</v>
      </c>
      <c r="D121" s="6" t="s">
        <v>319</v>
      </c>
      <c r="F121" s="7">
        <v>0</v>
      </c>
      <c r="G121" s="7">
        <v>0</v>
      </c>
      <c r="H121" s="57"/>
      <c r="I121" s="7">
        <f t="shared" si="37"/>
        <v>0</v>
      </c>
      <c r="J121" s="8">
        <f t="shared" si="20"/>
        <v>0</v>
      </c>
      <c r="K121" s="9"/>
      <c r="L121" s="10">
        <f t="shared" si="21"/>
        <v>0</v>
      </c>
      <c r="M121" s="10" t="str">
        <f t="shared" si="22"/>
        <v/>
      </c>
      <c r="N121" s="11">
        <f t="shared" si="23"/>
        <v>0</v>
      </c>
      <c r="O121" s="11">
        <f t="shared" si="24"/>
        <v>0</v>
      </c>
      <c r="P121" s="11">
        <f t="shared" si="38"/>
        <v>0</v>
      </c>
      <c r="Q121" s="8">
        <f t="shared" si="25"/>
        <v>0</v>
      </c>
      <c r="R121" s="11">
        <f t="shared" si="26"/>
        <v>0</v>
      </c>
      <c r="S121" s="1">
        <f t="shared" si="27"/>
        <v>0</v>
      </c>
      <c r="T121" s="8">
        <f>ROUND(IF(K121=3%,$J$364*Ranking!K121,0),0)</f>
        <v>0</v>
      </c>
      <c r="U121" s="8">
        <f t="shared" si="28"/>
        <v>0</v>
      </c>
      <c r="V121" s="8">
        <f t="shared" si="29"/>
        <v>0</v>
      </c>
      <c r="W121" s="8">
        <f t="shared" si="30"/>
        <v>0</v>
      </c>
      <c r="X121" s="10">
        <f t="shared" si="31"/>
        <v>0</v>
      </c>
      <c r="Y121" s="8">
        <f>IF(K121=3%,ROUND($J$366*Ranking!K121,0),0)</f>
        <v>0</v>
      </c>
      <c r="Z121" s="12">
        <f t="shared" si="32"/>
        <v>0</v>
      </c>
      <c r="AA121" s="12">
        <f t="shared" si="33"/>
        <v>0</v>
      </c>
      <c r="AB121" s="8">
        <f t="shared" si="34"/>
        <v>0</v>
      </c>
      <c r="AC121" s="59">
        <f t="shared" si="35"/>
        <v>0</v>
      </c>
      <c r="AD121" s="60" t="str">
        <f t="shared" si="39"/>
        <v/>
      </c>
      <c r="AE121" s="61" t="str">
        <f t="shared" si="36"/>
        <v/>
      </c>
      <c r="AF121" s="8"/>
    </row>
    <row r="122" spans="1:32" x14ac:dyDescent="0.3">
      <c r="A122" s="1">
        <v>119</v>
      </c>
      <c r="B122" s="14" t="s">
        <v>320</v>
      </c>
      <c r="C122" s="14" t="s">
        <v>7</v>
      </c>
      <c r="D122" s="6" t="s">
        <v>321</v>
      </c>
      <c r="E122" s="1">
        <v>2006</v>
      </c>
      <c r="F122" s="7">
        <v>592842.07999999996</v>
      </c>
      <c r="G122" s="7">
        <v>10142.129999999999</v>
      </c>
      <c r="H122" s="57"/>
      <c r="I122" s="7">
        <f t="shared" si="37"/>
        <v>582699.94999999995</v>
      </c>
      <c r="J122" s="8">
        <f t="shared" si="20"/>
        <v>582700</v>
      </c>
      <c r="K122" s="9">
        <v>0.02</v>
      </c>
      <c r="L122" s="10">
        <f t="shared" si="21"/>
        <v>18.059999999999999</v>
      </c>
      <c r="M122" s="10">
        <f t="shared" si="22"/>
        <v>18.059999999999999</v>
      </c>
      <c r="N122" s="11">
        <f t="shared" si="23"/>
        <v>105241.99513</v>
      </c>
      <c r="O122" s="11">
        <f t="shared" si="24"/>
        <v>105241.99513</v>
      </c>
      <c r="P122" s="11">
        <f t="shared" si="38"/>
        <v>-4.8700000043027103E-3</v>
      </c>
      <c r="Q122" s="8">
        <f t="shared" si="25"/>
        <v>105242</v>
      </c>
      <c r="R122" s="11">
        <f t="shared" si="26"/>
        <v>4.8700000043027103E-3</v>
      </c>
      <c r="S122" s="1">
        <f t="shared" si="27"/>
        <v>18.059999999999999</v>
      </c>
      <c r="T122" s="8">
        <f>ROUND(IF(K122=3%,$J$364*Ranking!K122,0),0)</f>
        <v>0</v>
      </c>
      <c r="U122" s="8">
        <f t="shared" si="28"/>
        <v>105242</v>
      </c>
      <c r="V122" s="8">
        <f t="shared" si="29"/>
        <v>0</v>
      </c>
      <c r="W122" s="8">
        <f t="shared" si="30"/>
        <v>105242</v>
      </c>
      <c r="X122" s="10">
        <f t="shared" si="31"/>
        <v>18.059999999999999</v>
      </c>
      <c r="Y122" s="8">
        <f>IF(K122=3%,ROUND($J$366*Ranking!K122,0),0)</f>
        <v>0</v>
      </c>
      <c r="Z122" s="12">
        <f t="shared" si="32"/>
        <v>105242</v>
      </c>
      <c r="AA122" s="12">
        <f t="shared" si="33"/>
        <v>0</v>
      </c>
      <c r="AB122" s="8">
        <f t="shared" si="34"/>
        <v>105242</v>
      </c>
      <c r="AC122" s="59">
        <f t="shared" si="35"/>
        <v>0</v>
      </c>
      <c r="AD122" s="60">
        <f t="shared" si="39"/>
        <v>18.059999999999999</v>
      </c>
      <c r="AE122" s="61" t="str">
        <f t="shared" si="36"/>
        <v/>
      </c>
      <c r="AF122" s="8"/>
    </row>
    <row r="123" spans="1:32" x14ac:dyDescent="0.3">
      <c r="A123" s="1">
        <v>120</v>
      </c>
      <c r="B123" s="14" t="s">
        <v>53</v>
      </c>
      <c r="C123" s="14" t="s">
        <v>7</v>
      </c>
      <c r="D123" s="6" t="s">
        <v>54</v>
      </c>
      <c r="E123" s="1">
        <v>2002</v>
      </c>
      <c r="F123" s="7">
        <v>93375.5</v>
      </c>
      <c r="G123" s="7">
        <v>743.84</v>
      </c>
      <c r="H123" s="57"/>
      <c r="I123" s="7">
        <f t="shared" si="37"/>
        <v>92631.66</v>
      </c>
      <c r="J123" s="8">
        <f t="shared" si="20"/>
        <v>92632</v>
      </c>
      <c r="K123" s="9">
        <v>0.01</v>
      </c>
      <c r="L123" s="10">
        <f t="shared" si="21"/>
        <v>18.059999999999999</v>
      </c>
      <c r="M123" s="10">
        <f t="shared" si="22"/>
        <v>18.059999999999999</v>
      </c>
      <c r="N123" s="11">
        <f t="shared" si="23"/>
        <v>16730.35266</v>
      </c>
      <c r="O123" s="11">
        <f t="shared" si="24"/>
        <v>16730.35266</v>
      </c>
      <c r="P123" s="11">
        <f t="shared" si="38"/>
        <v>0.35266000000046915</v>
      </c>
      <c r="Q123" s="8">
        <f t="shared" si="25"/>
        <v>16730</v>
      </c>
      <c r="R123" s="11">
        <f t="shared" si="26"/>
        <v>-0.35266000000046915</v>
      </c>
      <c r="S123" s="1">
        <f t="shared" si="27"/>
        <v>18.059999999999999</v>
      </c>
      <c r="T123" s="8">
        <f>ROUND(IF(K123=3%,$J$364*Ranking!K123,0),0)</f>
        <v>0</v>
      </c>
      <c r="U123" s="8">
        <f t="shared" si="28"/>
        <v>16730</v>
      </c>
      <c r="V123" s="8">
        <f t="shared" si="29"/>
        <v>0</v>
      </c>
      <c r="W123" s="8">
        <f t="shared" si="30"/>
        <v>16730</v>
      </c>
      <c r="X123" s="10">
        <f t="shared" si="31"/>
        <v>18.059999999999999</v>
      </c>
      <c r="Y123" s="8">
        <f>IF(K123=3%,ROUND($J$366*Ranking!K123,0),0)</f>
        <v>0</v>
      </c>
      <c r="Z123" s="12">
        <f t="shared" si="32"/>
        <v>16730</v>
      </c>
      <c r="AA123" s="12">
        <f t="shared" si="33"/>
        <v>0</v>
      </c>
      <c r="AB123" s="8">
        <f t="shared" si="34"/>
        <v>16730</v>
      </c>
      <c r="AC123" s="59">
        <f t="shared" si="35"/>
        <v>0</v>
      </c>
      <c r="AD123" s="60">
        <f t="shared" si="39"/>
        <v>18.059999999999999</v>
      </c>
      <c r="AE123" s="61" t="str">
        <f t="shared" si="36"/>
        <v/>
      </c>
      <c r="AF123" s="8"/>
    </row>
    <row r="124" spans="1:32" x14ac:dyDescent="0.3">
      <c r="A124" s="1">
        <v>121</v>
      </c>
      <c r="B124" s="14" t="s">
        <v>322</v>
      </c>
      <c r="C124" s="14" t="s">
        <v>7</v>
      </c>
      <c r="D124" s="6" t="s">
        <v>323</v>
      </c>
      <c r="F124" s="7">
        <v>0</v>
      </c>
      <c r="G124" s="7">
        <v>0</v>
      </c>
      <c r="H124" s="57"/>
      <c r="I124" s="7">
        <f t="shared" si="37"/>
        <v>0</v>
      </c>
      <c r="J124" s="8">
        <f t="shared" si="20"/>
        <v>0</v>
      </c>
      <c r="K124" s="9"/>
      <c r="L124" s="10">
        <f t="shared" si="21"/>
        <v>0</v>
      </c>
      <c r="M124" s="10" t="str">
        <f t="shared" si="22"/>
        <v/>
      </c>
      <c r="N124" s="11">
        <f t="shared" si="23"/>
        <v>0</v>
      </c>
      <c r="O124" s="11">
        <f t="shared" si="24"/>
        <v>0</v>
      </c>
      <c r="P124" s="11">
        <f t="shared" si="38"/>
        <v>0</v>
      </c>
      <c r="Q124" s="8">
        <f t="shared" si="25"/>
        <v>0</v>
      </c>
      <c r="R124" s="11">
        <f t="shared" si="26"/>
        <v>0</v>
      </c>
      <c r="S124" s="1">
        <f t="shared" si="27"/>
        <v>0</v>
      </c>
      <c r="T124" s="8">
        <f>ROUND(IF(K124=3%,$J$364*Ranking!K124,0),0)</f>
        <v>0</v>
      </c>
      <c r="U124" s="8">
        <f t="shared" si="28"/>
        <v>0</v>
      </c>
      <c r="V124" s="8">
        <f t="shared" si="29"/>
        <v>0</v>
      </c>
      <c r="W124" s="8">
        <f t="shared" si="30"/>
        <v>0</v>
      </c>
      <c r="X124" s="10">
        <f t="shared" si="31"/>
        <v>0</v>
      </c>
      <c r="Y124" s="8">
        <f>IF(K124=3%,ROUND($J$366*Ranking!K124,0),0)</f>
        <v>0</v>
      </c>
      <c r="Z124" s="12">
        <f t="shared" si="32"/>
        <v>0</v>
      </c>
      <c r="AA124" s="12">
        <f t="shared" si="33"/>
        <v>0</v>
      </c>
      <c r="AB124" s="8">
        <f t="shared" si="34"/>
        <v>0</v>
      </c>
      <c r="AC124" s="59">
        <f t="shared" si="35"/>
        <v>0</v>
      </c>
      <c r="AD124" s="60" t="str">
        <f t="shared" si="39"/>
        <v/>
      </c>
      <c r="AE124" s="61" t="str">
        <f t="shared" si="36"/>
        <v/>
      </c>
      <c r="AF124" s="8"/>
    </row>
    <row r="125" spans="1:32" x14ac:dyDescent="0.3">
      <c r="A125" s="1">
        <v>122</v>
      </c>
      <c r="B125" s="14" t="s">
        <v>324</v>
      </c>
      <c r="C125" s="14" t="s">
        <v>7</v>
      </c>
      <c r="D125" s="6" t="s">
        <v>325</v>
      </c>
      <c r="E125" s="1">
        <v>2006</v>
      </c>
      <c r="F125" s="7">
        <v>1379737.22</v>
      </c>
      <c r="G125" s="7">
        <v>40965.81</v>
      </c>
      <c r="H125" s="57"/>
      <c r="I125" s="7">
        <f t="shared" si="37"/>
        <v>1338771.4099999999</v>
      </c>
      <c r="J125" s="8">
        <f t="shared" si="20"/>
        <v>1338771</v>
      </c>
      <c r="K125" s="9">
        <v>0.03</v>
      </c>
      <c r="L125" s="10">
        <f t="shared" si="21"/>
        <v>18.059999999999999</v>
      </c>
      <c r="M125" s="10">
        <f t="shared" si="22"/>
        <v>22.67</v>
      </c>
      <c r="N125" s="11">
        <f t="shared" si="23"/>
        <v>241796.68964999999</v>
      </c>
      <c r="O125" s="11">
        <f t="shared" si="24"/>
        <v>241796.68964999999</v>
      </c>
      <c r="P125" s="11">
        <f t="shared" si="38"/>
        <v>-0.3103500000142958</v>
      </c>
      <c r="Q125" s="8">
        <f t="shared" si="25"/>
        <v>241797</v>
      </c>
      <c r="R125" s="11">
        <f t="shared" si="26"/>
        <v>0.3103500000142958</v>
      </c>
      <c r="S125" s="1">
        <f t="shared" si="27"/>
        <v>18.059999999999999</v>
      </c>
      <c r="T125" s="8">
        <f>ROUND(IF(K125=3%,$J$364*Ranking!K125,0),0)</f>
        <v>37364</v>
      </c>
      <c r="U125" s="8">
        <f t="shared" si="28"/>
        <v>279161</v>
      </c>
      <c r="V125" s="8">
        <f t="shared" si="29"/>
        <v>37364</v>
      </c>
      <c r="W125" s="8">
        <f t="shared" si="30"/>
        <v>279161</v>
      </c>
      <c r="X125" s="10">
        <f t="shared" si="31"/>
        <v>20.85</v>
      </c>
      <c r="Y125" s="8">
        <f>IF(K125=3%,ROUND($J$366*Ranking!K125,0),0)</f>
        <v>24288</v>
      </c>
      <c r="Z125" s="12">
        <f t="shared" si="32"/>
        <v>303449</v>
      </c>
      <c r="AA125" s="12">
        <f t="shared" si="33"/>
        <v>24288</v>
      </c>
      <c r="AB125" s="8">
        <f t="shared" si="34"/>
        <v>303449</v>
      </c>
      <c r="AC125" s="59">
        <f t="shared" si="35"/>
        <v>0</v>
      </c>
      <c r="AD125" s="60">
        <f t="shared" si="39"/>
        <v>22.67</v>
      </c>
      <c r="AE125" s="61" t="str">
        <f t="shared" si="36"/>
        <v/>
      </c>
      <c r="AF125" s="8"/>
    </row>
    <row r="126" spans="1:32" x14ac:dyDescent="0.3">
      <c r="A126" s="1">
        <v>123</v>
      </c>
      <c r="B126" s="14" t="s">
        <v>326</v>
      </c>
      <c r="C126" s="14" t="s">
        <v>7</v>
      </c>
      <c r="D126" s="6" t="s">
        <v>327</v>
      </c>
      <c r="E126" s="1">
        <v>2009</v>
      </c>
      <c r="F126" s="7">
        <v>319110.81</v>
      </c>
      <c r="G126" s="7">
        <v>3669.28</v>
      </c>
      <c r="H126" s="57"/>
      <c r="I126" s="7">
        <f t="shared" si="37"/>
        <v>315441.52999999997</v>
      </c>
      <c r="J126" s="8">
        <f t="shared" si="20"/>
        <v>315442</v>
      </c>
      <c r="K126" s="9">
        <v>1.4999999999999999E-2</v>
      </c>
      <c r="L126" s="10">
        <f t="shared" si="21"/>
        <v>18.059999999999999</v>
      </c>
      <c r="M126" s="10">
        <f t="shared" si="22"/>
        <v>18.059999999999999</v>
      </c>
      <c r="N126" s="11">
        <f t="shared" si="23"/>
        <v>56972.27635</v>
      </c>
      <c r="O126" s="11">
        <f t="shared" si="24"/>
        <v>56972.27635</v>
      </c>
      <c r="P126" s="11">
        <f t="shared" si="38"/>
        <v>0.27635000000009313</v>
      </c>
      <c r="Q126" s="8">
        <f t="shared" si="25"/>
        <v>56972</v>
      </c>
      <c r="R126" s="11">
        <f t="shared" si="26"/>
        <v>-0.27635000000009313</v>
      </c>
      <c r="S126" s="1">
        <f t="shared" si="27"/>
        <v>18.059999999999999</v>
      </c>
      <c r="T126" s="8">
        <f>ROUND(IF(K126=3%,$J$364*Ranking!K126,0),0)</f>
        <v>0</v>
      </c>
      <c r="U126" s="8">
        <f t="shared" si="28"/>
        <v>56972</v>
      </c>
      <c r="V126" s="8">
        <f t="shared" si="29"/>
        <v>0</v>
      </c>
      <c r="W126" s="8">
        <f t="shared" si="30"/>
        <v>56972</v>
      </c>
      <c r="X126" s="10">
        <f t="shared" si="31"/>
        <v>18.059999999999999</v>
      </c>
      <c r="Y126" s="8">
        <f>IF(K126=3%,ROUND($J$366*Ranking!K126,0),0)</f>
        <v>0</v>
      </c>
      <c r="Z126" s="12">
        <f t="shared" si="32"/>
        <v>56972</v>
      </c>
      <c r="AA126" s="12">
        <f t="shared" si="33"/>
        <v>0</v>
      </c>
      <c r="AB126" s="8">
        <f t="shared" si="34"/>
        <v>56972</v>
      </c>
      <c r="AC126" s="59">
        <f t="shared" si="35"/>
        <v>0</v>
      </c>
      <c r="AD126" s="60">
        <f t="shared" si="39"/>
        <v>18.059999999999999</v>
      </c>
      <c r="AE126" s="61" t="str">
        <f t="shared" si="36"/>
        <v/>
      </c>
      <c r="AF126" s="8"/>
    </row>
    <row r="127" spans="1:32" x14ac:dyDescent="0.3">
      <c r="A127" s="1">
        <v>124</v>
      </c>
      <c r="B127" s="14" t="s">
        <v>328</v>
      </c>
      <c r="C127" s="14" t="s">
        <v>7</v>
      </c>
      <c r="D127" s="6" t="s">
        <v>329</v>
      </c>
      <c r="F127" s="7">
        <v>0</v>
      </c>
      <c r="G127" s="7">
        <v>0</v>
      </c>
      <c r="H127" s="57"/>
      <c r="I127" s="7">
        <f t="shared" si="37"/>
        <v>0</v>
      </c>
      <c r="J127" s="8">
        <f t="shared" si="20"/>
        <v>0</v>
      </c>
      <c r="K127" s="9"/>
      <c r="L127" s="10">
        <f t="shared" si="21"/>
        <v>0</v>
      </c>
      <c r="M127" s="10" t="str">
        <f t="shared" si="22"/>
        <v/>
      </c>
      <c r="N127" s="11">
        <f t="shared" si="23"/>
        <v>0</v>
      </c>
      <c r="O127" s="11">
        <f t="shared" si="24"/>
        <v>0</v>
      </c>
      <c r="P127" s="11">
        <f t="shared" si="38"/>
        <v>0</v>
      </c>
      <c r="Q127" s="8">
        <f t="shared" si="25"/>
        <v>0</v>
      </c>
      <c r="R127" s="11">
        <f t="shared" si="26"/>
        <v>0</v>
      </c>
      <c r="S127" s="1">
        <f t="shared" si="27"/>
        <v>0</v>
      </c>
      <c r="T127" s="8">
        <f>ROUND(IF(K127=3%,$J$364*Ranking!K127,0),0)</f>
        <v>0</v>
      </c>
      <c r="U127" s="8">
        <f t="shared" si="28"/>
        <v>0</v>
      </c>
      <c r="V127" s="8">
        <f t="shared" si="29"/>
        <v>0</v>
      </c>
      <c r="W127" s="8">
        <f t="shared" si="30"/>
        <v>0</v>
      </c>
      <c r="X127" s="10">
        <f t="shared" si="31"/>
        <v>0</v>
      </c>
      <c r="Y127" s="8">
        <f>IF(K127=3%,ROUND($J$366*Ranking!K127,0),0)</f>
        <v>0</v>
      </c>
      <c r="Z127" s="12">
        <f t="shared" si="32"/>
        <v>0</v>
      </c>
      <c r="AA127" s="12">
        <f t="shared" si="33"/>
        <v>0</v>
      </c>
      <c r="AB127" s="8">
        <f t="shared" si="34"/>
        <v>0</v>
      </c>
      <c r="AC127" s="59">
        <f t="shared" si="35"/>
        <v>0</v>
      </c>
      <c r="AD127" s="60" t="str">
        <f t="shared" si="39"/>
        <v/>
      </c>
      <c r="AE127" s="61" t="str">
        <f t="shared" si="36"/>
        <v/>
      </c>
      <c r="AF127" s="8"/>
    </row>
    <row r="128" spans="1:32" x14ac:dyDescent="0.3">
      <c r="A128" s="1">
        <v>125</v>
      </c>
      <c r="B128" s="14" t="s">
        <v>55</v>
      </c>
      <c r="C128" s="14" t="s">
        <v>7</v>
      </c>
      <c r="D128" s="6" t="s">
        <v>56</v>
      </c>
      <c r="E128" s="1">
        <v>2002</v>
      </c>
      <c r="F128" s="7">
        <v>700790</v>
      </c>
      <c r="G128" s="7">
        <v>1909.54</v>
      </c>
      <c r="H128" s="57"/>
      <c r="I128" s="7">
        <f t="shared" si="37"/>
        <v>698880.46</v>
      </c>
      <c r="J128" s="8">
        <f t="shared" si="20"/>
        <v>698880</v>
      </c>
      <c r="K128" s="9">
        <v>0.03</v>
      </c>
      <c r="L128" s="10">
        <f t="shared" si="21"/>
        <v>18.059999999999999</v>
      </c>
      <c r="M128" s="10">
        <f t="shared" si="22"/>
        <v>30.66</v>
      </c>
      <c r="N128" s="11">
        <f t="shared" si="23"/>
        <v>126225.37420999999</v>
      </c>
      <c r="O128" s="11">
        <f t="shared" si="24"/>
        <v>126225.37420999999</v>
      </c>
      <c r="P128" s="11">
        <f t="shared" si="38"/>
        <v>0.37420999999449123</v>
      </c>
      <c r="Q128" s="8">
        <f t="shared" si="25"/>
        <v>126225</v>
      </c>
      <c r="R128" s="11">
        <f t="shared" si="26"/>
        <v>-0.37420999999449123</v>
      </c>
      <c r="S128" s="1">
        <f t="shared" si="27"/>
        <v>18.059999999999999</v>
      </c>
      <c r="T128" s="8">
        <f>ROUND(IF(K128=3%,$J$364*Ranking!K128,0),0)</f>
        <v>53377</v>
      </c>
      <c r="U128" s="8">
        <f t="shared" si="28"/>
        <v>179602</v>
      </c>
      <c r="V128" s="8">
        <f t="shared" si="29"/>
        <v>53377</v>
      </c>
      <c r="W128" s="8">
        <f t="shared" si="30"/>
        <v>179602</v>
      </c>
      <c r="X128" s="10">
        <f t="shared" si="31"/>
        <v>25.7</v>
      </c>
      <c r="Y128" s="8">
        <f>IF(K128=3%,ROUND($J$366*Ranking!K128,0),0)</f>
        <v>34697</v>
      </c>
      <c r="Z128" s="12">
        <f t="shared" si="32"/>
        <v>214299</v>
      </c>
      <c r="AA128" s="12">
        <f t="shared" si="33"/>
        <v>34697</v>
      </c>
      <c r="AB128" s="8">
        <f t="shared" si="34"/>
        <v>214299</v>
      </c>
      <c r="AC128" s="59">
        <f t="shared" si="35"/>
        <v>0</v>
      </c>
      <c r="AD128" s="60">
        <f t="shared" si="39"/>
        <v>30.66</v>
      </c>
      <c r="AE128" s="61" t="str">
        <f t="shared" si="36"/>
        <v/>
      </c>
      <c r="AF128" s="8"/>
    </row>
    <row r="129" spans="1:32" x14ac:dyDescent="0.3">
      <c r="A129" s="1">
        <v>126</v>
      </c>
      <c r="B129" s="14" t="s">
        <v>330</v>
      </c>
      <c r="C129" s="14" t="s">
        <v>7</v>
      </c>
      <c r="D129" s="6" t="s">
        <v>331</v>
      </c>
      <c r="E129" s="1">
        <v>2006</v>
      </c>
      <c r="F129" s="7">
        <v>1684079.78</v>
      </c>
      <c r="G129" s="7">
        <v>7572.4</v>
      </c>
      <c r="H129" s="57"/>
      <c r="I129" s="7">
        <f t="shared" si="37"/>
        <v>1676507.3800000001</v>
      </c>
      <c r="J129" s="8">
        <f t="shared" si="20"/>
        <v>1676507</v>
      </c>
      <c r="K129" s="9">
        <v>0.03</v>
      </c>
      <c r="L129" s="10">
        <f t="shared" si="21"/>
        <v>18.059999999999999</v>
      </c>
      <c r="M129" s="10">
        <f t="shared" si="22"/>
        <v>21.21</v>
      </c>
      <c r="N129" s="11">
        <f t="shared" si="23"/>
        <v>302795.50631000003</v>
      </c>
      <c r="O129" s="11">
        <f t="shared" si="24"/>
        <v>302795.50631000003</v>
      </c>
      <c r="P129" s="11">
        <f t="shared" si="38"/>
        <v>-0.49368999997386709</v>
      </c>
      <c r="Q129" s="8">
        <f t="shared" si="25"/>
        <v>302796</v>
      </c>
      <c r="R129" s="11">
        <f t="shared" si="26"/>
        <v>0.49368999997386709</v>
      </c>
      <c r="S129" s="1">
        <f t="shared" si="27"/>
        <v>18.059999999999999</v>
      </c>
      <c r="T129" s="8">
        <f>ROUND(IF(K129=3%,$J$364*Ranking!K129,0),0)</f>
        <v>32026</v>
      </c>
      <c r="U129" s="8">
        <f t="shared" si="28"/>
        <v>334822</v>
      </c>
      <c r="V129" s="8">
        <f t="shared" si="29"/>
        <v>32026</v>
      </c>
      <c r="W129" s="8">
        <f t="shared" si="30"/>
        <v>334822</v>
      </c>
      <c r="X129" s="10">
        <f t="shared" si="31"/>
        <v>19.97</v>
      </c>
      <c r="Y129" s="8">
        <f>IF(K129=3%,ROUND($J$366*Ranking!K129,0),0)</f>
        <v>20818</v>
      </c>
      <c r="Z129" s="12">
        <f t="shared" si="32"/>
        <v>355640</v>
      </c>
      <c r="AA129" s="12">
        <f t="shared" si="33"/>
        <v>20818</v>
      </c>
      <c r="AB129" s="8">
        <f t="shared" si="34"/>
        <v>355640</v>
      </c>
      <c r="AC129" s="59">
        <f t="shared" si="35"/>
        <v>0</v>
      </c>
      <c r="AD129" s="60">
        <f t="shared" si="39"/>
        <v>21.21</v>
      </c>
      <c r="AE129" s="61" t="str">
        <f t="shared" si="36"/>
        <v/>
      </c>
      <c r="AF129" s="8"/>
    </row>
    <row r="130" spans="1:32" x14ac:dyDescent="0.3">
      <c r="A130" s="1">
        <v>127</v>
      </c>
      <c r="B130" s="14" t="s">
        <v>332</v>
      </c>
      <c r="C130" s="14" t="s">
        <v>7</v>
      </c>
      <c r="D130" s="6" t="s">
        <v>333</v>
      </c>
      <c r="E130" s="1">
        <v>2008</v>
      </c>
      <c r="F130" s="7">
        <v>244500.55</v>
      </c>
      <c r="G130" s="7">
        <v>899.23</v>
      </c>
      <c r="H130" s="57"/>
      <c r="I130" s="7">
        <f t="shared" si="37"/>
        <v>243601.31999999998</v>
      </c>
      <c r="J130" s="8">
        <f t="shared" si="20"/>
        <v>243601</v>
      </c>
      <c r="K130" s="9">
        <v>0.03</v>
      </c>
      <c r="L130" s="10">
        <f t="shared" si="21"/>
        <v>18.059999999999999</v>
      </c>
      <c r="M130" s="10">
        <f t="shared" si="22"/>
        <v>61.45</v>
      </c>
      <c r="N130" s="11">
        <f t="shared" si="23"/>
        <v>43997.00576</v>
      </c>
      <c r="O130" s="11">
        <f t="shared" si="24"/>
        <v>43997.00576</v>
      </c>
      <c r="P130" s="11">
        <f t="shared" si="38"/>
        <v>5.7600000000093132E-3</v>
      </c>
      <c r="Q130" s="8">
        <f t="shared" si="25"/>
        <v>43997</v>
      </c>
      <c r="R130" s="11">
        <f t="shared" si="26"/>
        <v>-5.7600000000093132E-3</v>
      </c>
      <c r="S130" s="1">
        <f t="shared" si="27"/>
        <v>18.059999999999999</v>
      </c>
      <c r="T130" s="8">
        <f>ROUND(IF(K130=3%,$J$364*Ranking!K130,0),0)</f>
        <v>64052</v>
      </c>
      <c r="U130" s="8">
        <f t="shared" si="28"/>
        <v>108049</v>
      </c>
      <c r="V130" s="8">
        <f t="shared" si="29"/>
        <v>64052</v>
      </c>
      <c r="W130" s="8">
        <f t="shared" si="30"/>
        <v>108049</v>
      </c>
      <c r="X130" s="10">
        <f t="shared" si="31"/>
        <v>44.35</v>
      </c>
      <c r="Y130" s="8">
        <f>IF(K130=3%,ROUND($J$366*Ranking!K130,0),0)</f>
        <v>41636</v>
      </c>
      <c r="Z130" s="12">
        <f t="shared" si="32"/>
        <v>149685</v>
      </c>
      <c r="AA130" s="12">
        <f t="shared" si="33"/>
        <v>41636</v>
      </c>
      <c r="AB130" s="8">
        <f t="shared" si="34"/>
        <v>149685</v>
      </c>
      <c r="AC130" s="59">
        <f t="shared" si="35"/>
        <v>0</v>
      </c>
      <c r="AD130" s="60">
        <f t="shared" si="39"/>
        <v>61.45</v>
      </c>
      <c r="AE130" s="61" t="str">
        <f t="shared" si="36"/>
        <v/>
      </c>
      <c r="AF130" s="8"/>
    </row>
    <row r="131" spans="1:32" x14ac:dyDescent="0.3">
      <c r="A131" s="1">
        <v>128</v>
      </c>
      <c r="B131" s="14" t="s">
        <v>334</v>
      </c>
      <c r="C131" s="14" t="s">
        <v>7</v>
      </c>
      <c r="D131" s="6" t="s">
        <v>335</v>
      </c>
      <c r="F131" s="7">
        <v>0</v>
      </c>
      <c r="G131" s="7">
        <v>0</v>
      </c>
      <c r="H131" s="57"/>
      <c r="I131" s="7">
        <f t="shared" si="37"/>
        <v>0</v>
      </c>
      <c r="J131" s="8">
        <f t="shared" si="20"/>
        <v>0</v>
      </c>
      <c r="K131" s="9"/>
      <c r="L131" s="10">
        <f t="shared" si="21"/>
        <v>0</v>
      </c>
      <c r="M131" s="10" t="str">
        <f t="shared" si="22"/>
        <v/>
      </c>
      <c r="N131" s="11">
        <f t="shared" si="23"/>
        <v>0</v>
      </c>
      <c r="O131" s="11">
        <f t="shared" si="24"/>
        <v>0</v>
      </c>
      <c r="P131" s="11">
        <f t="shared" si="38"/>
        <v>0</v>
      </c>
      <c r="Q131" s="8">
        <f t="shared" si="25"/>
        <v>0</v>
      </c>
      <c r="R131" s="11">
        <f t="shared" si="26"/>
        <v>0</v>
      </c>
      <c r="S131" s="1">
        <f t="shared" si="27"/>
        <v>0</v>
      </c>
      <c r="T131" s="8">
        <f>ROUND(IF(K131=3%,$J$364*Ranking!K131,0),0)</f>
        <v>0</v>
      </c>
      <c r="U131" s="8">
        <f t="shared" si="28"/>
        <v>0</v>
      </c>
      <c r="V131" s="8">
        <f t="shared" si="29"/>
        <v>0</v>
      </c>
      <c r="W131" s="8">
        <f t="shared" si="30"/>
        <v>0</v>
      </c>
      <c r="X131" s="10">
        <f t="shared" si="31"/>
        <v>0</v>
      </c>
      <c r="Y131" s="8">
        <f>IF(K131=3%,ROUND($J$366*Ranking!K131,0),0)</f>
        <v>0</v>
      </c>
      <c r="Z131" s="12">
        <f t="shared" si="32"/>
        <v>0</v>
      </c>
      <c r="AA131" s="12">
        <f t="shared" si="33"/>
        <v>0</v>
      </c>
      <c r="AB131" s="8">
        <f t="shared" si="34"/>
        <v>0</v>
      </c>
      <c r="AC131" s="59">
        <f t="shared" si="35"/>
        <v>0</v>
      </c>
      <c r="AD131" s="60" t="str">
        <f t="shared" si="39"/>
        <v/>
      </c>
      <c r="AE131" s="61" t="str">
        <f t="shared" si="36"/>
        <v/>
      </c>
      <c r="AF131" s="8"/>
    </row>
    <row r="132" spans="1:32" x14ac:dyDescent="0.3">
      <c r="A132" s="1">
        <v>129</v>
      </c>
      <c r="B132" s="14" t="s">
        <v>336</v>
      </c>
      <c r="C132" s="14" t="s">
        <v>7</v>
      </c>
      <c r="D132" s="6" t="s">
        <v>337</v>
      </c>
      <c r="F132" s="7">
        <v>0</v>
      </c>
      <c r="G132" s="7">
        <v>0</v>
      </c>
      <c r="H132" s="57"/>
      <c r="I132" s="7">
        <f t="shared" si="37"/>
        <v>0</v>
      </c>
      <c r="J132" s="8">
        <f t="shared" ref="J132:J195" si="40">ROUND(I132,0)</f>
        <v>0</v>
      </c>
      <c r="K132" s="9"/>
      <c r="L132" s="10">
        <f t="shared" ref="L132:L195" si="41">S132</f>
        <v>0</v>
      </c>
      <c r="M132" s="10" t="str">
        <f t="shared" ref="M132:M195" si="42">AD132</f>
        <v/>
      </c>
      <c r="N132" s="11">
        <f t="shared" ref="N132:N195" si="43">ROUND(($J$362/$J$360)*J132,5)</f>
        <v>0</v>
      </c>
      <c r="O132" s="11">
        <f t="shared" ref="O132:O195" si="44">ROUND(($J$362/$J$360)*J132,5)</f>
        <v>0</v>
      </c>
      <c r="P132" s="11">
        <f t="shared" si="38"/>
        <v>0</v>
      </c>
      <c r="Q132" s="8">
        <f t="shared" ref="Q132:Q195" si="45">ROUND(N132,0)</f>
        <v>0</v>
      </c>
      <c r="R132" s="11">
        <f t="shared" ref="R132:R195" si="46">Q132-N132</f>
        <v>0</v>
      </c>
      <c r="S132" s="1">
        <f t="shared" ref="S132:S195" si="47">IF(Q132&gt;0,ROUND((Q132/J132)*100,2),0)</f>
        <v>0</v>
      </c>
      <c r="T132" s="8">
        <f>ROUND(IF(K132=3%,$J$364*Ranking!K132,0),0)</f>
        <v>0</v>
      </c>
      <c r="U132" s="8">
        <f t="shared" ref="U132:U195" si="48">T132+Q132</f>
        <v>0</v>
      </c>
      <c r="V132" s="8">
        <f t="shared" ref="V132:V195" si="49">IF(U132&gt;J132,J132-Q132,T132)</f>
        <v>0</v>
      </c>
      <c r="W132" s="8">
        <f t="shared" ref="W132:W195" si="50">Q132+V132</f>
        <v>0</v>
      </c>
      <c r="X132" s="10">
        <f t="shared" ref="X132:X195" si="51">IF(J132&gt;0,ROUND(W132/J132*100,2),0)</f>
        <v>0</v>
      </c>
      <c r="Y132" s="8">
        <f>IF(K132=3%,ROUND($J$366*Ranking!K132,0),0)</f>
        <v>0</v>
      </c>
      <c r="Z132" s="12">
        <f t="shared" ref="Z132:Z195" si="52">W132+Y132</f>
        <v>0</v>
      </c>
      <c r="AA132" s="12">
        <f t="shared" ref="AA132:AA195" si="53">IF(Z132&gt;J132,J132-W132,Y132)</f>
        <v>0</v>
      </c>
      <c r="AB132" s="8">
        <f t="shared" ref="AB132:AB195" si="54">W132+AA132</f>
        <v>0</v>
      </c>
      <c r="AC132" s="59">
        <f t="shared" ref="AC132:AC195" si="55">IF(AB132&gt;J132,1,0)</f>
        <v>0</v>
      </c>
      <c r="AD132" s="60" t="str">
        <f t="shared" si="39"/>
        <v/>
      </c>
      <c r="AE132" s="61" t="str">
        <f t="shared" ref="AE132:AE195" si="56">IF(AD132=100,1,"")</f>
        <v/>
      </c>
      <c r="AF132" s="8"/>
    </row>
    <row r="133" spans="1:32" x14ac:dyDescent="0.3">
      <c r="A133" s="1">
        <v>130</v>
      </c>
      <c r="B133" s="14" t="s">
        <v>338</v>
      </c>
      <c r="C133" s="14" t="s">
        <v>7</v>
      </c>
      <c r="D133" s="6" t="s">
        <v>339</v>
      </c>
      <c r="F133" s="7">
        <v>0</v>
      </c>
      <c r="G133" s="7">
        <v>0</v>
      </c>
      <c r="H133" s="57"/>
      <c r="I133" s="7">
        <f t="shared" ref="I133:I196" si="57">F133-G133+H133</f>
        <v>0</v>
      </c>
      <c r="J133" s="8">
        <f t="shared" si="40"/>
        <v>0</v>
      </c>
      <c r="K133" s="9"/>
      <c r="L133" s="10">
        <f t="shared" si="41"/>
        <v>0</v>
      </c>
      <c r="M133" s="10" t="str">
        <f t="shared" si="42"/>
        <v/>
      </c>
      <c r="N133" s="11">
        <f t="shared" si="43"/>
        <v>0</v>
      </c>
      <c r="O133" s="11">
        <f t="shared" si="44"/>
        <v>0</v>
      </c>
      <c r="P133" s="11">
        <f t="shared" ref="P133:P196" si="58">O133-Q133</f>
        <v>0</v>
      </c>
      <c r="Q133" s="8">
        <f t="shared" si="45"/>
        <v>0</v>
      </c>
      <c r="R133" s="11">
        <f t="shared" si="46"/>
        <v>0</v>
      </c>
      <c r="S133" s="1">
        <f t="shared" si="47"/>
        <v>0</v>
      </c>
      <c r="T133" s="8">
        <f>ROUND(IF(K133=3%,$J$364*Ranking!K133,0),0)</f>
        <v>0</v>
      </c>
      <c r="U133" s="8">
        <f t="shared" si="48"/>
        <v>0</v>
      </c>
      <c r="V133" s="8">
        <f t="shared" si="49"/>
        <v>0</v>
      </c>
      <c r="W133" s="8">
        <f t="shared" si="50"/>
        <v>0</v>
      </c>
      <c r="X133" s="10">
        <f t="shared" si="51"/>
        <v>0</v>
      </c>
      <c r="Y133" s="8">
        <f>IF(K133=3%,ROUND($J$366*Ranking!K133,0),0)</f>
        <v>0</v>
      </c>
      <c r="Z133" s="12">
        <f t="shared" si="52"/>
        <v>0</v>
      </c>
      <c r="AA133" s="12">
        <f t="shared" si="53"/>
        <v>0</v>
      </c>
      <c r="AB133" s="8">
        <f t="shared" si="54"/>
        <v>0</v>
      </c>
      <c r="AC133" s="59">
        <f t="shared" si="55"/>
        <v>0</v>
      </c>
      <c r="AD133" s="60" t="str">
        <f t="shared" ref="AD133:AD196" si="59">IF(AB133&gt;0,ROUND(AB133/J133*100,2),"")</f>
        <v/>
      </c>
      <c r="AE133" s="61" t="str">
        <f t="shared" si="56"/>
        <v/>
      </c>
      <c r="AF133" s="8"/>
    </row>
    <row r="134" spans="1:32" x14ac:dyDescent="0.3">
      <c r="A134" s="1">
        <v>131</v>
      </c>
      <c r="B134" s="14" t="s">
        <v>57</v>
      </c>
      <c r="C134" s="14" t="s">
        <v>7</v>
      </c>
      <c r="D134" s="6" t="s">
        <v>58</v>
      </c>
      <c r="E134" s="1">
        <v>2002</v>
      </c>
      <c r="F134" s="7">
        <v>1489535.88</v>
      </c>
      <c r="G134" s="7">
        <v>25817.54</v>
      </c>
      <c r="H134" s="57"/>
      <c r="I134" s="7">
        <f t="shared" si="57"/>
        <v>1463718.3399999999</v>
      </c>
      <c r="J134" s="8">
        <f t="shared" si="40"/>
        <v>1463718</v>
      </c>
      <c r="K134" s="9">
        <v>1.4999999999999999E-2</v>
      </c>
      <c r="L134" s="10">
        <f t="shared" si="41"/>
        <v>18.059999999999999</v>
      </c>
      <c r="M134" s="10">
        <f t="shared" si="42"/>
        <v>18.059999999999999</v>
      </c>
      <c r="N134" s="11">
        <f t="shared" si="43"/>
        <v>264363.48485000001</v>
      </c>
      <c r="O134" s="11">
        <f t="shared" si="44"/>
        <v>264363.48485000001</v>
      </c>
      <c r="P134" s="11">
        <f t="shared" si="58"/>
        <v>0.48485000000800937</v>
      </c>
      <c r="Q134" s="8">
        <f t="shared" si="45"/>
        <v>264363</v>
      </c>
      <c r="R134" s="11">
        <f t="shared" si="46"/>
        <v>-0.48485000000800937</v>
      </c>
      <c r="S134" s="1">
        <f t="shared" si="47"/>
        <v>18.059999999999999</v>
      </c>
      <c r="T134" s="8">
        <f>ROUND(IF(K134=3%,$J$364*Ranking!K134,0),0)</f>
        <v>0</v>
      </c>
      <c r="U134" s="8">
        <f t="shared" si="48"/>
        <v>264363</v>
      </c>
      <c r="V134" s="8">
        <f t="shared" si="49"/>
        <v>0</v>
      </c>
      <c r="W134" s="8">
        <f t="shared" si="50"/>
        <v>264363</v>
      </c>
      <c r="X134" s="10">
        <f t="shared" si="51"/>
        <v>18.059999999999999</v>
      </c>
      <c r="Y134" s="8">
        <f>IF(K134=3%,ROUND($J$366*Ranking!K134,0),0)</f>
        <v>0</v>
      </c>
      <c r="Z134" s="12">
        <f t="shared" si="52"/>
        <v>264363</v>
      </c>
      <c r="AA134" s="12">
        <f t="shared" si="53"/>
        <v>0</v>
      </c>
      <c r="AB134" s="8">
        <f t="shared" si="54"/>
        <v>264363</v>
      </c>
      <c r="AC134" s="59">
        <f t="shared" si="55"/>
        <v>0</v>
      </c>
      <c r="AD134" s="60">
        <f t="shared" si="59"/>
        <v>18.059999999999999</v>
      </c>
      <c r="AE134" s="61" t="str">
        <f t="shared" si="56"/>
        <v/>
      </c>
      <c r="AF134" s="8"/>
    </row>
    <row r="135" spans="1:32" x14ac:dyDescent="0.3">
      <c r="A135" s="1">
        <v>132</v>
      </c>
      <c r="B135" s="14" t="s">
        <v>340</v>
      </c>
      <c r="C135" s="14" t="s">
        <v>7</v>
      </c>
      <c r="D135" s="6" t="s">
        <v>341</v>
      </c>
      <c r="F135" s="7">
        <v>0</v>
      </c>
      <c r="G135" s="7">
        <v>0</v>
      </c>
      <c r="H135" s="57"/>
      <c r="I135" s="7">
        <f t="shared" si="57"/>
        <v>0</v>
      </c>
      <c r="J135" s="8">
        <f t="shared" si="40"/>
        <v>0</v>
      </c>
      <c r="K135" s="9"/>
      <c r="L135" s="10">
        <f t="shared" si="41"/>
        <v>0</v>
      </c>
      <c r="M135" s="10" t="str">
        <f t="shared" si="42"/>
        <v/>
      </c>
      <c r="N135" s="11">
        <f t="shared" si="43"/>
        <v>0</v>
      </c>
      <c r="O135" s="11">
        <f t="shared" si="44"/>
        <v>0</v>
      </c>
      <c r="P135" s="11">
        <f t="shared" si="58"/>
        <v>0</v>
      </c>
      <c r="Q135" s="8">
        <f t="shared" si="45"/>
        <v>0</v>
      </c>
      <c r="R135" s="11">
        <f t="shared" si="46"/>
        <v>0</v>
      </c>
      <c r="S135" s="1">
        <f t="shared" si="47"/>
        <v>0</v>
      </c>
      <c r="T135" s="8">
        <f>ROUND(IF(K135=3%,$J$364*Ranking!K135,0),0)</f>
        <v>0</v>
      </c>
      <c r="U135" s="8">
        <f t="shared" si="48"/>
        <v>0</v>
      </c>
      <c r="V135" s="8">
        <f t="shared" si="49"/>
        <v>0</v>
      </c>
      <c r="W135" s="8">
        <f t="shared" si="50"/>
        <v>0</v>
      </c>
      <c r="X135" s="10">
        <f t="shared" si="51"/>
        <v>0</v>
      </c>
      <c r="Y135" s="8">
        <f>IF(K135=3%,ROUND($J$366*Ranking!K135,0),0)</f>
        <v>0</v>
      </c>
      <c r="Z135" s="12">
        <f t="shared" si="52"/>
        <v>0</v>
      </c>
      <c r="AA135" s="12">
        <f t="shared" si="53"/>
        <v>0</v>
      </c>
      <c r="AB135" s="8">
        <f t="shared" si="54"/>
        <v>0</v>
      </c>
      <c r="AC135" s="59">
        <f t="shared" si="55"/>
        <v>0</v>
      </c>
      <c r="AD135" s="60" t="str">
        <f t="shared" si="59"/>
        <v/>
      </c>
      <c r="AE135" s="61" t="str">
        <f t="shared" si="56"/>
        <v/>
      </c>
      <c r="AF135" s="8"/>
    </row>
    <row r="136" spans="1:32" x14ac:dyDescent="0.3">
      <c r="A136" s="1">
        <v>133</v>
      </c>
      <c r="B136" s="14" t="s">
        <v>342</v>
      </c>
      <c r="C136" s="14" t="s">
        <v>7</v>
      </c>
      <c r="D136" s="6" t="s">
        <v>343</v>
      </c>
      <c r="F136" s="7">
        <v>0</v>
      </c>
      <c r="G136" s="7">
        <v>0</v>
      </c>
      <c r="H136" s="57"/>
      <c r="I136" s="7">
        <f t="shared" si="57"/>
        <v>0</v>
      </c>
      <c r="J136" s="8">
        <f t="shared" si="40"/>
        <v>0</v>
      </c>
      <c r="K136" s="9"/>
      <c r="L136" s="10">
        <f t="shared" si="41"/>
        <v>0</v>
      </c>
      <c r="M136" s="10" t="str">
        <f t="shared" si="42"/>
        <v/>
      </c>
      <c r="N136" s="11">
        <f t="shared" si="43"/>
        <v>0</v>
      </c>
      <c r="O136" s="11">
        <f t="shared" si="44"/>
        <v>0</v>
      </c>
      <c r="P136" s="11">
        <f t="shared" si="58"/>
        <v>0</v>
      </c>
      <c r="Q136" s="8">
        <f t="shared" si="45"/>
        <v>0</v>
      </c>
      <c r="R136" s="11">
        <f t="shared" si="46"/>
        <v>0</v>
      </c>
      <c r="S136" s="1">
        <f t="shared" si="47"/>
        <v>0</v>
      </c>
      <c r="T136" s="8">
        <f>ROUND(IF(K136=3%,$J$364*Ranking!K136,0),0)</f>
        <v>0</v>
      </c>
      <c r="U136" s="8">
        <f t="shared" si="48"/>
        <v>0</v>
      </c>
      <c r="V136" s="8">
        <f t="shared" si="49"/>
        <v>0</v>
      </c>
      <c r="W136" s="8">
        <f t="shared" si="50"/>
        <v>0</v>
      </c>
      <c r="X136" s="10">
        <f t="shared" si="51"/>
        <v>0</v>
      </c>
      <c r="Y136" s="8">
        <f>IF(K136=3%,ROUND($J$366*Ranking!K136,0),0)</f>
        <v>0</v>
      </c>
      <c r="Z136" s="12">
        <f t="shared" si="52"/>
        <v>0</v>
      </c>
      <c r="AA136" s="12">
        <f t="shared" si="53"/>
        <v>0</v>
      </c>
      <c r="AB136" s="8">
        <f t="shared" si="54"/>
        <v>0</v>
      </c>
      <c r="AC136" s="59">
        <f t="shared" si="55"/>
        <v>0</v>
      </c>
      <c r="AD136" s="60" t="str">
        <f t="shared" si="59"/>
        <v/>
      </c>
      <c r="AE136" s="61" t="str">
        <f t="shared" si="56"/>
        <v/>
      </c>
      <c r="AF136" s="8"/>
    </row>
    <row r="137" spans="1:32" x14ac:dyDescent="0.3">
      <c r="A137" s="1">
        <v>134</v>
      </c>
      <c r="B137" s="14" t="s">
        <v>344</v>
      </c>
      <c r="C137" s="14" t="s">
        <v>7</v>
      </c>
      <c r="D137" s="6" t="s">
        <v>345</v>
      </c>
      <c r="F137" s="7">
        <v>0</v>
      </c>
      <c r="G137" s="7">
        <v>0</v>
      </c>
      <c r="H137" s="57"/>
      <c r="I137" s="7">
        <f t="shared" si="57"/>
        <v>0</v>
      </c>
      <c r="J137" s="8">
        <f t="shared" si="40"/>
        <v>0</v>
      </c>
      <c r="K137" s="9"/>
      <c r="L137" s="10">
        <f t="shared" si="41"/>
        <v>0</v>
      </c>
      <c r="M137" s="10" t="str">
        <f t="shared" si="42"/>
        <v/>
      </c>
      <c r="N137" s="11">
        <f t="shared" si="43"/>
        <v>0</v>
      </c>
      <c r="O137" s="11">
        <f t="shared" si="44"/>
        <v>0</v>
      </c>
      <c r="P137" s="11">
        <f t="shared" si="58"/>
        <v>0</v>
      </c>
      <c r="Q137" s="8">
        <f t="shared" si="45"/>
        <v>0</v>
      </c>
      <c r="R137" s="11">
        <f t="shared" si="46"/>
        <v>0</v>
      </c>
      <c r="S137" s="1">
        <f t="shared" si="47"/>
        <v>0</v>
      </c>
      <c r="T137" s="8">
        <f>ROUND(IF(K137=3%,$J$364*Ranking!K137,0),0)</f>
        <v>0</v>
      </c>
      <c r="U137" s="8">
        <f t="shared" si="48"/>
        <v>0</v>
      </c>
      <c r="V137" s="8">
        <f t="shared" si="49"/>
        <v>0</v>
      </c>
      <c r="W137" s="8">
        <f t="shared" si="50"/>
        <v>0</v>
      </c>
      <c r="X137" s="10">
        <f t="shared" si="51"/>
        <v>0</v>
      </c>
      <c r="Y137" s="8">
        <f>IF(K137=3%,ROUND($J$366*Ranking!K137,0),0)</f>
        <v>0</v>
      </c>
      <c r="Z137" s="12">
        <f t="shared" si="52"/>
        <v>0</v>
      </c>
      <c r="AA137" s="12">
        <f t="shared" si="53"/>
        <v>0</v>
      </c>
      <c r="AB137" s="8">
        <f t="shared" si="54"/>
        <v>0</v>
      </c>
      <c r="AC137" s="59">
        <f t="shared" si="55"/>
        <v>0</v>
      </c>
      <c r="AD137" s="60" t="str">
        <f t="shared" si="59"/>
        <v/>
      </c>
      <c r="AE137" s="61" t="str">
        <f t="shared" si="56"/>
        <v/>
      </c>
      <c r="AF137" s="8"/>
    </row>
    <row r="138" spans="1:32" x14ac:dyDescent="0.3">
      <c r="A138" s="1">
        <v>135</v>
      </c>
      <c r="B138" s="14" t="s">
        <v>346</v>
      </c>
      <c r="C138" s="14" t="s">
        <v>7</v>
      </c>
      <c r="D138" s="6" t="s">
        <v>347</v>
      </c>
      <c r="F138" s="7">
        <v>0</v>
      </c>
      <c r="G138" s="7">
        <v>0</v>
      </c>
      <c r="H138" s="57"/>
      <c r="I138" s="7">
        <f t="shared" si="57"/>
        <v>0</v>
      </c>
      <c r="J138" s="8">
        <f t="shared" si="40"/>
        <v>0</v>
      </c>
      <c r="K138" s="9"/>
      <c r="L138" s="10">
        <f t="shared" si="41"/>
        <v>0</v>
      </c>
      <c r="M138" s="10" t="str">
        <f t="shared" si="42"/>
        <v/>
      </c>
      <c r="N138" s="11">
        <f t="shared" si="43"/>
        <v>0</v>
      </c>
      <c r="O138" s="11">
        <f t="shared" si="44"/>
        <v>0</v>
      </c>
      <c r="P138" s="11">
        <f t="shared" si="58"/>
        <v>0</v>
      </c>
      <c r="Q138" s="8">
        <f t="shared" si="45"/>
        <v>0</v>
      </c>
      <c r="R138" s="11">
        <f t="shared" si="46"/>
        <v>0</v>
      </c>
      <c r="S138" s="1">
        <f t="shared" si="47"/>
        <v>0</v>
      </c>
      <c r="T138" s="8">
        <f>ROUND(IF(K138=3%,$J$364*Ranking!K138,0),0)</f>
        <v>0</v>
      </c>
      <c r="U138" s="8">
        <f t="shared" si="48"/>
        <v>0</v>
      </c>
      <c r="V138" s="8">
        <f t="shared" si="49"/>
        <v>0</v>
      </c>
      <c r="W138" s="8">
        <f t="shared" si="50"/>
        <v>0</v>
      </c>
      <c r="X138" s="10">
        <f t="shared" si="51"/>
        <v>0</v>
      </c>
      <c r="Y138" s="8">
        <f>IF(K138=3%,ROUND($J$366*Ranking!K138,0),0)</f>
        <v>0</v>
      </c>
      <c r="Z138" s="12">
        <f t="shared" si="52"/>
        <v>0</v>
      </c>
      <c r="AA138" s="12">
        <f t="shared" si="53"/>
        <v>0</v>
      </c>
      <c r="AB138" s="8">
        <f t="shared" si="54"/>
        <v>0</v>
      </c>
      <c r="AC138" s="59">
        <f t="shared" si="55"/>
        <v>0</v>
      </c>
      <c r="AD138" s="60" t="str">
        <f t="shared" si="59"/>
        <v/>
      </c>
      <c r="AE138" s="61" t="str">
        <f t="shared" si="56"/>
        <v/>
      </c>
      <c r="AF138" s="8"/>
    </row>
    <row r="139" spans="1:32" x14ac:dyDescent="0.3">
      <c r="A139" s="1">
        <v>136</v>
      </c>
      <c r="B139" s="14" t="s">
        <v>59</v>
      </c>
      <c r="C139" s="14" t="s">
        <v>7</v>
      </c>
      <c r="D139" s="6" t="s">
        <v>60</v>
      </c>
      <c r="E139" s="1">
        <v>2002</v>
      </c>
      <c r="F139" s="7">
        <v>699620.57</v>
      </c>
      <c r="G139" s="7">
        <v>4864.1499999999996</v>
      </c>
      <c r="H139" s="7"/>
      <c r="I139" s="7">
        <f t="shared" si="57"/>
        <v>694756.41999999993</v>
      </c>
      <c r="J139" s="8">
        <f t="shared" si="40"/>
        <v>694756</v>
      </c>
      <c r="K139" s="9">
        <v>1.4999999999999999E-2</v>
      </c>
      <c r="L139" s="10">
        <f t="shared" si="41"/>
        <v>18.059999999999999</v>
      </c>
      <c r="M139" s="10">
        <f t="shared" si="42"/>
        <v>18.059999999999999</v>
      </c>
      <c r="N139" s="11">
        <f t="shared" si="43"/>
        <v>125480.53469</v>
      </c>
      <c r="O139" s="11">
        <f t="shared" si="44"/>
        <v>125480.53469</v>
      </c>
      <c r="P139" s="11">
        <f t="shared" si="58"/>
        <v>-0.46530999999959022</v>
      </c>
      <c r="Q139" s="8">
        <f t="shared" si="45"/>
        <v>125481</v>
      </c>
      <c r="R139" s="11">
        <f t="shared" si="46"/>
        <v>0.46530999999959022</v>
      </c>
      <c r="S139" s="1">
        <f t="shared" si="47"/>
        <v>18.059999999999999</v>
      </c>
      <c r="T139" s="8">
        <f>ROUND(IF(K139=3%,$J$364*Ranking!K139,0),0)</f>
        <v>0</v>
      </c>
      <c r="U139" s="8">
        <f t="shared" si="48"/>
        <v>125481</v>
      </c>
      <c r="V139" s="8">
        <f t="shared" si="49"/>
        <v>0</v>
      </c>
      <c r="W139" s="8">
        <f t="shared" si="50"/>
        <v>125481</v>
      </c>
      <c r="X139" s="10">
        <f t="shared" si="51"/>
        <v>18.059999999999999</v>
      </c>
      <c r="Y139" s="8">
        <f>IF(K139=3%,ROUND($J$366*Ranking!K139,0),0)</f>
        <v>0</v>
      </c>
      <c r="Z139" s="12">
        <f t="shared" si="52"/>
        <v>125481</v>
      </c>
      <c r="AA139" s="12">
        <f t="shared" si="53"/>
        <v>0</v>
      </c>
      <c r="AB139" s="8">
        <f t="shared" si="54"/>
        <v>125481</v>
      </c>
      <c r="AC139" s="59">
        <f t="shared" si="55"/>
        <v>0</v>
      </c>
      <c r="AD139" s="60">
        <f t="shared" si="59"/>
        <v>18.059999999999999</v>
      </c>
      <c r="AE139" s="61" t="str">
        <f t="shared" si="56"/>
        <v/>
      </c>
      <c r="AF139" s="8"/>
    </row>
    <row r="140" spans="1:32" x14ac:dyDescent="0.3">
      <c r="A140" s="1">
        <v>137</v>
      </c>
      <c r="B140" s="14" t="s">
        <v>348</v>
      </c>
      <c r="C140" s="14" t="s">
        <v>7</v>
      </c>
      <c r="D140" s="6" t="s">
        <v>349</v>
      </c>
      <c r="E140" s="1">
        <v>2018</v>
      </c>
      <c r="F140" s="7">
        <v>634385.4</v>
      </c>
      <c r="G140" s="7">
        <v>0</v>
      </c>
      <c r="H140" s="57"/>
      <c r="I140" s="7">
        <f t="shared" si="57"/>
        <v>634385.4</v>
      </c>
      <c r="J140" s="8">
        <f t="shared" si="40"/>
        <v>634385</v>
      </c>
      <c r="K140" s="9">
        <v>1.4999999999999999E-2</v>
      </c>
      <c r="L140" s="10">
        <f t="shared" si="41"/>
        <v>18.059999999999999</v>
      </c>
      <c r="M140" s="10">
        <f t="shared" si="42"/>
        <v>18.059999999999999</v>
      </c>
      <c r="N140" s="11">
        <f t="shared" si="43"/>
        <v>114576.8716</v>
      </c>
      <c r="O140" s="11">
        <f t="shared" si="44"/>
        <v>114576.8716</v>
      </c>
      <c r="P140" s="11">
        <f t="shared" si="58"/>
        <v>-0.12840000000142027</v>
      </c>
      <c r="Q140" s="8">
        <f t="shared" si="45"/>
        <v>114577</v>
      </c>
      <c r="R140" s="11">
        <f t="shared" si="46"/>
        <v>0.12840000000142027</v>
      </c>
      <c r="S140" s="1">
        <f t="shared" si="47"/>
        <v>18.059999999999999</v>
      </c>
      <c r="T140" s="8">
        <f>ROUND(IF(K140=3%,$J$364*Ranking!K140,0),0)</f>
        <v>0</v>
      </c>
      <c r="U140" s="8">
        <f t="shared" si="48"/>
        <v>114577</v>
      </c>
      <c r="V140" s="8">
        <f t="shared" si="49"/>
        <v>0</v>
      </c>
      <c r="W140" s="8">
        <f t="shared" si="50"/>
        <v>114577</v>
      </c>
      <c r="X140" s="10">
        <f t="shared" si="51"/>
        <v>18.059999999999999</v>
      </c>
      <c r="Y140" s="8">
        <f>IF(K140=3%,ROUND($J$366*Ranking!K140,0),0)</f>
        <v>0</v>
      </c>
      <c r="Z140" s="12">
        <f t="shared" si="52"/>
        <v>114577</v>
      </c>
      <c r="AA140" s="12">
        <f t="shared" si="53"/>
        <v>0</v>
      </c>
      <c r="AB140" s="8">
        <f t="shared" si="54"/>
        <v>114577</v>
      </c>
      <c r="AC140" s="59">
        <f t="shared" si="55"/>
        <v>0</v>
      </c>
      <c r="AD140" s="60">
        <f t="shared" si="59"/>
        <v>18.059999999999999</v>
      </c>
      <c r="AE140" s="61" t="str">
        <f t="shared" si="56"/>
        <v/>
      </c>
      <c r="AF140" s="8"/>
    </row>
    <row r="141" spans="1:32" x14ac:dyDescent="0.3">
      <c r="A141" s="1">
        <v>138</v>
      </c>
      <c r="B141" s="14" t="s">
        <v>350</v>
      </c>
      <c r="C141" s="14" t="s">
        <v>7</v>
      </c>
      <c r="D141" s="6" t="s">
        <v>351</v>
      </c>
      <c r="E141" s="1">
        <v>2021</v>
      </c>
      <c r="F141" s="7">
        <v>149165.01</v>
      </c>
      <c r="G141" s="7">
        <v>0</v>
      </c>
      <c r="H141" s="57"/>
      <c r="I141" s="7">
        <f t="shared" si="57"/>
        <v>149165.01</v>
      </c>
      <c r="J141" s="8">
        <f t="shared" si="40"/>
        <v>149165</v>
      </c>
      <c r="K141" s="9">
        <v>0.01</v>
      </c>
      <c r="L141" s="10">
        <f t="shared" si="41"/>
        <v>18.059999999999999</v>
      </c>
      <c r="M141" s="10">
        <f t="shared" si="42"/>
        <v>18.059999999999999</v>
      </c>
      <c r="N141" s="11">
        <f t="shared" si="43"/>
        <v>26940.830959999999</v>
      </c>
      <c r="O141" s="11">
        <f t="shared" si="44"/>
        <v>26940.830959999999</v>
      </c>
      <c r="P141" s="11">
        <f t="shared" si="58"/>
        <v>-0.16904000000067754</v>
      </c>
      <c r="Q141" s="8">
        <f t="shared" si="45"/>
        <v>26941</v>
      </c>
      <c r="R141" s="11">
        <f t="shared" si="46"/>
        <v>0.16904000000067754</v>
      </c>
      <c r="S141" s="1">
        <f t="shared" si="47"/>
        <v>18.059999999999999</v>
      </c>
      <c r="T141" s="8">
        <f>ROUND(IF(K141=3%,$J$364*Ranking!K141,0),0)</f>
        <v>0</v>
      </c>
      <c r="U141" s="8">
        <f t="shared" si="48"/>
        <v>26941</v>
      </c>
      <c r="V141" s="8">
        <f t="shared" si="49"/>
        <v>0</v>
      </c>
      <c r="W141" s="8">
        <f t="shared" si="50"/>
        <v>26941</v>
      </c>
      <c r="X141" s="10">
        <f t="shared" si="51"/>
        <v>18.059999999999999</v>
      </c>
      <c r="Y141" s="8">
        <f>IF(K141=3%,ROUND($J$366*Ranking!K141,0),0)</f>
        <v>0</v>
      </c>
      <c r="Z141" s="12">
        <f t="shared" si="52"/>
        <v>26941</v>
      </c>
      <c r="AA141" s="12">
        <f t="shared" si="53"/>
        <v>0</v>
      </c>
      <c r="AB141" s="8">
        <f t="shared" si="54"/>
        <v>26941</v>
      </c>
      <c r="AC141" s="59">
        <f t="shared" si="55"/>
        <v>0</v>
      </c>
      <c r="AD141" s="60">
        <f t="shared" si="59"/>
        <v>18.059999999999999</v>
      </c>
      <c r="AE141" s="61" t="str">
        <f t="shared" si="56"/>
        <v/>
      </c>
      <c r="AF141" s="8"/>
    </row>
    <row r="142" spans="1:32" x14ac:dyDescent="0.3">
      <c r="A142" s="1">
        <v>139</v>
      </c>
      <c r="B142" s="14" t="s">
        <v>61</v>
      </c>
      <c r="C142" s="14" t="s">
        <v>7</v>
      </c>
      <c r="D142" s="6" t="s">
        <v>62</v>
      </c>
      <c r="E142" s="1">
        <v>2002</v>
      </c>
      <c r="F142" s="7">
        <v>1486179.51</v>
      </c>
      <c r="G142" s="7">
        <v>5111.41</v>
      </c>
      <c r="H142" s="57"/>
      <c r="I142" s="7">
        <f t="shared" si="57"/>
        <v>1481068.1</v>
      </c>
      <c r="J142" s="8">
        <f t="shared" si="40"/>
        <v>1481068</v>
      </c>
      <c r="K142" s="9">
        <v>0.02</v>
      </c>
      <c r="L142" s="10">
        <f t="shared" si="41"/>
        <v>18.059999999999999</v>
      </c>
      <c r="M142" s="10">
        <f t="shared" si="42"/>
        <v>18.059999999999999</v>
      </c>
      <c r="N142" s="11">
        <f t="shared" si="43"/>
        <v>267497.08467000001</v>
      </c>
      <c r="O142" s="11">
        <f t="shared" si="44"/>
        <v>267497.08467000001</v>
      </c>
      <c r="P142" s="11">
        <f t="shared" si="58"/>
        <v>8.4670000011101365E-2</v>
      </c>
      <c r="Q142" s="8">
        <f t="shared" si="45"/>
        <v>267497</v>
      </c>
      <c r="R142" s="11">
        <f t="shared" si="46"/>
        <v>-8.4670000011101365E-2</v>
      </c>
      <c r="S142" s="1">
        <f t="shared" si="47"/>
        <v>18.059999999999999</v>
      </c>
      <c r="T142" s="8">
        <f>ROUND(IF(K142=3%,$J$364*Ranking!K142,0),0)</f>
        <v>0</v>
      </c>
      <c r="U142" s="8">
        <f t="shared" si="48"/>
        <v>267497</v>
      </c>
      <c r="V142" s="8">
        <f t="shared" si="49"/>
        <v>0</v>
      </c>
      <c r="W142" s="8">
        <f t="shared" si="50"/>
        <v>267497</v>
      </c>
      <c r="X142" s="10">
        <f t="shared" si="51"/>
        <v>18.059999999999999</v>
      </c>
      <c r="Y142" s="8">
        <f>IF(K142=3%,ROUND($J$366*Ranking!K142,0),0)</f>
        <v>0</v>
      </c>
      <c r="Z142" s="12">
        <f t="shared" si="52"/>
        <v>267497</v>
      </c>
      <c r="AA142" s="12">
        <f t="shared" si="53"/>
        <v>0</v>
      </c>
      <c r="AB142" s="8">
        <f t="shared" si="54"/>
        <v>267497</v>
      </c>
      <c r="AC142" s="59">
        <f t="shared" si="55"/>
        <v>0</v>
      </c>
      <c r="AD142" s="60">
        <f t="shared" si="59"/>
        <v>18.059999999999999</v>
      </c>
      <c r="AE142" s="61" t="str">
        <f t="shared" si="56"/>
        <v/>
      </c>
      <c r="AF142" s="8"/>
    </row>
    <row r="143" spans="1:32" x14ac:dyDescent="0.3">
      <c r="A143" s="1">
        <v>140</v>
      </c>
      <c r="B143" s="14" t="s">
        <v>352</v>
      </c>
      <c r="C143" s="14" t="s">
        <v>7</v>
      </c>
      <c r="D143" s="6" t="s">
        <v>353</v>
      </c>
      <c r="E143" s="1">
        <v>2007</v>
      </c>
      <c r="F143" s="7">
        <v>89510.67</v>
      </c>
      <c r="G143" s="7">
        <v>238.05</v>
      </c>
      <c r="H143" s="57"/>
      <c r="I143" s="7">
        <f t="shared" si="57"/>
        <v>89272.62</v>
      </c>
      <c r="J143" s="8">
        <f t="shared" si="40"/>
        <v>89273</v>
      </c>
      <c r="K143" s="9">
        <v>1.4999999999999999E-2</v>
      </c>
      <c r="L143" s="10">
        <f t="shared" si="41"/>
        <v>18.059999999999999</v>
      </c>
      <c r="M143" s="10">
        <f t="shared" si="42"/>
        <v>18.059999999999999</v>
      </c>
      <c r="N143" s="11">
        <f t="shared" si="43"/>
        <v>16123.68051</v>
      </c>
      <c r="O143" s="11">
        <f t="shared" si="44"/>
        <v>16123.68051</v>
      </c>
      <c r="P143" s="11">
        <f t="shared" si="58"/>
        <v>-0.31948999999985972</v>
      </c>
      <c r="Q143" s="8">
        <f t="shared" si="45"/>
        <v>16124</v>
      </c>
      <c r="R143" s="11">
        <f t="shared" si="46"/>
        <v>0.31948999999985972</v>
      </c>
      <c r="S143" s="1">
        <f t="shared" si="47"/>
        <v>18.059999999999999</v>
      </c>
      <c r="T143" s="8">
        <f>ROUND(IF(K143=3%,$J$364*Ranking!K143,0),0)</f>
        <v>0</v>
      </c>
      <c r="U143" s="8">
        <f t="shared" si="48"/>
        <v>16124</v>
      </c>
      <c r="V143" s="8">
        <f t="shared" si="49"/>
        <v>0</v>
      </c>
      <c r="W143" s="8">
        <f t="shared" si="50"/>
        <v>16124</v>
      </c>
      <c r="X143" s="10">
        <f t="shared" si="51"/>
        <v>18.059999999999999</v>
      </c>
      <c r="Y143" s="8">
        <f>IF(K143=3%,ROUND($J$366*Ranking!K143,0),0)</f>
        <v>0</v>
      </c>
      <c r="Z143" s="12">
        <f t="shared" si="52"/>
        <v>16124</v>
      </c>
      <c r="AA143" s="12">
        <f t="shared" si="53"/>
        <v>0</v>
      </c>
      <c r="AB143" s="8">
        <f t="shared" si="54"/>
        <v>16124</v>
      </c>
      <c r="AC143" s="59">
        <f t="shared" si="55"/>
        <v>0</v>
      </c>
      <c r="AD143" s="60">
        <f t="shared" si="59"/>
        <v>18.059999999999999</v>
      </c>
      <c r="AE143" s="61" t="str">
        <f t="shared" si="56"/>
        <v/>
      </c>
      <c r="AF143" s="8"/>
    </row>
    <row r="144" spans="1:32" x14ac:dyDescent="0.3">
      <c r="A144" s="1">
        <v>141</v>
      </c>
      <c r="B144" s="14" t="s">
        <v>354</v>
      </c>
      <c r="C144" s="14" t="s">
        <v>7</v>
      </c>
      <c r="D144" s="6" t="s">
        <v>355</v>
      </c>
      <c r="E144" s="1">
        <v>2008</v>
      </c>
      <c r="F144" s="7">
        <v>615617</v>
      </c>
      <c r="G144" s="7">
        <v>1706</v>
      </c>
      <c r="H144" s="57"/>
      <c r="I144" s="7">
        <f t="shared" si="57"/>
        <v>613911</v>
      </c>
      <c r="J144" s="8">
        <f t="shared" si="40"/>
        <v>613911</v>
      </c>
      <c r="K144" s="9">
        <v>0.01</v>
      </c>
      <c r="L144" s="10">
        <f t="shared" si="41"/>
        <v>18.059999999999999</v>
      </c>
      <c r="M144" s="10">
        <f t="shared" si="42"/>
        <v>18.059999999999999</v>
      </c>
      <c r="N144" s="11">
        <f t="shared" si="43"/>
        <v>110879.0432</v>
      </c>
      <c r="O144" s="11">
        <f t="shared" si="44"/>
        <v>110879.0432</v>
      </c>
      <c r="P144" s="11">
        <f t="shared" si="58"/>
        <v>4.3200000000069849E-2</v>
      </c>
      <c r="Q144" s="8">
        <f t="shared" si="45"/>
        <v>110879</v>
      </c>
      <c r="R144" s="11">
        <f t="shared" si="46"/>
        <v>-4.3200000000069849E-2</v>
      </c>
      <c r="S144" s="1">
        <f t="shared" si="47"/>
        <v>18.059999999999999</v>
      </c>
      <c r="T144" s="8">
        <f>ROUND(IF(K144=3%,$J$364*Ranking!K144,0),0)</f>
        <v>0</v>
      </c>
      <c r="U144" s="8">
        <f t="shared" si="48"/>
        <v>110879</v>
      </c>
      <c r="V144" s="8">
        <f t="shared" si="49"/>
        <v>0</v>
      </c>
      <c r="W144" s="8">
        <f t="shared" si="50"/>
        <v>110879</v>
      </c>
      <c r="X144" s="10">
        <f t="shared" si="51"/>
        <v>18.059999999999999</v>
      </c>
      <c r="Y144" s="8">
        <f>IF(K144=3%,ROUND($J$366*Ranking!K144,0),0)</f>
        <v>0</v>
      </c>
      <c r="Z144" s="12">
        <f t="shared" si="52"/>
        <v>110879</v>
      </c>
      <c r="AA144" s="12">
        <f t="shared" si="53"/>
        <v>0</v>
      </c>
      <c r="AB144" s="8">
        <f t="shared" si="54"/>
        <v>110879</v>
      </c>
      <c r="AC144" s="59">
        <f t="shared" si="55"/>
        <v>0</v>
      </c>
      <c r="AD144" s="60">
        <f t="shared" si="59"/>
        <v>18.059999999999999</v>
      </c>
      <c r="AE144" s="61" t="str">
        <f t="shared" si="56"/>
        <v/>
      </c>
      <c r="AF144" s="8"/>
    </row>
    <row r="145" spans="1:32" x14ac:dyDescent="0.3">
      <c r="A145" s="1">
        <v>142</v>
      </c>
      <c r="B145" s="14" t="s">
        <v>356</v>
      </c>
      <c r="C145" s="14" t="s">
        <v>7</v>
      </c>
      <c r="D145" s="6" t="s">
        <v>357</v>
      </c>
      <c r="E145" s="1">
        <v>2018</v>
      </c>
      <c r="F145" s="7">
        <v>535477.65</v>
      </c>
      <c r="G145" s="7">
        <v>6838.38</v>
      </c>
      <c r="H145" s="57"/>
      <c r="I145" s="7">
        <f t="shared" si="57"/>
        <v>528639.27</v>
      </c>
      <c r="J145" s="8">
        <f t="shared" si="40"/>
        <v>528639</v>
      </c>
      <c r="K145" s="9">
        <v>1.4999999999999999E-2</v>
      </c>
      <c r="L145" s="10">
        <f t="shared" si="41"/>
        <v>18.059999999999999</v>
      </c>
      <c r="M145" s="10">
        <f t="shared" si="42"/>
        <v>18.059999999999999</v>
      </c>
      <c r="N145" s="11">
        <f t="shared" si="43"/>
        <v>95477.987059999999</v>
      </c>
      <c r="O145" s="11">
        <f t="shared" si="44"/>
        <v>95477.987059999999</v>
      </c>
      <c r="P145" s="11">
        <f t="shared" si="58"/>
        <v>-1.2940000000526197E-2</v>
      </c>
      <c r="Q145" s="8">
        <f t="shared" si="45"/>
        <v>95478</v>
      </c>
      <c r="R145" s="11">
        <f t="shared" si="46"/>
        <v>1.2940000000526197E-2</v>
      </c>
      <c r="S145" s="1">
        <f t="shared" si="47"/>
        <v>18.059999999999999</v>
      </c>
      <c r="T145" s="8">
        <f>ROUND(IF(K145=3%,$J$364*Ranking!K145,0),0)</f>
        <v>0</v>
      </c>
      <c r="U145" s="8">
        <f t="shared" si="48"/>
        <v>95478</v>
      </c>
      <c r="V145" s="8">
        <f t="shared" si="49"/>
        <v>0</v>
      </c>
      <c r="W145" s="8">
        <f t="shared" si="50"/>
        <v>95478</v>
      </c>
      <c r="X145" s="10">
        <f t="shared" si="51"/>
        <v>18.059999999999999</v>
      </c>
      <c r="Y145" s="8">
        <f>IF(K145=3%,ROUND($J$366*Ranking!K145,0),0)</f>
        <v>0</v>
      </c>
      <c r="Z145" s="12">
        <f t="shared" si="52"/>
        <v>95478</v>
      </c>
      <c r="AA145" s="12">
        <f t="shared" si="53"/>
        <v>0</v>
      </c>
      <c r="AB145" s="8">
        <f t="shared" si="54"/>
        <v>95478</v>
      </c>
      <c r="AC145" s="59">
        <f t="shared" si="55"/>
        <v>0</v>
      </c>
      <c r="AD145" s="60">
        <f t="shared" si="59"/>
        <v>18.059999999999999</v>
      </c>
      <c r="AE145" s="61" t="str">
        <f t="shared" si="56"/>
        <v/>
      </c>
      <c r="AF145" s="8"/>
    </row>
    <row r="146" spans="1:32" x14ac:dyDescent="0.3">
      <c r="A146" s="1">
        <v>143</v>
      </c>
      <c r="B146" s="14" t="s">
        <v>358</v>
      </c>
      <c r="C146" s="14" t="s">
        <v>7</v>
      </c>
      <c r="D146" s="6" t="s">
        <v>359</v>
      </c>
      <c r="F146" s="7">
        <v>0</v>
      </c>
      <c r="G146" s="7">
        <v>0</v>
      </c>
      <c r="H146" s="57"/>
      <c r="I146" s="7">
        <f t="shared" si="57"/>
        <v>0</v>
      </c>
      <c r="J146" s="8">
        <f t="shared" si="40"/>
        <v>0</v>
      </c>
      <c r="K146" s="9"/>
      <c r="L146" s="10">
        <f t="shared" si="41"/>
        <v>0</v>
      </c>
      <c r="M146" s="10" t="str">
        <f t="shared" si="42"/>
        <v/>
      </c>
      <c r="N146" s="11">
        <f t="shared" si="43"/>
        <v>0</v>
      </c>
      <c r="O146" s="11">
        <f t="shared" si="44"/>
        <v>0</v>
      </c>
      <c r="P146" s="11">
        <f t="shared" si="58"/>
        <v>0</v>
      </c>
      <c r="Q146" s="8">
        <f t="shared" si="45"/>
        <v>0</v>
      </c>
      <c r="R146" s="11">
        <f t="shared" si="46"/>
        <v>0</v>
      </c>
      <c r="S146" s="1">
        <f t="shared" si="47"/>
        <v>0</v>
      </c>
      <c r="T146" s="8">
        <f>ROUND(IF(K146=3%,$J$364*Ranking!K146,0),0)</f>
        <v>0</v>
      </c>
      <c r="U146" s="8">
        <f t="shared" si="48"/>
        <v>0</v>
      </c>
      <c r="V146" s="8">
        <f t="shared" si="49"/>
        <v>0</v>
      </c>
      <c r="W146" s="8">
        <f t="shared" si="50"/>
        <v>0</v>
      </c>
      <c r="X146" s="10">
        <f t="shared" si="51"/>
        <v>0</v>
      </c>
      <c r="Y146" s="8">
        <f>IF(K146=3%,ROUND($J$366*Ranking!K146,0),0)</f>
        <v>0</v>
      </c>
      <c r="Z146" s="12">
        <f t="shared" si="52"/>
        <v>0</v>
      </c>
      <c r="AA146" s="12">
        <f t="shared" si="53"/>
        <v>0</v>
      </c>
      <c r="AB146" s="8">
        <f t="shared" si="54"/>
        <v>0</v>
      </c>
      <c r="AC146" s="59">
        <f t="shared" si="55"/>
        <v>0</v>
      </c>
      <c r="AD146" s="60" t="str">
        <f t="shared" si="59"/>
        <v/>
      </c>
      <c r="AE146" s="61" t="str">
        <f t="shared" si="56"/>
        <v/>
      </c>
      <c r="AF146" s="8"/>
    </row>
    <row r="147" spans="1:32" x14ac:dyDescent="0.3">
      <c r="A147" s="1">
        <v>144</v>
      </c>
      <c r="B147" s="14" t="s">
        <v>360</v>
      </c>
      <c r="C147" s="14" t="s">
        <v>7</v>
      </c>
      <c r="D147" s="6" t="s">
        <v>361</v>
      </c>
      <c r="F147" s="7">
        <v>0</v>
      </c>
      <c r="G147" s="7">
        <v>0</v>
      </c>
      <c r="H147" s="57"/>
      <c r="I147" s="7">
        <f t="shared" si="57"/>
        <v>0</v>
      </c>
      <c r="J147" s="8">
        <f t="shared" si="40"/>
        <v>0</v>
      </c>
      <c r="K147" s="9"/>
      <c r="L147" s="10">
        <f t="shared" si="41"/>
        <v>0</v>
      </c>
      <c r="M147" s="10" t="str">
        <f t="shared" si="42"/>
        <v/>
      </c>
      <c r="N147" s="11">
        <f t="shared" si="43"/>
        <v>0</v>
      </c>
      <c r="O147" s="11">
        <f t="shared" si="44"/>
        <v>0</v>
      </c>
      <c r="P147" s="11">
        <f t="shared" si="58"/>
        <v>0</v>
      </c>
      <c r="Q147" s="8">
        <f t="shared" si="45"/>
        <v>0</v>
      </c>
      <c r="R147" s="11">
        <f t="shared" si="46"/>
        <v>0</v>
      </c>
      <c r="S147" s="1">
        <f t="shared" si="47"/>
        <v>0</v>
      </c>
      <c r="T147" s="8">
        <f>ROUND(IF(K147=3%,$J$364*Ranking!K147,0),0)</f>
        <v>0</v>
      </c>
      <c r="U147" s="8">
        <f t="shared" si="48"/>
        <v>0</v>
      </c>
      <c r="V147" s="8">
        <f t="shared" si="49"/>
        <v>0</v>
      </c>
      <c r="W147" s="8">
        <f t="shared" si="50"/>
        <v>0</v>
      </c>
      <c r="X147" s="10">
        <f t="shared" si="51"/>
        <v>0</v>
      </c>
      <c r="Y147" s="8">
        <f>IF(K147=3%,ROUND($J$366*Ranking!K147,0),0)</f>
        <v>0</v>
      </c>
      <c r="Z147" s="12">
        <f t="shared" si="52"/>
        <v>0</v>
      </c>
      <c r="AA147" s="12">
        <f t="shared" si="53"/>
        <v>0</v>
      </c>
      <c r="AB147" s="8">
        <f t="shared" si="54"/>
        <v>0</v>
      </c>
      <c r="AC147" s="59">
        <f t="shared" si="55"/>
        <v>0</v>
      </c>
      <c r="AD147" s="60" t="str">
        <f t="shared" si="59"/>
        <v/>
      </c>
      <c r="AE147" s="61" t="str">
        <f t="shared" si="56"/>
        <v/>
      </c>
      <c r="AF147" s="8"/>
    </row>
    <row r="148" spans="1:32" x14ac:dyDescent="0.3">
      <c r="A148" s="1">
        <v>145</v>
      </c>
      <c r="B148" s="14" t="s">
        <v>362</v>
      </c>
      <c r="C148" s="14" t="s">
        <v>7</v>
      </c>
      <c r="D148" s="6" t="s">
        <v>363</v>
      </c>
      <c r="E148" s="1">
        <v>2006</v>
      </c>
      <c r="F148" s="7">
        <v>320324.17</v>
      </c>
      <c r="G148" s="7">
        <v>3810.37</v>
      </c>
      <c r="H148" s="57"/>
      <c r="I148" s="7">
        <f t="shared" si="57"/>
        <v>316513.8</v>
      </c>
      <c r="J148" s="8">
        <f t="shared" si="40"/>
        <v>316514</v>
      </c>
      <c r="K148" s="9">
        <v>0.01</v>
      </c>
      <c r="L148" s="10">
        <f t="shared" si="41"/>
        <v>18.059999999999999</v>
      </c>
      <c r="M148" s="10">
        <f t="shared" si="42"/>
        <v>18.059999999999999</v>
      </c>
      <c r="N148" s="11">
        <f t="shared" si="43"/>
        <v>57165.89127</v>
      </c>
      <c r="O148" s="11">
        <f t="shared" si="44"/>
        <v>57165.89127</v>
      </c>
      <c r="P148" s="11">
        <f t="shared" si="58"/>
        <v>-0.10872999999992317</v>
      </c>
      <c r="Q148" s="8">
        <f t="shared" si="45"/>
        <v>57166</v>
      </c>
      <c r="R148" s="11">
        <f t="shared" si="46"/>
        <v>0.10872999999992317</v>
      </c>
      <c r="S148" s="1">
        <f t="shared" si="47"/>
        <v>18.059999999999999</v>
      </c>
      <c r="T148" s="8">
        <f>ROUND(IF(K148=3%,$J$364*Ranking!K148,0),0)</f>
        <v>0</v>
      </c>
      <c r="U148" s="8">
        <f t="shared" si="48"/>
        <v>57166</v>
      </c>
      <c r="V148" s="8">
        <f t="shared" si="49"/>
        <v>0</v>
      </c>
      <c r="W148" s="8">
        <f t="shared" si="50"/>
        <v>57166</v>
      </c>
      <c r="X148" s="10">
        <f t="shared" si="51"/>
        <v>18.059999999999999</v>
      </c>
      <c r="Y148" s="8">
        <f>IF(K148=3%,ROUND($J$366*Ranking!K148,0),0)</f>
        <v>0</v>
      </c>
      <c r="Z148" s="12">
        <f t="shared" si="52"/>
        <v>57166</v>
      </c>
      <c r="AA148" s="12">
        <f t="shared" si="53"/>
        <v>0</v>
      </c>
      <c r="AB148" s="8">
        <f t="shared" si="54"/>
        <v>57166</v>
      </c>
      <c r="AC148" s="59">
        <f t="shared" si="55"/>
        <v>0</v>
      </c>
      <c r="AD148" s="60">
        <f t="shared" si="59"/>
        <v>18.059999999999999</v>
      </c>
      <c r="AE148" s="61" t="str">
        <f t="shared" si="56"/>
        <v/>
      </c>
      <c r="AF148" s="8"/>
    </row>
    <row r="149" spans="1:32" x14ac:dyDescent="0.3">
      <c r="A149" s="1">
        <v>146</v>
      </c>
      <c r="B149" s="14" t="s">
        <v>364</v>
      </c>
      <c r="C149" s="14" t="s">
        <v>7</v>
      </c>
      <c r="D149" s="6" t="s">
        <v>365</v>
      </c>
      <c r="E149" s="1">
        <v>2023</v>
      </c>
      <c r="F149" s="7">
        <v>237763.94</v>
      </c>
      <c r="G149" s="7">
        <v>3328.21</v>
      </c>
      <c r="H149" s="57"/>
      <c r="I149" s="7">
        <f t="shared" si="57"/>
        <v>234435.73</v>
      </c>
      <c r="J149" s="8">
        <f t="shared" si="40"/>
        <v>234436</v>
      </c>
      <c r="K149" s="9">
        <v>0.01</v>
      </c>
      <c r="L149" s="10">
        <f t="shared" si="41"/>
        <v>18.059999999999999</v>
      </c>
      <c r="M149" s="10">
        <f t="shared" si="42"/>
        <v>18.059999999999999</v>
      </c>
      <c r="N149" s="11">
        <f t="shared" si="43"/>
        <v>42341.706489999997</v>
      </c>
      <c r="O149" s="11">
        <f t="shared" si="44"/>
        <v>42341.706489999997</v>
      </c>
      <c r="P149" s="11">
        <f t="shared" si="58"/>
        <v>-0.29351000000315253</v>
      </c>
      <c r="Q149" s="8">
        <f t="shared" si="45"/>
        <v>42342</v>
      </c>
      <c r="R149" s="11">
        <f t="shared" si="46"/>
        <v>0.29351000000315253</v>
      </c>
      <c r="S149" s="1">
        <f t="shared" si="47"/>
        <v>18.059999999999999</v>
      </c>
      <c r="T149" s="8">
        <f>ROUND(IF(K149=3%,$J$364*Ranking!K149,0),0)</f>
        <v>0</v>
      </c>
      <c r="U149" s="8">
        <f t="shared" si="48"/>
        <v>42342</v>
      </c>
      <c r="V149" s="8">
        <f t="shared" si="49"/>
        <v>0</v>
      </c>
      <c r="W149" s="8">
        <f t="shared" si="50"/>
        <v>42342</v>
      </c>
      <c r="X149" s="10">
        <f t="shared" si="51"/>
        <v>18.059999999999999</v>
      </c>
      <c r="Y149" s="8">
        <f>IF(K149=3%,ROUND($J$366*Ranking!K149,0),0)</f>
        <v>0</v>
      </c>
      <c r="Z149" s="12">
        <f t="shared" si="52"/>
        <v>42342</v>
      </c>
      <c r="AA149" s="12">
        <f t="shared" si="53"/>
        <v>0</v>
      </c>
      <c r="AB149" s="8">
        <f t="shared" si="54"/>
        <v>42342</v>
      </c>
      <c r="AC149" s="59">
        <f t="shared" si="55"/>
        <v>0</v>
      </c>
      <c r="AD149" s="60">
        <f t="shared" si="59"/>
        <v>18.059999999999999</v>
      </c>
      <c r="AE149" s="61" t="str">
        <f t="shared" si="56"/>
        <v/>
      </c>
      <c r="AF149" s="8"/>
    </row>
    <row r="150" spans="1:32" x14ac:dyDescent="0.3">
      <c r="A150" s="1">
        <v>147</v>
      </c>
      <c r="B150" s="14" t="s">
        <v>366</v>
      </c>
      <c r="C150" s="14" t="s">
        <v>7</v>
      </c>
      <c r="D150" s="6" t="s">
        <v>367</v>
      </c>
      <c r="E150" s="1">
        <v>2022</v>
      </c>
      <c r="F150" s="7">
        <v>185586.64</v>
      </c>
      <c r="G150" s="7">
        <v>1467.62</v>
      </c>
      <c r="H150" s="57"/>
      <c r="I150" s="7">
        <f t="shared" si="57"/>
        <v>184119.02000000002</v>
      </c>
      <c r="J150" s="8">
        <f t="shared" si="40"/>
        <v>184119</v>
      </c>
      <c r="K150" s="9">
        <v>0.01</v>
      </c>
      <c r="L150" s="10">
        <f t="shared" si="41"/>
        <v>18.059999999999999</v>
      </c>
      <c r="M150" s="10">
        <f t="shared" si="42"/>
        <v>18.059999999999999</v>
      </c>
      <c r="N150" s="11">
        <f t="shared" si="43"/>
        <v>33253.905780000001</v>
      </c>
      <c r="O150" s="11">
        <f t="shared" si="44"/>
        <v>33253.905780000001</v>
      </c>
      <c r="P150" s="11">
        <f t="shared" si="58"/>
        <v>-9.4219999999040738E-2</v>
      </c>
      <c r="Q150" s="8">
        <f t="shared" si="45"/>
        <v>33254</v>
      </c>
      <c r="R150" s="11">
        <f t="shared" si="46"/>
        <v>9.4219999999040738E-2</v>
      </c>
      <c r="S150" s="1">
        <f t="shared" si="47"/>
        <v>18.059999999999999</v>
      </c>
      <c r="T150" s="8">
        <f>ROUND(IF(K150=3%,$J$364*Ranking!K150,0),0)</f>
        <v>0</v>
      </c>
      <c r="U150" s="8">
        <f t="shared" si="48"/>
        <v>33254</v>
      </c>
      <c r="V150" s="8">
        <f t="shared" si="49"/>
        <v>0</v>
      </c>
      <c r="W150" s="8">
        <f t="shared" si="50"/>
        <v>33254</v>
      </c>
      <c r="X150" s="10">
        <f t="shared" si="51"/>
        <v>18.059999999999999</v>
      </c>
      <c r="Y150" s="8">
        <f>IF(K150=3%,ROUND($J$366*Ranking!K150,0),0)</f>
        <v>0</v>
      </c>
      <c r="Z150" s="12">
        <f t="shared" si="52"/>
        <v>33254</v>
      </c>
      <c r="AA150" s="12">
        <f t="shared" si="53"/>
        <v>0</v>
      </c>
      <c r="AB150" s="8">
        <f t="shared" si="54"/>
        <v>33254</v>
      </c>
      <c r="AC150" s="59">
        <f t="shared" si="55"/>
        <v>0</v>
      </c>
      <c r="AD150" s="60">
        <f t="shared" si="59"/>
        <v>18.059999999999999</v>
      </c>
      <c r="AE150" s="61" t="str">
        <f t="shared" si="56"/>
        <v/>
      </c>
      <c r="AF150" s="8"/>
    </row>
    <row r="151" spans="1:32" x14ac:dyDescent="0.3">
      <c r="A151" s="1">
        <v>148</v>
      </c>
      <c r="B151" s="14" t="s">
        <v>368</v>
      </c>
      <c r="C151" s="14" t="s">
        <v>7</v>
      </c>
      <c r="D151" s="6" t="s">
        <v>369</v>
      </c>
      <c r="F151" s="7">
        <v>0</v>
      </c>
      <c r="G151" s="7">
        <v>0</v>
      </c>
      <c r="H151" s="57"/>
      <c r="I151" s="7">
        <f t="shared" si="57"/>
        <v>0</v>
      </c>
      <c r="J151" s="8">
        <f t="shared" si="40"/>
        <v>0</v>
      </c>
      <c r="K151" s="9"/>
      <c r="L151" s="10">
        <f t="shared" si="41"/>
        <v>0</v>
      </c>
      <c r="M151" s="10" t="str">
        <f t="shared" si="42"/>
        <v/>
      </c>
      <c r="N151" s="11">
        <f t="shared" si="43"/>
        <v>0</v>
      </c>
      <c r="O151" s="11">
        <f t="shared" si="44"/>
        <v>0</v>
      </c>
      <c r="P151" s="11">
        <f t="shared" si="58"/>
        <v>0</v>
      </c>
      <c r="Q151" s="8">
        <f t="shared" si="45"/>
        <v>0</v>
      </c>
      <c r="R151" s="11">
        <f t="shared" si="46"/>
        <v>0</v>
      </c>
      <c r="S151" s="1">
        <f t="shared" si="47"/>
        <v>0</v>
      </c>
      <c r="T151" s="8">
        <f>ROUND(IF(K151=3%,$J$364*Ranking!K151,0),0)</f>
        <v>0</v>
      </c>
      <c r="U151" s="8">
        <f t="shared" si="48"/>
        <v>0</v>
      </c>
      <c r="V151" s="8">
        <f t="shared" si="49"/>
        <v>0</v>
      </c>
      <c r="W151" s="8">
        <f t="shared" si="50"/>
        <v>0</v>
      </c>
      <c r="X151" s="10">
        <f t="shared" si="51"/>
        <v>0</v>
      </c>
      <c r="Y151" s="8">
        <f>IF(K151=3%,ROUND($J$366*Ranking!K151,0),0)</f>
        <v>0</v>
      </c>
      <c r="Z151" s="12">
        <f t="shared" si="52"/>
        <v>0</v>
      </c>
      <c r="AA151" s="12">
        <f t="shared" si="53"/>
        <v>0</v>
      </c>
      <c r="AB151" s="8">
        <f t="shared" si="54"/>
        <v>0</v>
      </c>
      <c r="AC151" s="59">
        <f t="shared" si="55"/>
        <v>0</v>
      </c>
      <c r="AD151" s="60" t="str">
        <f t="shared" si="59"/>
        <v/>
      </c>
      <c r="AE151" s="61" t="str">
        <f t="shared" si="56"/>
        <v/>
      </c>
      <c r="AF151" s="8"/>
    </row>
    <row r="152" spans="1:32" x14ac:dyDescent="0.3">
      <c r="A152" s="1">
        <v>149</v>
      </c>
      <c r="B152" s="14" t="s">
        <v>370</v>
      </c>
      <c r="C152" s="14" t="s">
        <v>7</v>
      </c>
      <c r="D152" s="6" t="s">
        <v>371</v>
      </c>
      <c r="F152" s="7">
        <v>0</v>
      </c>
      <c r="G152" s="7">
        <v>0</v>
      </c>
      <c r="H152" s="57"/>
      <c r="I152" s="7">
        <f t="shared" si="57"/>
        <v>0</v>
      </c>
      <c r="J152" s="8">
        <f t="shared" si="40"/>
        <v>0</v>
      </c>
      <c r="K152" s="9"/>
      <c r="L152" s="10">
        <f t="shared" si="41"/>
        <v>0</v>
      </c>
      <c r="M152" s="10" t="str">
        <f t="shared" si="42"/>
        <v/>
      </c>
      <c r="N152" s="11">
        <f t="shared" si="43"/>
        <v>0</v>
      </c>
      <c r="O152" s="11">
        <f t="shared" si="44"/>
        <v>0</v>
      </c>
      <c r="P152" s="11">
        <f t="shared" si="58"/>
        <v>0</v>
      </c>
      <c r="Q152" s="8">
        <f t="shared" si="45"/>
        <v>0</v>
      </c>
      <c r="R152" s="11">
        <f t="shared" si="46"/>
        <v>0</v>
      </c>
      <c r="S152" s="1">
        <f t="shared" si="47"/>
        <v>0</v>
      </c>
      <c r="T152" s="8">
        <f>ROUND(IF(K152=3%,$J$364*Ranking!K152,0),0)</f>
        <v>0</v>
      </c>
      <c r="U152" s="8">
        <f t="shared" si="48"/>
        <v>0</v>
      </c>
      <c r="V152" s="8">
        <f t="shared" si="49"/>
        <v>0</v>
      </c>
      <c r="W152" s="8">
        <f t="shared" si="50"/>
        <v>0</v>
      </c>
      <c r="X152" s="10">
        <f t="shared" si="51"/>
        <v>0</v>
      </c>
      <c r="Y152" s="8">
        <f>IF(K152=3%,ROUND($J$366*Ranking!K152,0),0)</f>
        <v>0</v>
      </c>
      <c r="Z152" s="12">
        <f t="shared" si="52"/>
        <v>0</v>
      </c>
      <c r="AA152" s="12">
        <f t="shared" si="53"/>
        <v>0</v>
      </c>
      <c r="AB152" s="8">
        <f t="shared" si="54"/>
        <v>0</v>
      </c>
      <c r="AC152" s="59">
        <f t="shared" si="55"/>
        <v>0</v>
      </c>
      <c r="AD152" s="60" t="str">
        <f t="shared" si="59"/>
        <v/>
      </c>
      <c r="AE152" s="61" t="str">
        <f t="shared" si="56"/>
        <v/>
      </c>
      <c r="AF152" s="8"/>
    </row>
    <row r="153" spans="1:32" x14ac:dyDescent="0.3">
      <c r="A153" s="1">
        <v>150</v>
      </c>
      <c r="B153" s="14" t="s">
        <v>372</v>
      </c>
      <c r="C153" s="14" t="s">
        <v>7</v>
      </c>
      <c r="D153" s="6" t="s">
        <v>373</v>
      </c>
      <c r="E153" s="1">
        <v>2022</v>
      </c>
      <c r="F153" s="7">
        <v>161078.35999999999</v>
      </c>
      <c r="G153" s="7">
        <v>352.09</v>
      </c>
      <c r="H153" s="57"/>
      <c r="I153" s="7">
        <f t="shared" si="57"/>
        <v>160726.26999999999</v>
      </c>
      <c r="J153" s="8">
        <f t="shared" si="40"/>
        <v>160726</v>
      </c>
      <c r="K153" s="9">
        <v>1.4999999999999999E-2</v>
      </c>
      <c r="L153" s="10">
        <f t="shared" si="41"/>
        <v>18.059999999999999</v>
      </c>
      <c r="M153" s="10">
        <f t="shared" si="42"/>
        <v>18.059999999999999</v>
      </c>
      <c r="N153" s="11">
        <f t="shared" si="43"/>
        <v>29028.874049999999</v>
      </c>
      <c r="O153" s="11">
        <f t="shared" si="44"/>
        <v>29028.874049999999</v>
      </c>
      <c r="P153" s="11">
        <f t="shared" si="58"/>
        <v>-0.12595000000146683</v>
      </c>
      <c r="Q153" s="8">
        <f t="shared" si="45"/>
        <v>29029</v>
      </c>
      <c r="R153" s="11">
        <f t="shared" si="46"/>
        <v>0.12595000000146683</v>
      </c>
      <c r="S153" s="1">
        <f t="shared" si="47"/>
        <v>18.059999999999999</v>
      </c>
      <c r="T153" s="8">
        <f>ROUND(IF(K153=3%,$J$364*Ranking!K153,0),0)</f>
        <v>0</v>
      </c>
      <c r="U153" s="8">
        <f t="shared" si="48"/>
        <v>29029</v>
      </c>
      <c r="V153" s="8">
        <f t="shared" si="49"/>
        <v>0</v>
      </c>
      <c r="W153" s="8">
        <f t="shared" si="50"/>
        <v>29029</v>
      </c>
      <c r="X153" s="10">
        <f t="shared" si="51"/>
        <v>18.059999999999999</v>
      </c>
      <c r="Y153" s="8">
        <f>IF(K153=3%,ROUND($J$366*Ranking!K153,0),0)</f>
        <v>0</v>
      </c>
      <c r="Z153" s="12">
        <f t="shared" si="52"/>
        <v>29029</v>
      </c>
      <c r="AA153" s="12">
        <f t="shared" si="53"/>
        <v>0</v>
      </c>
      <c r="AB153" s="8">
        <f t="shared" si="54"/>
        <v>29029</v>
      </c>
      <c r="AC153" s="59">
        <f t="shared" si="55"/>
        <v>0</v>
      </c>
      <c r="AD153" s="60">
        <f t="shared" si="59"/>
        <v>18.059999999999999</v>
      </c>
      <c r="AE153" s="61" t="str">
        <f t="shared" si="56"/>
        <v/>
      </c>
      <c r="AF153" s="8"/>
    </row>
    <row r="154" spans="1:32" x14ac:dyDescent="0.3">
      <c r="A154" s="1">
        <v>151</v>
      </c>
      <c r="B154" s="14" t="s">
        <v>374</v>
      </c>
      <c r="C154" s="14" t="s">
        <v>7</v>
      </c>
      <c r="D154" s="6" t="s">
        <v>375</v>
      </c>
      <c r="F154" s="7">
        <v>0</v>
      </c>
      <c r="G154" s="7">
        <v>0</v>
      </c>
      <c r="H154" s="57"/>
      <c r="I154" s="7">
        <f t="shared" si="57"/>
        <v>0</v>
      </c>
      <c r="J154" s="8">
        <f t="shared" si="40"/>
        <v>0</v>
      </c>
      <c r="K154" s="9"/>
      <c r="L154" s="10">
        <f t="shared" si="41"/>
        <v>0</v>
      </c>
      <c r="M154" s="10" t="str">
        <f t="shared" si="42"/>
        <v/>
      </c>
      <c r="N154" s="11">
        <f t="shared" si="43"/>
        <v>0</v>
      </c>
      <c r="O154" s="11">
        <f t="shared" si="44"/>
        <v>0</v>
      </c>
      <c r="P154" s="11">
        <f t="shared" si="58"/>
        <v>0</v>
      </c>
      <c r="Q154" s="8">
        <f t="shared" si="45"/>
        <v>0</v>
      </c>
      <c r="R154" s="11">
        <f t="shared" si="46"/>
        <v>0</v>
      </c>
      <c r="S154" s="1">
        <f t="shared" si="47"/>
        <v>0</v>
      </c>
      <c r="T154" s="8">
        <f>ROUND(IF(K154=3%,$J$364*Ranking!K154,0),0)</f>
        <v>0</v>
      </c>
      <c r="U154" s="8">
        <f t="shared" si="48"/>
        <v>0</v>
      </c>
      <c r="V154" s="8">
        <f t="shared" si="49"/>
        <v>0</v>
      </c>
      <c r="W154" s="8">
        <f t="shared" si="50"/>
        <v>0</v>
      </c>
      <c r="X154" s="10">
        <f t="shared" si="51"/>
        <v>0</v>
      </c>
      <c r="Y154" s="8">
        <f>IF(K154=3%,ROUND($J$366*Ranking!K154,0),0)</f>
        <v>0</v>
      </c>
      <c r="Z154" s="12">
        <f t="shared" si="52"/>
        <v>0</v>
      </c>
      <c r="AA154" s="12">
        <f t="shared" si="53"/>
        <v>0</v>
      </c>
      <c r="AB154" s="8">
        <f t="shared" si="54"/>
        <v>0</v>
      </c>
      <c r="AC154" s="59">
        <f t="shared" si="55"/>
        <v>0</v>
      </c>
      <c r="AD154" s="60" t="str">
        <f t="shared" si="59"/>
        <v/>
      </c>
      <c r="AE154" s="61" t="str">
        <f t="shared" si="56"/>
        <v/>
      </c>
      <c r="AF154" s="8"/>
    </row>
    <row r="155" spans="1:32" x14ac:dyDescent="0.3">
      <c r="A155" s="1">
        <v>152</v>
      </c>
      <c r="B155" s="14" t="s">
        <v>376</v>
      </c>
      <c r="C155" s="14" t="s">
        <v>7</v>
      </c>
      <c r="D155" s="6" t="s">
        <v>377</v>
      </c>
      <c r="E155" s="1">
        <v>2008</v>
      </c>
      <c r="F155" s="7">
        <v>441807.9</v>
      </c>
      <c r="G155" s="7">
        <v>1417.98</v>
      </c>
      <c r="H155" s="57"/>
      <c r="I155" s="7">
        <f t="shared" si="57"/>
        <v>440389.92000000004</v>
      </c>
      <c r="J155" s="8">
        <f t="shared" si="40"/>
        <v>440390</v>
      </c>
      <c r="K155" s="9">
        <v>0.03</v>
      </c>
      <c r="L155" s="10">
        <f t="shared" si="41"/>
        <v>18.059999999999999</v>
      </c>
      <c r="M155" s="10">
        <f t="shared" si="42"/>
        <v>36.06</v>
      </c>
      <c r="N155" s="11">
        <f t="shared" si="43"/>
        <v>79539.252160000004</v>
      </c>
      <c r="O155" s="11">
        <f t="shared" si="44"/>
        <v>79539.252160000004</v>
      </c>
      <c r="P155" s="11">
        <f t="shared" si="58"/>
        <v>0.25216000000364147</v>
      </c>
      <c r="Q155" s="8">
        <f t="shared" si="45"/>
        <v>79539</v>
      </c>
      <c r="R155" s="11">
        <f t="shared" si="46"/>
        <v>-0.25216000000364147</v>
      </c>
      <c r="S155" s="1">
        <f t="shared" si="47"/>
        <v>18.059999999999999</v>
      </c>
      <c r="T155" s="8">
        <f>ROUND(IF(K155=3%,$J$364*Ranking!K155,0),0)</f>
        <v>48039</v>
      </c>
      <c r="U155" s="8">
        <f t="shared" si="48"/>
        <v>127578</v>
      </c>
      <c r="V155" s="8">
        <f t="shared" si="49"/>
        <v>48039</v>
      </c>
      <c r="W155" s="8">
        <f t="shared" si="50"/>
        <v>127578</v>
      </c>
      <c r="X155" s="10">
        <f t="shared" si="51"/>
        <v>28.97</v>
      </c>
      <c r="Y155" s="8">
        <f>IF(K155=3%,ROUND($J$366*Ranking!K155,0),0)</f>
        <v>31227</v>
      </c>
      <c r="Z155" s="12">
        <f t="shared" si="52"/>
        <v>158805</v>
      </c>
      <c r="AA155" s="12">
        <f t="shared" si="53"/>
        <v>31227</v>
      </c>
      <c r="AB155" s="8">
        <f t="shared" si="54"/>
        <v>158805</v>
      </c>
      <c r="AC155" s="59">
        <f t="shared" si="55"/>
        <v>0</v>
      </c>
      <c r="AD155" s="60">
        <f t="shared" si="59"/>
        <v>36.06</v>
      </c>
      <c r="AE155" s="61" t="str">
        <f t="shared" si="56"/>
        <v/>
      </c>
      <c r="AF155" s="8"/>
    </row>
    <row r="156" spans="1:32" x14ac:dyDescent="0.3">
      <c r="A156" s="1">
        <v>153</v>
      </c>
      <c r="B156" s="14" t="s">
        <v>378</v>
      </c>
      <c r="C156" s="14" t="s">
        <v>7</v>
      </c>
      <c r="D156" s="6" t="s">
        <v>379</v>
      </c>
      <c r="F156" s="7">
        <v>0</v>
      </c>
      <c r="G156" s="7">
        <v>0</v>
      </c>
      <c r="H156" s="57"/>
      <c r="I156" s="7">
        <f t="shared" si="57"/>
        <v>0</v>
      </c>
      <c r="J156" s="8">
        <f t="shared" si="40"/>
        <v>0</v>
      </c>
      <c r="K156" s="9"/>
      <c r="L156" s="10">
        <f t="shared" si="41"/>
        <v>0</v>
      </c>
      <c r="M156" s="10" t="str">
        <f t="shared" si="42"/>
        <v/>
      </c>
      <c r="N156" s="11">
        <f t="shared" si="43"/>
        <v>0</v>
      </c>
      <c r="O156" s="11">
        <f t="shared" si="44"/>
        <v>0</v>
      </c>
      <c r="P156" s="11">
        <f t="shared" si="58"/>
        <v>0</v>
      </c>
      <c r="Q156" s="8">
        <f t="shared" si="45"/>
        <v>0</v>
      </c>
      <c r="R156" s="11">
        <f t="shared" si="46"/>
        <v>0</v>
      </c>
      <c r="S156" s="1">
        <f t="shared" si="47"/>
        <v>0</v>
      </c>
      <c r="T156" s="8">
        <f>ROUND(IF(K156=3%,$J$364*Ranking!K156,0),0)</f>
        <v>0</v>
      </c>
      <c r="U156" s="8">
        <f t="shared" si="48"/>
        <v>0</v>
      </c>
      <c r="V156" s="8">
        <f t="shared" si="49"/>
        <v>0</v>
      </c>
      <c r="W156" s="8">
        <f t="shared" si="50"/>
        <v>0</v>
      </c>
      <c r="X156" s="10">
        <f t="shared" si="51"/>
        <v>0</v>
      </c>
      <c r="Y156" s="8">
        <f>IF(K156=3%,ROUND($J$366*Ranking!K156,0),0)</f>
        <v>0</v>
      </c>
      <c r="Z156" s="12">
        <f t="shared" si="52"/>
        <v>0</v>
      </c>
      <c r="AA156" s="12">
        <f t="shared" si="53"/>
        <v>0</v>
      </c>
      <c r="AB156" s="8">
        <f t="shared" si="54"/>
        <v>0</v>
      </c>
      <c r="AC156" s="59">
        <f t="shared" si="55"/>
        <v>0</v>
      </c>
      <c r="AD156" s="60" t="str">
        <f t="shared" si="59"/>
        <v/>
      </c>
      <c r="AE156" s="61" t="str">
        <f t="shared" si="56"/>
        <v/>
      </c>
      <c r="AF156" s="8"/>
    </row>
    <row r="157" spans="1:32" x14ac:dyDescent="0.3">
      <c r="A157" s="1">
        <v>154</v>
      </c>
      <c r="B157" s="14" t="s">
        <v>63</v>
      </c>
      <c r="C157" s="14" t="s">
        <v>7</v>
      </c>
      <c r="D157" s="6" t="s">
        <v>64</v>
      </c>
      <c r="E157" s="1">
        <v>2003</v>
      </c>
      <c r="F157" s="7">
        <v>123632.75</v>
      </c>
      <c r="G157" s="7">
        <v>717.23</v>
      </c>
      <c r="H157" s="57"/>
      <c r="I157" s="7">
        <f t="shared" si="57"/>
        <v>122915.52</v>
      </c>
      <c r="J157" s="8">
        <f t="shared" si="40"/>
        <v>122916</v>
      </c>
      <c r="K157" s="9">
        <v>0.03</v>
      </c>
      <c r="L157" s="10">
        <f t="shared" si="41"/>
        <v>18.059999999999999</v>
      </c>
      <c r="M157" s="10">
        <f t="shared" si="42"/>
        <v>100</v>
      </c>
      <c r="N157" s="11">
        <f t="shared" si="43"/>
        <v>22199.97438</v>
      </c>
      <c r="O157" s="11">
        <f t="shared" si="44"/>
        <v>22199.97438</v>
      </c>
      <c r="P157" s="11">
        <f t="shared" si="58"/>
        <v>-2.5620000000344589E-2</v>
      </c>
      <c r="Q157" s="8">
        <f t="shared" si="45"/>
        <v>22200</v>
      </c>
      <c r="R157" s="11">
        <f t="shared" si="46"/>
        <v>2.5620000000344589E-2</v>
      </c>
      <c r="S157" s="1">
        <f t="shared" si="47"/>
        <v>18.059999999999999</v>
      </c>
      <c r="T157" s="8">
        <f>ROUND(IF(K157=3%,$J$364*Ranking!K157,0),0)</f>
        <v>64052</v>
      </c>
      <c r="U157" s="8">
        <f t="shared" si="48"/>
        <v>86252</v>
      </c>
      <c r="V157" s="8">
        <f t="shared" si="49"/>
        <v>64052</v>
      </c>
      <c r="W157" s="8">
        <f t="shared" si="50"/>
        <v>86252</v>
      </c>
      <c r="X157" s="10">
        <f t="shared" si="51"/>
        <v>70.17</v>
      </c>
      <c r="Y157" s="8">
        <f>IF(K157=3%,ROUND($J$366*Ranking!K157,0),0)</f>
        <v>41636</v>
      </c>
      <c r="Z157" s="12">
        <f t="shared" si="52"/>
        <v>127888</v>
      </c>
      <c r="AA157" s="12">
        <f t="shared" si="53"/>
        <v>36664</v>
      </c>
      <c r="AB157" s="8">
        <f t="shared" si="54"/>
        <v>122916</v>
      </c>
      <c r="AC157" s="59">
        <f t="shared" si="55"/>
        <v>0</v>
      </c>
      <c r="AD157" s="60">
        <f t="shared" si="59"/>
        <v>100</v>
      </c>
      <c r="AE157" s="61">
        <f t="shared" si="56"/>
        <v>1</v>
      </c>
      <c r="AF157" s="8"/>
    </row>
    <row r="158" spans="1:32" x14ac:dyDescent="0.3">
      <c r="A158" s="1">
        <v>155</v>
      </c>
      <c r="B158" s="14" t="s">
        <v>380</v>
      </c>
      <c r="C158" s="14" t="s">
        <v>7</v>
      </c>
      <c r="D158" s="6" t="s">
        <v>381</v>
      </c>
      <c r="E158" s="1">
        <v>2007</v>
      </c>
      <c r="F158" s="7">
        <v>6649355.1699999999</v>
      </c>
      <c r="G158" s="7">
        <v>59084.91</v>
      </c>
      <c r="H158" s="57"/>
      <c r="I158" s="7">
        <f t="shared" si="57"/>
        <v>6590270.2599999998</v>
      </c>
      <c r="J158" s="8">
        <f t="shared" si="40"/>
        <v>6590270</v>
      </c>
      <c r="K158" s="9">
        <v>0.03</v>
      </c>
      <c r="L158" s="10">
        <f t="shared" si="41"/>
        <v>18.059999999999999</v>
      </c>
      <c r="M158" s="10">
        <f t="shared" si="42"/>
        <v>18.73</v>
      </c>
      <c r="N158" s="11">
        <f t="shared" si="43"/>
        <v>1190274.8639499999</v>
      </c>
      <c r="O158" s="11">
        <f t="shared" si="44"/>
        <v>1190274.8639499999</v>
      </c>
      <c r="P158" s="11">
        <f t="shared" si="58"/>
        <v>-0.13605000008828938</v>
      </c>
      <c r="Q158" s="8">
        <f t="shared" si="45"/>
        <v>1190275</v>
      </c>
      <c r="R158" s="11">
        <f t="shared" si="46"/>
        <v>0.13605000008828938</v>
      </c>
      <c r="S158" s="1">
        <f t="shared" si="47"/>
        <v>18.059999999999999</v>
      </c>
      <c r="T158" s="8">
        <f>ROUND(IF(K158=3%,$J$364*Ranking!K158,0),0)</f>
        <v>26689</v>
      </c>
      <c r="U158" s="8">
        <f t="shared" si="48"/>
        <v>1216964</v>
      </c>
      <c r="V158" s="8">
        <f t="shared" si="49"/>
        <v>26689</v>
      </c>
      <c r="W158" s="8">
        <f t="shared" si="50"/>
        <v>1216964</v>
      </c>
      <c r="X158" s="10">
        <f t="shared" si="51"/>
        <v>18.47</v>
      </c>
      <c r="Y158" s="8">
        <f>IF(K158=3%,ROUND($J$366*Ranking!K158,0),0)</f>
        <v>17349</v>
      </c>
      <c r="Z158" s="12">
        <f t="shared" si="52"/>
        <v>1234313</v>
      </c>
      <c r="AA158" s="12">
        <f t="shared" si="53"/>
        <v>17349</v>
      </c>
      <c r="AB158" s="8">
        <f t="shared" si="54"/>
        <v>1234313</v>
      </c>
      <c r="AC158" s="59">
        <f t="shared" si="55"/>
        <v>0</v>
      </c>
      <c r="AD158" s="60">
        <f t="shared" si="59"/>
        <v>18.73</v>
      </c>
      <c r="AE158" s="61" t="str">
        <f t="shared" si="56"/>
        <v/>
      </c>
      <c r="AF158" s="8"/>
    </row>
    <row r="159" spans="1:32" x14ac:dyDescent="0.3">
      <c r="A159" s="1">
        <v>156</v>
      </c>
      <c r="B159" s="14" t="s">
        <v>382</v>
      </c>
      <c r="C159" s="14" t="s">
        <v>7</v>
      </c>
      <c r="D159" s="6" t="s">
        <v>383</v>
      </c>
      <c r="F159" s="7">
        <v>0</v>
      </c>
      <c r="G159" s="7">
        <v>0</v>
      </c>
      <c r="H159" s="57"/>
      <c r="I159" s="7">
        <f t="shared" si="57"/>
        <v>0</v>
      </c>
      <c r="J159" s="8">
        <f t="shared" si="40"/>
        <v>0</v>
      </c>
      <c r="K159" s="9"/>
      <c r="L159" s="10">
        <f t="shared" si="41"/>
        <v>0</v>
      </c>
      <c r="M159" s="10" t="str">
        <f t="shared" si="42"/>
        <v/>
      </c>
      <c r="N159" s="11">
        <f t="shared" si="43"/>
        <v>0</v>
      </c>
      <c r="O159" s="11">
        <f t="shared" si="44"/>
        <v>0</v>
      </c>
      <c r="P159" s="11">
        <f t="shared" si="58"/>
        <v>0</v>
      </c>
      <c r="Q159" s="8">
        <f t="shared" si="45"/>
        <v>0</v>
      </c>
      <c r="R159" s="11">
        <f t="shared" si="46"/>
        <v>0</v>
      </c>
      <c r="S159" s="1">
        <f t="shared" si="47"/>
        <v>0</v>
      </c>
      <c r="T159" s="8">
        <f>ROUND(IF(K159=3%,$J$364*Ranking!K159,0),0)</f>
        <v>0</v>
      </c>
      <c r="U159" s="8">
        <f t="shared" si="48"/>
        <v>0</v>
      </c>
      <c r="V159" s="8">
        <f t="shared" si="49"/>
        <v>0</v>
      </c>
      <c r="W159" s="8">
        <f t="shared" si="50"/>
        <v>0</v>
      </c>
      <c r="X159" s="10">
        <f t="shared" si="51"/>
        <v>0</v>
      </c>
      <c r="Y159" s="8">
        <f>IF(K159=3%,ROUND($J$366*Ranking!K159,0),0)</f>
        <v>0</v>
      </c>
      <c r="Z159" s="12">
        <f t="shared" si="52"/>
        <v>0</v>
      </c>
      <c r="AA159" s="12">
        <f t="shared" si="53"/>
        <v>0</v>
      </c>
      <c r="AB159" s="8">
        <f t="shared" si="54"/>
        <v>0</v>
      </c>
      <c r="AC159" s="59">
        <f t="shared" si="55"/>
        <v>0</v>
      </c>
      <c r="AD159" s="60" t="str">
        <f t="shared" si="59"/>
        <v/>
      </c>
      <c r="AE159" s="61" t="str">
        <f t="shared" si="56"/>
        <v/>
      </c>
      <c r="AF159" s="8"/>
    </row>
    <row r="160" spans="1:32" x14ac:dyDescent="0.3">
      <c r="A160" s="1">
        <v>157</v>
      </c>
      <c r="B160" s="14" t="s">
        <v>65</v>
      </c>
      <c r="C160" s="14" t="s">
        <v>7</v>
      </c>
      <c r="D160" s="6" t="s">
        <v>66</v>
      </c>
      <c r="E160" s="1">
        <v>2005</v>
      </c>
      <c r="F160" s="7">
        <v>1018919.72</v>
      </c>
      <c r="G160" s="7">
        <v>8756.18</v>
      </c>
      <c r="H160" s="57"/>
      <c r="I160" s="7">
        <f t="shared" si="57"/>
        <v>1010163.5399999999</v>
      </c>
      <c r="J160" s="8">
        <f t="shared" si="40"/>
        <v>1010164</v>
      </c>
      <c r="K160" s="9">
        <v>0.03</v>
      </c>
      <c r="L160" s="10">
        <f t="shared" si="41"/>
        <v>18.059999999999999</v>
      </c>
      <c r="M160" s="10">
        <f t="shared" si="42"/>
        <v>24.16</v>
      </c>
      <c r="N160" s="11">
        <f t="shared" si="43"/>
        <v>182446.67027</v>
      </c>
      <c r="O160" s="11">
        <f t="shared" si="44"/>
        <v>182446.67027</v>
      </c>
      <c r="P160" s="11">
        <f t="shared" si="58"/>
        <v>-0.32972999999765307</v>
      </c>
      <c r="Q160" s="8">
        <f t="shared" si="45"/>
        <v>182447</v>
      </c>
      <c r="R160" s="11">
        <f t="shared" si="46"/>
        <v>0.32972999999765307</v>
      </c>
      <c r="S160" s="1">
        <f t="shared" si="47"/>
        <v>18.059999999999999</v>
      </c>
      <c r="T160" s="8">
        <f>ROUND(IF(K160=3%,$J$364*Ranking!K160,0),0)</f>
        <v>37364</v>
      </c>
      <c r="U160" s="8">
        <f t="shared" si="48"/>
        <v>219811</v>
      </c>
      <c r="V160" s="8">
        <f t="shared" si="49"/>
        <v>37364</v>
      </c>
      <c r="W160" s="8">
        <f t="shared" si="50"/>
        <v>219811</v>
      </c>
      <c r="X160" s="10">
        <f t="shared" si="51"/>
        <v>21.76</v>
      </c>
      <c r="Y160" s="8">
        <f>IF(K160=3%,ROUND($J$366*Ranking!K160,0),0)</f>
        <v>24288</v>
      </c>
      <c r="Z160" s="12">
        <f t="shared" si="52"/>
        <v>244099</v>
      </c>
      <c r="AA160" s="12">
        <f t="shared" si="53"/>
        <v>24288</v>
      </c>
      <c r="AB160" s="8">
        <f t="shared" si="54"/>
        <v>244099</v>
      </c>
      <c r="AC160" s="59">
        <f t="shared" si="55"/>
        <v>0</v>
      </c>
      <c r="AD160" s="60">
        <f t="shared" si="59"/>
        <v>24.16</v>
      </c>
      <c r="AE160" s="61" t="str">
        <f t="shared" si="56"/>
        <v/>
      </c>
      <c r="AF160" s="8"/>
    </row>
    <row r="161" spans="1:32" x14ac:dyDescent="0.3">
      <c r="A161" s="1">
        <v>158</v>
      </c>
      <c r="B161" s="14" t="s">
        <v>384</v>
      </c>
      <c r="C161" s="14" t="s">
        <v>7</v>
      </c>
      <c r="D161" s="6" t="s">
        <v>385</v>
      </c>
      <c r="E161" s="1">
        <v>2008</v>
      </c>
      <c r="F161" s="7">
        <v>423459.17</v>
      </c>
      <c r="G161" s="7">
        <v>2111.19</v>
      </c>
      <c r="H161" s="7">
        <v>400000</v>
      </c>
      <c r="I161" s="7">
        <f t="shared" si="57"/>
        <v>821347.98</v>
      </c>
      <c r="J161" s="8">
        <f t="shared" si="40"/>
        <v>821348</v>
      </c>
      <c r="K161" s="9">
        <v>0.01</v>
      </c>
      <c r="L161" s="10">
        <f t="shared" si="41"/>
        <v>18.059999999999999</v>
      </c>
      <c r="M161" s="10">
        <f t="shared" si="42"/>
        <v>18.059999999999999</v>
      </c>
      <c r="N161" s="11">
        <f t="shared" si="43"/>
        <v>148344.43489999999</v>
      </c>
      <c r="O161" s="11">
        <f t="shared" si="44"/>
        <v>148344.43489999999</v>
      </c>
      <c r="P161" s="11">
        <f t="shared" si="58"/>
        <v>0.43489999999292195</v>
      </c>
      <c r="Q161" s="8">
        <f t="shared" si="45"/>
        <v>148344</v>
      </c>
      <c r="R161" s="11">
        <f t="shared" si="46"/>
        <v>-0.43489999999292195</v>
      </c>
      <c r="S161" s="1">
        <f t="shared" si="47"/>
        <v>18.059999999999999</v>
      </c>
      <c r="T161" s="8">
        <f>ROUND(IF(K161=3%,$J$364*Ranking!K161,0),0)</f>
        <v>0</v>
      </c>
      <c r="U161" s="8">
        <f t="shared" si="48"/>
        <v>148344</v>
      </c>
      <c r="V161" s="8">
        <f t="shared" si="49"/>
        <v>0</v>
      </c>
      <c r="W161" s="8">
        <f t="shared" si="50"/>
        <v>148344</v>
      </c>
      <c r="X161" s="10">
        <f t="shared" si="51"/>
        <v>18.059999999999999</v>
      </c>
      <c r="Y161" s="8">
        <f>IF(K161=3%,ROUND($J$366*Ranking!K161,0),0)</f>
        <v>0</v>
      </c>
      <c r="Z161" s="12">
        <f t="shared" si="52"/>
        <v>148344</v>
      </c>
      <c r="AA161" s="12">
        <f t="shared" si="53"/>
        <v>0</v>
      </c>
      <c r="AB161" s="8">
        <f t="shared" si="54"/>
        <v>148344</v>
      </c>
      <c r="AC161" s="59">
        <f t="shared" si="55"/>
        <v>0</v>
      </c>
      <c r="AD161" s="60">
        <f t="shared" si="59"/>
        <v>18.059999999999999</v>
      </c>
      <c r="AE161" s="61" t="str">
        <f t="shared" si="56"/>
        <v/>
      </c>
      <c r="AF161" s="8"/>
    </row>
    <row r="162" spans="1:32" x14ac:dyDescent="0.3">
      <c r="A162" s="1">
        <v>159</v>
      </c>
      <c r="B162" s="14" t="s">
        <v>386</v>
      </c>
      <c r="C162" s="14" t="s">
        <v>7</v>
      </c>
      <c r="D162" s="6" t="s">
        <v>387</v>
      </c>
      <c r="E162" s="1">
        <v>2007</v>
      </c>
      <c r="F162" s="7">
        <v>489436.74</v>
      </c>
      <c r="G162" s="7">
        <v>2028.23</v>
      </c>
      <c r="H162" s="57"/>
      <c r="I162" s="7">
        <f t="shared" si="57"/>
        <v>487408.51</v>
      </c>
      <c r="J162" s="8">
        <f t="shared" si="40"/>
        <v>487409</v>
      </c>
      <c r="K162" s="9">
        <v>0.01</v>
      </c>
      <c r="L162" s="10">
        <f t="shared" si="41"/>
        <v>18.059999999999999</v>
      </c>
      <c r="M162" s="10">
        <f t="shared" si="42"/>
        <v>18.059999999999999</v>
      </c>
      <c r="N162" s="11">
        <f t="shared" si="43"/>
        <v>88031.397979999994</v>
      </c>
      <c r="O162" s="11">
        <f t="shared" si="44"/>
        <v>88031.397979999994</v>
      </c>
      <c r="P162" s="11">
        <f t="shared" si="58"/>
        <v>0.39797999999427702</v>
      </c>
      <c r="Q162" s="8">
        <f t="shared" si="45"/>
        <v>88031</v>
      </c>
      <c r="R162" s="11">
        <f t="shared" si="46"/>
        <v>-0.39797999999427702</v>
      </c>
      <c r="S162" s="1">
        <f t="shared" si="47"/>
        <v>18.059999999999999</v>
      </c>
      <c r="T162" s="8">
        <f>ROUND(IF(K162=3%,$J$364*Ranking!K162,0),0)</f>
        <v>0</v>
      </c>
      <c r="U162" s="8">
        <f t="shared" si="48"/>
        <v>88031</v>
      </c>
      <c r="V162" s="8">
        <f t="shared" si="49"/>
        <v>0</v>
      </c>
      <c r="W162" s="8">
        <f t="shared" si="50"/>
        <v>88031</v>
      </c>
      <c r="X162" s="10">
        <f t="shared" si="51"/>
        <v>18.059999999999999</v>
      </c>
      <c r="Y162" s="8">
        <f>IF(K162=3%,ROUND($J$366*Ranking!K162,0),0)</f>
        <v>0</v>
      </c>
      <c r="Z162" s="12">
        <f t="shared" si="52"/>
        <v>88031</v>
      </c>
      <c r="AA162" s="12">
        <f t="shared" si="53"/>
        <v>0</v>
      </c>
      <c r="AB162" s="8">
        <f t="shared" si="54"/>
        <v>88031</v>
      </c>
      <c r="AC162" s="59">
        <f t="shared" si="55"/>
        <v>0</v>
      </c>
      <c r="AD162" s="60">
        <f t="shared" si="59"/>
        <v>18.059999999999999</v>
      </c>
      <c r="AE162" s="61" t="str">
        <f t="shared" si="56"/>
        <v/>
      </c>
      <c r="AF162" s="8"/>
    </row>
    <row r="163" spans="1:32" x14ac:dyDescent="0.3">
      <c r="A163" s="1">
        <v>160</v>
      </c>
      <c r="B163" s="14" t="s">
        <v>388</v>
      </c>
      <c r="C163" s="14" t="s">
        <v>7</v>
      </c>
      <c r="D163" s="6" t="s">
        <v>389</v>
      </c>
      <c r="E163" s="1">
        <v>2020</v>
      </c>
      <c r="F163" s="7">
        <v>1069018.3500000001</v>
      </c>
      <c r="G163" s="7">
        <v>7930.22</v>
      </c>
      <c r="H163" s="57"/>
      <c r="I163" s="7">
        <f t="shared" si="57"/>
        <v>1061088.1300000001</v>
      </c>
      <c r="J163" s="8">
        <f t="shared" si="40"/>
        <v>1061088</v>
      </c>
      <c r="K163" s="9">
        <v>0.01</v>
      </c>
      <c r="L163" s="10">
        <f t="shared" si="41"/>
        <v>18.059999999999999</v>
      </c>
      <c r="M163" s="10">
        <f t="shared" si="42"/>
        <v>18.059999999999999</v>
      </c>
      <c r="N163" s="11">
        <f t="shared" si="43"/>
        <v>191644.10180999999</v>
      </c>
      <c r="O163" s="11">
        <f t="shared" si="44"/>
        <v>191644.10180999999</v>
      </c>
      <c r="P163" s="11">
        <f t="shared" si="58"/>
        <v>0.10180999999283813</v>
      </c>
      <c r="Q163" s="8">
        <f t="shared" si="45"/>
        <v>191644</v>
      </c>
      <c r="R163" s="11">
        <f t="shared" si="46"/>
        <v>-0.10180999999283813</v>
      </c>
      <c r="S163" s="1">
        <f t="shared" si="47"/>
        <v>18.059999999999999</v>
      </c>
      <c r="T163" s="8">
        <f>ROUND(IF(K163=3%,$J$364*Ranking!K163,0),0)</f>
        <v>0</v>
      </c>
      <c r="U163" s="8">
        <f t="shared" si="48"/>
        <v>191644</v>
      </c>
      <c r="V163" s="8">
        <f t="shared" si="49"/>
        <v>0</v>
      </c>
      <c r="W163" s="8">
        <f t="shared" si="50"/>
        <v>191644</v>
      </c>
      <c r="X163" s="10">
        <f t="shared" si="51"/>
        <v>18.059999999999999</v>
      </c>
      <c r="Y163" s="8">
        <f>IF(K163=3%,ROUND($J$366*Ranking!K163,0),0)</f>
        <v>0</v>
      </c>
      <c r="Z163" s="12">
        <f t="shared" si="52"/>
        <v>191644</v>
      </c>
      <c r="AA163" s="12">
        <f t="shared" si="53"/>
        <v>0</v>
      </c>
      <c r="AB163" s="8">
        <f t="shared" si="54"/>
        <v>191644</v>
      </c>
      <c r="AC163" s="59">
        <f t="shared" si="55"/>
        <v>0</v>
      </c>
      <c r="AD163" s="60">
        <f t="shared" si="59"/>
        <v>18.059999999999999</v>
      </c>
      <c r="AE163" s="61" t="str">
        <f t="shared" si="56"/>
        <v/>
      </c>
      <c r="AF163" s="8"/>
    </row>
    <row r="164" spans="1:32" x14ac:dyDescent="0.3">
      <c r="A164" s="1">
        <v>161</v>
      </c>
      <c r="B164" s="14" t="s">
        <v>390</v>
      </c>
      <c r="C164" s="14" t="s">
        <v>7</v>
      </c>
      <c r="D164" s="6" t="s">
        <v>391</v>
      </c>
      <c r="F164" s="7">
        <v>0</v>
      </c>
      <c r="G164" s="7">
        <v>0</v>
      </c>
      <c r="H164" s="57"/>
      <c r="I164" s="7">
        <f t="shared" si="57"/>
        <v>0</v>
      </c>
      <c r="J164" s="8">
        <f t="shared" si="40"/>
        <v>0</v>
      </c>
      <c r="K164" s="9"/>
      <c r="L164" s="10">
        <f t="shared" si="41"/>
        <v>0</v>
      </c>
      <c r="M164" s="10" t="str">
        <f t="shared" si="42"/>
        <v/>
      </c>
      <c r="N164" s="11">
        <f t="shared" si="43"/>
        <v>0</v>
      </c>
      <c r="O164" s="11">
        <f t="shared" si="44"/>
        <v>0</v>
      </c>
      <c r="P164" s="11">
        <f t="shared" si="58"/>
        <v>0</v>
      </c>
      <c r="Q164" s="8">
        <f t="shared" si="45"/>
        <v>0</v>
      </c>
      <c r="R164" s="11">
        <f t="shared" si="46"/>
        <v>0</v>
      </c>
      <c r="S164" s="1">
        <f t="shared" si="47"/>
        <v>0</v>
      </c>
      <c r="T164" s="8">
        <f>ROUND(IF(K164=3%,$J$364*Ranking!K164,0),0)</f>
        <v>0</v>
      </c>
      <c r="U164" s="8">
        <f t="shared" si="48"/>
        <v>0</v>
      </c>
      <c r="V164" s="8">
        <f t="shared" si="49"/>
        <v>0</v>
      </c>
      <c r="W164" s="8">
        <f t="shared" si="50"/>
        <v>0</v>
      </c>
      <c r="X164" s="10">
        <f t="shared" si="51"/>
        <v>0</v>
      </c>
      <c r="Y164" s="8">
        <f>IF(K164=3%,ROUND($J$366*Ranking!K164,0),0)</f>
        <v>0</v>
      </c>
      <c r="Z164" s="12">
        <f t="shared" si="52"/>
        <v>0</v>
      </c>
      <c r="AA164" s="12">
        <f t="shared" si="53"/>
        <v>0</v>
      </c>
      <c r="AB164" s="8">
        <f t="shared" si="54"/>
        <v>0</v>
      </c>
      <c r="AC164" s="59">
        <f t="shared" si="55"/>
        <v>0</v>
      </c>
      <c r="AD164" s="60" t="str">
        <f t="shared" si="59"/>
        <v/>
      </c>
      <c r="AE164" s="61" t="str">
        <f t="shared" si="56"/>
        <v/>
      </c>
      <c r="AF164" s="8"/>
    </row>
    <row r="165" spans="1:32" x14ac:dyDescent="0.3">
      <c r="A165" s="1">
        <v>162</v>
      </c>
      <c r="B165" s="14" t="s">
        <v>392</v>
      </c>
      <c r="C165" s="14" t="s">
        <v>7</v>
      </c>
      <c r="D165" s="6" t="s">
        <v>393</v>
      </c>
      <c r="F165" s="7">
        <v>0</v>
      </c>
      <c r="G165" s="7">
        <v>0</v>
      </c>
      <c r="H165" s="57"/>
      <c r="I165" s="7">
        <f t="shared" si="57"/>
        <v>0</v>
      </c>
      <c r="J165" s="8">
        <f t="shared" si="40"/>
        <v>0</v>
      </c>
      <c r="K165" s="9"/>
      <c r="L165" s="10">
        <f t="shared" si="41"/>
        <v>0</v>
      </c>
      <c r="M165" s="10" t="str">
        <f t="shared" si="42"/>
        <v/>
      </c>
      <c r="N165" s="11">
        <f t="shared" si="43"/>
        <v>0</v>
      </c>
      <c r="O165" s="11">
        <f t="shared" si="44"/>
        <v>0</v>
      </c>
      <c r="P165" s="11">
        <f t="shared" si="58"/>
        <v>0</v>
      </c>
      <c r="Q165" s="8">
        <f t="shared" si="45"/>
        <v>0</v>
      </c>
      <c r="R165" s="11">
        <f t="shared" si="46"/>
        <v>0</v>
      </c>
      <c r="S165" s="1">
        <f t="shared" si="47"/>
        <v>0</v>
      </c>
      <c r="T165" s="8">
        <f>ROUND(IF(K165=3%,$J$364*Ranking!K165,0),0)</f>
        <v>0</v>
      </c>
      <c r="U165" s="8">
        <f t="shared" si="48"/>
        <v>0</v>
      </c>
      <c r="V165" s="8">
        <f t="shared" si="49"/>
        <v>0</v>
      </c>
      <c r="W165" s="8">
        <f t="shared" si="50"/>
        <v>0</v>
      </c>
      <c r="X165" s="10">
        <f t="shared" si="51"/>
        <v>0</v>
      </c>
      <c r="Y165" s="8">
        <f>IF(K165=3%,ROUND($J$366*Ranking!K165,0),0)</f>
        <v>0</v>
      </c>
      <c r="Z165" s="12">
        <f t="shared" si="52"/>
        <v>0</v>
      </c>
      <c r="AA165" s="12">
        <f t="shared" si="53"/>
        <v>0</v>
      </c>
      <c r="AB165" s="8">
        <f t="shared" si="54"/>
        <v>0</v>
      </c>
      <c r="AC165" s="59">
        <f t="shared" si="55"/>
        <v>0</v>
      </c>
      <c r="AD165" s="60" t="str">
        <f t="shared" si="59"/>
        <v/>
      </c>
      <c r="AE165" s="61" t="str">
        <f t="shared" si="56"/>
        <v/>
      </c>
      <c r="AF165" s="8"/>
    </row>
    <row r="166" spans="1:32" x14ac:dyDescent="0.3">
      <c r="A166" s="1">
        <v>163</v>
      </c>
      <c r="B166" s="14" t="s">
        <v>394</v>
      </c>
      <c r="C166" s="14" t="s">
        <v>7</v>
      </c>
      <c r="D166" s="6" t="s">
        <v>395</v>
      </c>
      <c r="F166" s="7">
        <v>0</v>
      </c>
      <c r="G166" s="7">
        <v>0</v>
      </c>
      <c r="H166" s="57"/>
      <c r="I166" s="7">
        <f t="shared" si="57"/>
        <v>0</v>
      </c>
      <c r="J166" s="8">
        <f t="shared" si="40"/>
        <v>0</v>
      </c>
      <c r="K166" s="9"/>
      <c r="L166" s="10">
        <f t="shared" si="41"/>
        <v>0</v>
      </c>
      <c r="M166" s="10" t="str">
        <f t="shared" si="42"/>
        <v/>
      </c>
      <c r="N166" s="11">
        <f t="shared" si="43"/>
        <v>0</v>
      </c>
      <c r="O166" s="11">
        <f t="shared" si="44"/>
        <v>0</v>
      </c>
      <c r="P166" s="11">
        <f t="shared" si="58"/>
        <v>0</v>
      </c>
      <c r="Q166" s="8">
        <f t="shared" si="45"/>
        <v>0</v>
      </c>
      <c r="R166" s="11">
        <f t="shared" si="46"/>
        <v>0</v>
      </c>
      <c r="S166" s="1">
        <f t="shared" si="47"/>
        <v>0</v>
      </c>
      <c r="T166" s="8">
        <f>ROUND(IF(K166=3%,$J$364*Ranking!K166,0),0)</f>
        <v>0</v>
      </c>
      <c r="U166" s="8">
        <f t="shared" si="48"/>
        <v>0</v>
      </c>
      <c r="V166" s="8">
        <f t="shared" si="49"/>
        <v>0</v>
      </c>
      <c r="W166" s="8">
        <f t="shared" si="50"/>
        <v>0</v>
      </c>
      <c r="X166" s="10">
        <f t="shared" si="51"/>
        <v>0</v>
      </c>
      <c r="Y166" s="8">
        <f>IF(K166=3%,ROUND($J$366*Ranking!K166,0),0)</f>
        <v>0</v>
      </c>
      <c r="Z166" s="12">
        <f t="shared" si="52"/>
        <v>0</v>
      </c>
      <c r="AA166" s="12">
        <f t="shared" si="53"/>
        <v>0</v>
      </c>
      <c r="AB166" s="8">
        <f t="shared" si="54"/>
        <v>0</v>
      </c>
      <c r="AC166" s="59">
        <f t="shared" si="55"/>
        <v>0</v>
      </c>
      <c r="AD166" s="60" t="str">
        <f t="shared" si="59"/>
        <v/>
      </c>
      <c r="AE166" s="61" t="str">
        <f t="shared" si="56"/>
        <v/>
      </c>
      <c r="AF166" s="8"/>
    </row>
    <row r="167" spans="1:32" x14ac:dyDescent="0.3">
      <c r="A167" s="1">
        <v>164</v>
      </c>
      <c r="B167" s="14" t="s">
        <v>396</v>
      </c>
      <c r="C167" s="14" t="s">
        <v>7</v>
      </c>
      <c r="D167" s="6" t="s">
        <v>397</v>
      </c>
      <c r="F167" s="7">
        <v>0</v>
      </c>
      <c r="G167" s="7">
        <v>0</v>
      </c>
      <c r="H167" s="57"/>
      <c r="I167" s="7">
        <f t="shared" si="57"/>
        <v>0</v>
      </c>
      <c r="J167" s="8">
        <f t="shared" si="40"/>
        <v>0</v>
      </c>
      <c r="K167" s="9"/>
      <c r="L167" s="10">
        <f t="shared" si="41"/>
        <v>0</v>
      </c>
      <c r="M167" s="10" t="str">
        <f t="shared" si="42"/>
        <v/>
      </c>
      <c r="N167" s="11">
        <f t="shared" si="43"/>
        <v>0</v>
      </c>
      <c r="O167" s="11">
        <f t="shared" si="44"/>
        <v>0</v>
      </c>
      <c r="P167" s="11">
        <f t="shared" si="58"/>
        <v>0</v>
      </c>
      <c r="Q167" s="8">
        <f t="shared" si="45"/>
        <v>0</v>
      </c>
      <c r="R167" s="11">
        <f t="shared" si="46"/>
        <v>0</v>
      </c>
      <c r="S167" s="1">
        <f t="shared" si="47"/>
        <v>0</v>
      </c>
      <c r="T167" s="8">
        <f>ROUND(IF(K167=3%,$J$364*Ranking!K167,0),0)</f>
        <v>0</v>
      </c>
      <c r="U167" s="8">
        <f t="shared" si="48"/>
        <v>0</v>
      </c>
      <c r="V167" s="8">
        <f t="shared" si="49"/>
        <v>0</v>
      </c>
      <c r="W167" s="8">
        <f t="shared" si="50"/>
        <v>0</v>
      </c>
      <c r="X167" s="10">
        <f t="shared" si="51"/>
        <v>0</v>
      </c>
      <c r="Y167" s="8">
        <f>IF(K167=3%,ROUND($J$366*Ranking!K167,0),0)</f>
        <v>0</v>
      </c>
      <c r="Z167" s="12">
        <f t="shared" si="52"/>
        <v>0</v>
      </c>
      <c r="AA167" s="12">
        <f t="shared" si="53"/>
        <v>0</v>
      </c>
      <c r="AB167" s="8">
        <f t="shared" si="54"/>
        <v>0</v>
      </c>
      <c r="AC167" s="59">
        <f t="shared" si="55"/>
        <v>0</v>
      </c>
      <c r="AD167" s="60" t="str">
        <f t="shared" si="59"/>
        <v/>
      </c>
      <c r="AE167" s="61" t="str">
        <f t="shared" si="56"/>
        <v/>
      </c>
      <c r="AF167" s="8"/>
    </row>
    <row r="168" spans="1:32" x14ac:dyDescent="0.3">
      <c r="A168" s="1">
        <v>165</v>
      </c>
      <c r="B168" s="14" t="s">
        <v>398</v>
      </c>
      <c r="C168" s="14" t="s">
        <v>7</v>
      </c>
      <c r="D168" s="6" t="s">
        <v>399</v>
      </c>
      <c r="E168" s="1">
        <v>2016</v>
      </c>
      <c r="F168" s="7">
        <v>895103.85</v>
      </c>
      <c r="G168" s="7">
        <v>11908.11</v>
      </c>
      <c r="H168" s="7"/>
      <c r="I168" s="7">
        <f t="shared" si="57"/>
        <v>883195.74</v>
      </c>
      <c r="J168" s="8">
        <f t="shared" si="40"/>
        <v>883196</v>
      </c>
      <c r="K168" s="9">
        <v>0.01</v>
      </c>
      <c r="L168" s="10">
        <f t="shared" si="41"/>
        <v>18.059999999999999</v>
      </c>
      <c r="M168" s="10">
        <f t="shared" si="42"/>
        <v>18.059999999999999</v>
      </c>
      <c r="N168" s="11">
        <f t="shared" si="43"/>
        <v>159514.86035</v>
      </c>
      <c r="O168" s="11">
        <f t="shared" si="44"/>
        <v>159514.86035</v>
      </c>
      <c r="P168" s="11">
        <f t="shared" si="58"/>
        <v>-0.13964999999734573</v>
      </c>
      <c r="Q168" s="8">
        <f t="shared" si="45"/>
        <v>159515</v>
      </c>
      <c r="R168" s="11">
        <f t="shared" si="46"/>
        <v>0.13964999999734573</v>
      </c>
      <c r="S168" s="1">
        <f t="shared" si="47"/>
        <v>18.059999999999999</v>
      </c>
      <c r="T168" s="8">
        <f>ROUND(IF(K168=3%,$J$364*Ranking!K168,0),0)</f>
        <v>0</v>
      </c>
      <c r="U168" s="8">
        <f t="shared" si="48"/>
        <v>159515</v>
      </c>
      <c r="V168" s="8">
        <f t="shared" si="49"/>
        <v>0</v>
      </c>
      <c r="W168" s="8">
        <f t="shared" si="50"/>
        <v>159515</v>
      </c>
      <c r="X168" s="10">
        <f t="shared" si="51"/>
        <v>18.059999999999999</v>
      </c>
      <c r="Y168" s="8">
        <f>IF(K168=3%,ROUND($J$366*Ranking!K168,0),0)</f>
        <v>0</v>
      </c>
      <c r="Z168" s="12">
        <f t="shared" si="52"/>
        <v>159515</v>
      </c>
      <c r="AA168" s="12">
        <f t="shared" si="53"/>
        <v>0</v>
      </c>
      <c r="AB168" s="8">
        <f t="shared" si="54"/>
        <v>159515</v>
      </c>
      <c r="AC168" s="59">
        <f t="shared" si="55"/>
        <v>0</v>
      </c>
      <c r="AD168" s="60">
        <f t="shared" si="59"/>
        <v>18.059999999999999</v>
      </c>
      <c r="AE168" s="61" t="str">
        <f t="shared" si="56"/>
        <v/>
      </c>
      <c r="AF168" s="8"/>
    </row>
    <row r="169" spans="1:32" x14ac:dyDescent="0.3">
      <c r="A169" s="1">
        <v>166</v>
      </c>
      <c r="B169" s="14" t="s">
        <v>400</v>
      </c>
      <c r="C169" s="14" t="s">
        <v>7</v>
      </c>
      <c r="D169" s="6" t="s">
        <v>401</v>
      </c>
      <c r="E169" s="1">
        <v>2006</v>
      </c>
      <c r="F169" s="7">
        <v>436353.04</v>
      </c>
      <c r="G169" s="7">
        <v>658.03</v>
      </c>
      <c r="H169" s="57"/>
      <c r="I169" s="7">
        <f t="shared" si="57"/>
        <v>435695.00999999995</v>
      </c>
      <c r="J169" s="8">
        <f t="shared" si="40"/>
        <v>435695</v>
      </c>
      <c r="K169" s="9">
        <v>1.4999999999999999E-2</v>
      </c>
      <c r="L169" s="10">
        <f t="shared" si="41"/>
        <v>18.059999999999999</v>
      </c>
      <c r="M169" s="10">
        <f t="shared" si="42"/>
        <v>18.059999999999999</v>
      </c>
      <c r="N169" s="11">
        <f t="shared" si="43"/>
        <v>78691.283790000001</v>
      </c>
      <c r="O169" s="11">
        <f t="shared" si="44"/>
        <v>78691.283790000001</v>
      </c>
      <c r="P169" s="11">
        <f t="shared" si="58"/>
        <v>0.28379000000131782</v>
      </c>
      <c r="Q169" s="8">
        <f t="shared" si="45"/>
        <v>78691</v>
      </c>
      <c r="R169" s="11">
        <f t="shared" si="46"/>
        <v>-0.28379000000131782</v>
      </c>
      <c r="S169" s="1">
        <f t="shared" si="47"/>
        <v>18.059999999999999</v>
      </c>
      <c r="T169" s="8">
        <f>ROUND(IF(K169=3%,$J$364*Ranking!K169,0),0)</f>
        <v>0</v>
      </c>
      <c r="U169" s="8">
        <f t="shared" si="48"/>
        <v>78691</v>
      </c>
      <c r="V169" s="8">
        <f t="shared" si="49"/>
        <v>0</v>
      </c>
      <c r="W169" s="8">
        <f t="shared" si="50"/>
        <v>78691</v>
      </c>
      <c r="X169" s="10">
        <f t="shared" si="51"/>
        <v>18.059999999999999</v>
      </c>
      <c r="Y169" s="8">
        <f>IF(K169=3%,ROUND($J$366*Ranking!K169,0),0)</f>
        <v>0</v>
      </c>
      <c r="Z169" s="12">
        <f t="shared" si="52"/>
        <v>78691</v>
      </c>
      <c r="AA169" s="12">
        <f t="shared" si="53"/>
        <v>0</v>
      </c>
      <c r="AB169" s="8">
        <f t="shared" si="54"/>
        <v>78691</v>
      </c>
      <c r="AC169" s="59">
        <f t="shared" si="55"/>
        <v>0</v>
      </c>
      <c r="AD169" s="60">
        <f t="shared" si="59"/>
        <v>18.059999999999999</v>
      </c>
      <c r="AE169" s="61" t="str">
        <f t="shared" si="56"/>
        <v/>
      </c>
      <c r="AF169" s="8"/>
    </row>
    <row r="170" spans="1:32" x14ac:dyDescent="0.3">
      <c r="A170" s="1">
        <v>167</v>
      </c>
      <c r="B170" s="14" t="s">
        <v>402</v>
      </c>
      <c r="C170" s="14" t="s">
        <v>7</v>
      </c>
      <c r="D170" s="6" t="s">
        <v>403</v>
      </c>
      <c r="F170" s="7">
        <v>0</v>
      </c>
      <c r="G170" s="7">
        <v>0</v>
      </c>
      <c r="H170" s="57"/>
      <c r="I170" s="7">
        <f t="shared" si="57"/>
        <v>0</v>
      </c>
      <c r="J170" s="8">
        <f t="shared" si="40"/>
        <v>0</v>
      </c>
      <c r="K170" s="9"/>
      <c r="L170" s="10">
        <f t="shared" si="41"/>
        <v>0</v>
      </c>
      <c r="M170" s="10" t="str">
        <f t="shared" si="42"/>
        <v/>
      </c>
      <c r="N170" s="11">
        <f t="shared" si="43"/>
        <v>0</v>
      </c>
      <c r="O170" s="11">
        <f t="shared" si="44"/>
        <v>0</v>
      </c>
      <c r="P170" s="11">
        <f t="shared" si="58"/>
        <v>0</v>
      </c>
      <c r="Q170" s="8">
        <f t="shared" si="45"/>
        <v>0</v>
      </c>
      <c r="R170" s="11">
        <f t="shared" si="46"/>
        <v>0</v>
      </c>
      <c r="S170" s="1">
        <f t="shared" si="47"/>
        <v>0</v>
      </c>
      <c r="T170" s="8">
        <f>ROUND(IF(K170=3%,$J$364*Ranking!K170,0),0)</f>
        <v>0</v>
      </c>
      <c r="U170" s="8">
        <f t="shared" si="48"/>
        <v>0</v>
      </c>
      <c r="V170" s="8">
        <f t="shared" si="49"/>
        <v>0</v>
      </c>
      <c r="W170" s="8">
        <f t="shared" si="50"/>
        <v>0</v>
      </c>
      <c r="X170" s="10">
        <f t="shared" si="51"/>
        <v>0</v>
      </c>
      <c r="Y170" s="8">
        <f>IF(K170=3%,ROUND($J$366*Ranking!K170,0),0)</f>
        <v>0</v>
      </c>
      <c r="Z170" s="12">
        <f t="shared" si="52"/>
        <v>0</v>
      </c>
      <c r="AA170" s="12">
        <f t="shared" si="53"/>
        <v>0</v>
      </c>
      <c r="AB170" s="8">
        <f t="shared" si="54"/>
        <v>0</v>
      </c>
      <c r="AC170" s="59">
        <f t="shared" si="55"/>
        <v>0</v>
      </c>
      <c r="AD170" s="60" t="str">
        <f t="shared" si="59"/>
        <v/>
      </c>
      <c r="AE170" s="61" t="str">
        <f t="shared" si="56"/>
        <v/>
      </c>
      <c r="AF170" s="8"/>
    </row>
    <row r="171" spans="1:32" x14ac:dyDescent="0.3">
      <c r="A171" s="1">
        <v>168</v>
      </c>
      <c r="B171" s="14" t="s">
        <v>404</v>
      </c>
      <c r="C171" s="14" t="s">
        <v>7</v>
      </c>
      <c r="D171" s="6" t="s">
        <v>405</v>
      </c>
      <c r="F171" s="7">
        <v>0</v>
      </c>
      <c r="G171" s="7">
        <v>0</v>
      </c>
      <c r="H171" s="57"/>
      <c r="I171" s="7">
        <f t="shared" si="57"/>
        <v>0</v>
      </c>
      <c r="J171" s="8">
        <f t="shared" si="40"/>
        <v>0</v>
      </c>
      <c r="K171" s="9"/>
      <c r="L171" s="10">
        <f t="shared" si="41"/>
        <v>0</v>
      </c>
      <c r="M171" s="10" t="str">
        <f t="shared" si="42"/>
        <v/>
      </c>
      <c r="N171" s="11">
        <f t="shared" si="43"/>
        <v>0</v>
      </c>
      <c r="O171" s="11">
        <f t="shared" si="44"/>
        <v>0</v>
      </c>
      <c r="P171" s="11">
        <f t="shared" si="58"/>
        <v>0</v>
      </c>
      <c r="Q171" s="8">
        <f t="shared" si="45"/>
        <v>0</v>
      </c>
      <c r="R171" s="11">
        <f t="shared" si="46"/>
        <v>0</v>
      </c>
      <c r="S171" s="1">
        <f t="shared" si="47"/>
        <v>0</v>
      </c>
      <c r="T171" s="8">
        <f>ROUND(IF(K171=3%,$J$364*Ranking!K171,0),0)</f>
        <v>0</v>
      </c>
      <c r="U171" s="8">
        <f t="shared" si="48"/>
        <v>0</v>
      </c>
      <c r="V171" s="8">
        <f t="shared" si="49"/>
        <v>0</v>
      </c>
      <c r="W171" s="8">
        <f t="shared" si="50"/>
        <v>0</v>
      </c>
      <c r="X171" s="10">
        <f t="shared" si="51"/>
        <v>0</v>
      </c>
      <c r="Y171" s="8">
        <f>IF(K171=3%,ROUND($J$366*Ranking!K171,0),0)</f>
        <v>0</v>
      </c>
      <c r="Z171" s="12">
        <f t="shared" si="52"/>
        <v>0</v>
      </c>
      <c r="AA171" s="12">
        <f t="shared" si="53"/>
        <v>0</v>
      </c>
      <c r="AB171" s="8">
        <f t="shared" si="54"/>
        <v>0</v>
      </c>
      <c r="AC171" s="59">
        <f t="shared" si="55"/>
        <v>0</v>
      </c>
      <c r="AD171" s="60" t="str">
        <f t="shared" si="59"/>
        <v/>
      </c>
      <c r="AE171" s="61" t="str">
        <f t="shared" si="56"/>
        <v/>
      </c>
      <c r="AF171" s="8"/>
    </row>
    <row r="172" spans="1:32" x14ac:dyDescent="0.3">
      <c r="A172" s="1">
        <v>169</v>
      </c>
      <c r="B172" s="14" t="s">
        <v>406</v>
      </c>
      <c r="C172" s="14" t="s">
        <v>7</v>
      </c>
      <c r="D172" s="6" t="s">
        <v>407</v>
      </c>
      <c r="E172" s="1">
        <v>2006</v>
      </c>
      <c r="F172" s="7">
        <v>398654.22</v>
      </c>
      <c r="G172" s="7">
        <v>2663.63</v>
      </c>
      <c r="H172" s="57"/>
      <c r="I172" s="7">
        <f t="shared" si="57"/>
        <v>395990.58999999997</v>
      </c>
      <c r="J172" s="8">
        <f t="shared" si="40"/>
        <v>395991</v>
      </c>
      <c r="K172" s="9">
        <v>0.02</v>
      </c>
      <c r="L172" s="10">
        <f t="shared" si="41"/>
        <v>18.059999999999999</v>
      </c>
      <c r="M172" s="10">
        <f t="shared" si="42"/>
        <v>18.059999999999999</v>
      </c>
      <c r="N172" s="11">
        <f t="shared" si="43"/>
        <v>71520.307010000004</v>
      </c>
      <c r="O172" s="11">
        <f t="shared" si="44"/>
        <v>71520.307010000004</v>
      </c>
      <c r="P172" s="11">
        <f t="shared" si="58"/>
        <v>0.30701000000408385</v>
      </c>
      <c r="Q172" s="8">
        <f t="shared" si="45"/>
        <v>71520</v>
      </c>
      <c r="R172" s="11">
        <f t="shared" si="46"/>
        <v>-0.30701000000408385</v>
      </c>
      <c r="S172" s="1">
        <f t="shared" si="47"/>
        <v>18.059999999999999</v>
      </c>
      <c r="T172" s="8">
        <f>ROUND(IF(K172=3%,$J$364*Ranking!K172,0),0)</f>
        <v>0</v>
      </c>
      <c r="U172" s="8">
        <f t="shared" si="48"/>
        <v>71520</v>
      </c>
      <c r="V172" s="8">
        <f t="shared" si="49"/>
        <v>0</v>
      </c>
      <c r="W172" s="8">
        <f t="shared" si="50"/>
        <v>71520</v>
      </c>
      <c r="X172" s="10">
        <f t="shared" si="51"/>
        <v>18.059999999999999</v>
      </c>
      <c r="Y172" s="8">
        <f>IF(K172=3%,ROUND($J$366*Ranking!K172,0),0)</f>
        <v>0</v>
      </c>
      <c r="Z172" s="12">
        <f t="shared" si="52"/>
        <v>71520</v>
      </c>
      <c r="AA172" s="12">
        <f t="shared" si="53"/>
        <v>0</v>
      </c>
      <c r="AB172" s="8">
        <f t="shared" si="54"/>
        <v>71520</v>
      </c>
      <c r="AC172" s="59">
        <f t="shared" si="55"/>
        <v>0</v>
      </c>
      <c r="AD172" s="60">
        <f t="shared" si="59"/>
        <v>18.059999999999999</v>
      </c>
      <c r="AE172" s="61" t="str">
        <f t="shared" si="56"/>
        <v/>
      </c>
      <c r="AF172" s="8"/>
    </row>
    <row r="173" spans="1:32" x14ac:dyDescent="0.3">
      <c r="A173" s="1">
        <v>170</v>
      </c>
      <c r="B173" s="14" t="s">
        <v>408</v>
      </c>
      <c r="C173" s="14" t="s">
        <v>7</v>
      </c>
      <c r="D173" s="6" t="s">
        <v>409</v>
      </c>
      <c r="F173" s="7">
        <v>0</v>
      </c>
      <c r="G173" s="7">
        <v>0</v>
      </c>
      <c r="H173" s="57"/>
      <c r="I173" s="7">
        <f t="shared" si="57"/>
        <v>0</v>
      </c>
      <c r="J173" s="8">
        <f t="shared" si="40"/>
        <v>0</v>
      </c>
      <c r="K173" s="9"/>
      <c r="L173" s="10">
        <f t="shared" si="41"/>
        <v>0</v>
      </c>
      <c r="M173" s="10" t="str">
        <f t="shared" si="42"/>
        <v/>
      </c>
      <c r="N173" s="11">
        <f t="shared" si="43"/>
        <v>0</v>
      </c>
      <c r="O173" s="11">
        <f t="shared" si="44"/>
        <v>0</v>
      </c>
      <c r="P173" s="11">
        <f t="shared" si="58"/>
        <v>0</v>
      </c>
      <c r="Q173" s="8">
        <f t="shared" si="45"/>
        <v>0</v>
      </c>
      <c r="R173" s="11">
        <f t="shared" si="46"/>
        <v>0</v>
      </c>
      <c r="S173" s="1">
        <f t="shared" si="47"/>
        <v>0</v>
      </c>
      <c r="T173" s="8">
        <f>ROUND(IF(K173=3%,$J$364*Ranking!K173,0),0)</f>
        <v>0</v>
      </c>
      <c r="U173" s="8">
        <f t="shared" si="48"/>
        <v>0</v>
      </c>
      <c r="V173" s="8">
        <f t="shared" si="49"/>
        <v>0</v>
      </c>
      <c r="W173" s="8">
        <f t="shared" si="50"/>
        <v>0</v>
      </c>
      <c r="X173" s="10">
        <f t="shared" si="51"/>
        <v>0</v>
      </c>
      <c r="Y173" s="8">
        <f>IF(K173=3%,ROUND($J$366*Ranking!K173,0),0)</f>
        <v>0</v>
      </c>
      <c r="Z173" s="12">
        <f t="shared" si="52"/>
        <v>0</v>
      </c>
      <c r="AA173" s="12">
        <f t="shared" si="53"/>
        <v>0</v>
      </c>
      <c r="AB173" s="8">
        <f t="shared" si="54"/>
        <v>0</v>
      </c>
      <c r="AC173" s="59">
        <f t="shared" si="55"/>
        <v>0</v>
      </c>
      <c r="AD173" s="60" t="str">
        <f t="shared" si="59"/>
        <v/>
      </c>
      <c r="AE173" s="61" t="str">
        <f t="shared" si="56"/>
        <v/>
      </c>
      <c r="AF173" s="8"/>
    </row>
    <row r="174" spans="1:32" x14ac:dyDescent="0.3">
      <c r="A174" s="1">
        <v>171</v>
      </c>
      <c r="B174" s="14" t="s">
        <v>67</v>
      </c>
      <c r="C174" s="14" t="s">
        <v>7</v>
      </c>
      <c r="D174" s="6" t="s">
        <v>68</v>
      </c>
      <c r="E174" s="1">
        <v>2002</v>
      </c>
      <c r="F174" s="7">
        <v>2045129.05</v>
      </c>
      <c r="G174" s="7">
        <v>23916.79</v>
      </c>
      <c r="H174" s="57"/>
      <c r="I174" s="7">
        <f t="shared" si="57"/>
        <v>2021212.26</v>
      </c>
      <c r="J174" s="8">
        <f t="shared" si="40"/>
        <v>2021212</v>
      </c>
      <c r="K174" s="9">
        <v>0.03</v>
      </c>
      <c r="L174" s="10">
        <f t="shared" si="41"/>
        <v>18.059999999999999</v>
      </c>
      <c r="M174" s="10">
        <f t="shared" si="42"/>
        <v>20.68</v>
      </c>
      <c r="N174" s="11">
        <f t="shared" si="43"/>
        <v>365053.00060999999</v>
      </c>
      <c r="O174" s="11">
        <f t="shared" si="44"/>
        <v>365053.00060999999</v>
      </c>
      <c r="P174" s="11">
        <f t="shared" si="58"/>
        <v>6.0999998822808266E-4</v>
      </c>
      <c r="Q174" s="8">
        <f t="shared" si="45"/>
        <v>365053</v>
      </c>
      <c r="R174" s="11">
        <f t="shared" si="46"/>
        <v>-6.0999998822808266E-4</v>
      </c>
      <c r="S174" s="1">
        <f t="shared" si="47"/>
        <v>18.059999999999999</v>
      </c>
      <c r="T174" s="8">
        <f>ROUND(IF(K174=3%,$J$364*Ranking!K174,0),0)</f>
        <v>32026</v>
      </c>
      <c r="U174" s="8">
        <f t="shared" si="48"/>
        <v>397079</v>
      </c>
      <c r="V174" s="8">
        <f t="shared" si="49"/>
        <v>32026</v>
      </c>
      <c r="W174" s="8">
        <f t="shared" si="50"/>
        <v>397079</v>
      </c>
      <c r="X174" s="10">
        <f t="shared" si="51"/>
        <v>19.649999999999999</v>
      </c>
      <c r="Y174" s="8">
        <f>IF(K174=3%,ROUND($J$366*Ranking!K174,0),0)</f>
        <v>20818</v>
      </c>
      <c r="Z174" s="12">
        <f t="shared" si="52"/>
        <v>417897</v>
      </c>
      <c r="AA174" s="12">
        <f t="shared" si="53"/>
        <v>20818</v>
      </c>
      <c r="AB174" s="8">
        <f t="shared" si="54"/>
        <v>417897</v>
      </c>
      <c r="AC174" s="59">
        <f t="shared" si="55"/>
        <v>0</v>
      </c>
      <c r="AD174" s="60">
        <f t="shared" si="59"/>
        <v>20.68</v>
      </c>
      <c r="AE174" s="61" t="str">
        <f t="shared" si="56"/>
        <v/>
      </c>
      <c r="AF174" s="8"/>
    </row>
    <row r="175" spans="1:32" x14ac:dyDescent="0.3">
      <c r="A175" s="1">
        <v>172</v>
      </c>
      <c r="B175" s="14" t="s">
        <v>410</v>
      </c>
      <c r="C175" s="14" t="s">
        <v>7</v>
      </c>
      <c r="D175" s="6" t="s">
        <v>411</v>
      </c>
      <c r="E175" s="1">
        <v>2006</v>
      </c>
      <c r="F175" s="7">
        <v>1128054.56</v>
      </c>
      <c r="G175" s="7">
        <v>6889.79</v>
      </c>
      <c r="H175" s="57"/>
      <c r="I175" s="7">
        <f t="shared" si="57"/>
        <v>1121164.77</v>
      </c>
      <c r="J175" s="8">
        <f t="shared" si="40"/>
        <v>1121165</v>
      </c>
      <c r="K175" s="9">
        <v>0.02</v>
      </c>
      <c r="L175" s="10">
        <f t="shared" si="41"/>
        <v>18.059999999999999</v>
      </c>
      <c r="M175" s="10">
        <f t="shared" si="42"/>
        <v>18.059999999999999</v>
      </c>
      <c r="N175" s="11">
        <f t="shared" si="43"/>
        <v>202494.66529</v>
      </c>
      <c r="O175" s="11">
        <f t="shared" si="44"/>
        <v>202494.66529</v>
      </c>
      <c r="P175" s="11">
        <f t="shared" si="58"/>
        <v>-0.33470999999553896</v>
      </c>
      <c r="Q175" s="8">
        <f t="shared" si="45"/>
        <v>202495</v>
      </c>
      <c r="R175" s="11">
        <f t="shared" si="46"/>
        <v>0.33470999999553896</v>
      </c>
      <c r="S175" s="1">
        <f t="shared" si="47"/>
        <v>18.059999999999999</v>
      </c>
      <c r="T175" s="8">
        <f>ROUND(IF(K175=3%,$J$364*Ranking!K175,0),0)</f>
        <v>0</v>
      </c>
      <c r="U175" s="8">
        <f t="shared" si="48"/>
        <v>202495</v>
      </c>
      <c r="V175" s="8">
        <f t="shared" si="49"/>
        <v>0</v>
      </c>
      <c r="W175" s="8">
        <f t="shared" si="50"/>
        <v>202495</v>
      </c>
      <c r="X175" s="10">
        <f t="shared" si="51"/>
        <v>18.059999999999999</v>
      </c>
      <c r="Y175" s="8">
        <f>IF(K175=3%,ROUND($J$366*Ranking!K175,0),0)</f>
        <v>0</v>
      </c>
      <c r="Z175" s="12">
        <f t="shared" si="52"/>
        <v>202495</v>
      </c>
      <c r="AA175" s="12">
        <f t="shared" si="53"/>
        <v>0</v>
      </c>
      <c r="AB175" s="8">
        <f t="shared" si="54"/>
        <v>202495</v>
      </c>
      <c r="AC175" s="59">
        <f t="shared" si="55"/>
        <v>0</v>
      </c>
      <c r="AD175" s="60">
        <f t="shared" si="59"/>
        <v>18.059999999999999</v>
      </c>
      <c r="AE175" s="61" t="str">
        <f t="shared" si="56"/>
        <v/>
      </c>
      <c r="AF175" s="8"/>
    </row>
    <row r="176" spans="1:32" x14ac:dyDescent="0.3">
      <c r="A176" s="1">
        <v>173</v>
      </c>
      <c r="B176" s="14" t="s">
        <v>412</v>
      </c>
      <c r="C176" s="14" t="s">
        <v>7</v>
      </c>
      <c r="D176" s="6" t="s">
        <v>413</v>
      </c>
      <c r="E176" s="1">
        <v>2008</v>
      </c>
      <c r="F176" s="7">
        <v>234946.09</v>
      </c>
      <c r="G176" s="7">
        <v>930.24</v>
      </c>
      <c r="H176" s="57"/>
      <c r="I176" s="7">
        <f t="shared" si="57"/>
        <v>234015.85</v>
      </c>
      <c r="J176" s="8">
        <f t="shared" si="40"/>
        <v>234016</v>
      </c>
      <c r="K176" s="9">
        <v>0.01</v>
      </c>
      <c r="L176" s="10">
        <f t="shared" si="41"/>
        <v>18.059999999999999</v>
      </c>
      <c r="M176" s="10">
        <f t="shared" si="42"/>
        <v>18.059999999999999</v>
      </c>
      <c r="N176" s="11">
        <f t="shared" si="43"/>
        <v>42265.849889999998</v>
      </c>
      <c r="O176" s="11">
        <f t="shared" si="44"/>
        <v>42265.849889999998</v>
      </c>
      <c r="P176" s="11">
        <f t="shared" si="58"/>
        <v>-0.15011000000231434</v>
      </c>
      <c r="Q176" s="8">
        <f t="shared" si="45"/>
        <v>42266</v>
      </c>
      <c r="R176" s="11">
        <f t="shared" si="46"/>
        <v>0.15011000000231434</v>
      </c>
      <c r="S176" s="1">
        <f t="shared" si="47"/>
        <v>18.059999999999999</v>
      </c>
      <c r="T176" s="8">
        <f>ROUND(IF(K176=3%,$J$364*Ranking!K176,0),0)</f>
        <v>0</v>
      </c>
      <c r="U176" s="8">
        <f t="shared" si="48"/>
        <v>42266</v>
      </c>
      <c r="V176" s="8">
        <f t="shared" si="49"/>
        <v>0</v>
      </c>
      <c r="W176" s="8">
        <f t="shared" si="50"/>
        <v>42266</v>
      </c>
      <c r="X176" s="10">
        <f t="shared" si="51"/>
        <v>18.059999999999999</v>
      </c>
      <c r="Y176" s="8">
        <f>IF(K176=3%,ROUND($J$366*Ranking!K176,0),0)</f>
        <v>0</v>
      </c>
      <c r="Z176" s="12">
        <f t="shared" si="52"/>
        <v>42266</v>
      </c>
      <c r="AA176" s="12">
        <f t="shared" si="53"/>
        <v>0</v>
      </c>
      <c r="AB176" s="8">
        <f t="shared" si="54"/>
        <v>42266</v>
      </c>
      <c r="AC176" s="59">
        <f t="shared" si="55"/>
        <v>0</v>
      </c>
      <c r="AD176" s="60">
        <f t="shared" si="59"/>
        <v>18.059999999999999</v>
      </c>
      <c r="AE176" s="61" t="str">
        <f t="shared" si="56"/>
        <v/>
      </c>
      <c r="AF176" s="8"/>
    </row>
    <row r="177" spans="1:32" x14ac:dyDescent="0.3">
      <c r="A177" s="1">
        <v>174</v>
      </c>
      <c r="B177" s="14" t="s">
        <v>414</v>
      </c>
      <c r="C177" s="14" t="s">
        <v>7</v>
      </c>
      <c r="D177" s="6" t="s">
        <v>415</v>
      </c>
      <c r="E177" s="1">
        <v>2007</v>
      </c>
      <c r="F177" s="7">
        <v>408059.77</v>
      </c>
      <c r="G177" s="7">
        <v>4232.1099999999997</v>
      </c>
      <c r="H177" s="57"/>
      <c r="I177" s="7">
        <f t="shared" si="57"/>
        <v>403827.66000000003</v>
      </c>
      <c r="J177" s="8">
        <f t="shared" si="40"/>
        <v>403828</v>
      </c>
      <c r="K177" s="9">
        <v>1.4999999999999999E-2</v>
      </c>
      <c r="L177" s="10">
        <f t="shared" si="41"/>
        <v>18.059999999999999</v>
      </c>
      <c r="M177" s="10">
        <f t="shared" si="42"/>
        <v>18.059999999999999</v>
      </c>
      <c r="N177" s="11">
        <f t="shared" si="43"/>
        <v>72935.754950000002</v>
      </c>
      <c r="O177" s="11">
        <f t="shared" si="44"/>
        <v>72935.754950000002</v>
      </c>
      <c r="P177" s="11">
        <f t="shared" si="58"/>
        <v>-0.24504999999771826</v>
      </c>
      <c r="Q177" s="8">
        <f t="shared" si="45"/>
        <v>72936</v>
      </c>
      <c r="R177" s="11">
        <f t="shared" si="46"/>
        <v>0.24504999999771826</v>
      </c>
      <c r="S177" s="1">
        <f t="shared" si="47"/>
        <v>18.059999999999999</v>
      </c>
      <c r="T177" s="8">
        <f>ROUND(IF(K177=3%,$J$364*Ranking!K177,0),0)</f>
        <v>0</v>
      </c>
      <c r="U177" s="8">
        <f t="shared" si="48"/>
        <v>72936</v>
      </c>
      <c r="V177" s="8">
        <f t="shared" si="49"/>
        <v>0</v>
      </c>
      <c r="W177" s="8">
        <f t="shared" si="50"/>
        <v>72936</v>
      </c>
      <c r="X177" s="10">
        <f t="shared" si="51"/>
        <v>18.059999999999999</v>
      </c>
      <c r="Y177" s="8">
        <f>IF(K177=3%,ROUND($J$366*Ranking!K177,0),0)</f>
        <v>0</v>
      </c>
      <c r="Z177" s="12">
        <f t="shared" si="52"/>
        <v>72936</v>
      </c>
      <c r="AA177" s="12">
        <f t="shared" si="53"/>
        <v>0</v>
      </c>
      <c r="AB177" s="8">
        <f t="shared" si="54"/>
        <v>72936</v>
      </c>
      <c r="AC177" s="59">
        <f t="shared" si="55"/>
        <v>0</v>
      </c>
      <c r="AD177" s="60">
        <f t="shared" si="59"/>
        <v>18.059999999999999</v>
      </c>
      <c r="AE177" s="61" t="str">
        <f t="shared" si="56"/>
        <v/>
      </c>
      <c r="AF177" s="8"/>
    </row>
    <row r="178" spans="1:32" x14ac:dyDescent="0.3">
      <c r="A178" s="1">
        <v>175</v>
      </c>
      <c r="B178" s="14" t="s">
        <v>416</v>
      </c>
      <c r="C178" s="14" t="s">
        <v>7</v>
      </c>
      <c r="D178" s="6" t="s">
        <v>417</v>
      </c>
      <c r="F178" s="7">
        <v>0</v>
      </c>
      <c r="G178" s="7">
        <v>0</v>
      </c>
      <c r="H178" s="57"/>
      <c r="I178" s="7">
        <f t="shared" si="57"/>
        <v>0</v>
      </c>
      <c r="J178" s="8">
        <f t="shared" si="40"/>
        <v>0</v>
      </c>
      <c r="K178" s="9"/>
      <c r="L178" s="10">
        <f t="shared" si="41"/>
        <v>0</v>
      </c>
      <c r="M178" s="10" t="str">
        <f t="shared" si="42"/>
        <v/>
      </c>
      <c r="N178" s="11">
        <f t="shared" si="43"/>
        <v>0</v>
      </c>
      <c r="O178" s="11">
        <f t="shared" si="44"/>
        <v>0</v>
      </c>
      <c r="P178" s="11">
        <f t="shared" si="58"/>
        <v>0</v>
      </c>
      <c r="Q178" s="8">
        <f t="shared" si="45"/>
        <v>0</v>
      </c>
      <c r="R178" s="11">
        <f t="shared" si="46"/>
        <v>0</v>
      </c>
      <c r="S178" s="1">
        <f t="shared" si="47"/>
        <v>0</v>
      </c>
      <c r="T178" s="8">
        <f>ROUND(IF(K178=3%,$J$364*Ranking!K178,0),0)</f>
        <v>0</v>
      </c>
      <c r="U178" s="8">
        <f t="shared" si="48"/>
        <v>0</v>
      </c>
      <c r="V178" s="8">
        <f t="shared" si="49"/>
        <v>0</v>
      </c>
      <c r="W178" s="8">
        <f t="shared" si="50"/>
        <v>0</v>
      </c>
      <c r="X178" s="10">
        <f t="shared" si="51"/>
        <v>0</v>
      </c>
      <c r="Y178" s="8">
        <f>IF(K178=3%,ROUND($J$366*Ranking!K178,0),0)</f>
        <v>0</v>
      </c>
      <c r="Z178" s="12">
        <f t="shared" si="52"/>
        <v>0</v>
      </c>
      <c r="AA178" s="12">
        <f t="shared" si="53"/>
        <v>0</v>
      </c>
      <c r="AB178" s="8">
        <f t="shared" si="54"/>
        <v>0</v>
      </c>
      <c r="AC178" s="59">
        <f t="shared" si="55"/>
        <v>0</v>
      </c>
      <c r="AD178" s="60" t="str">
        <f t="shared" si="59"/>
        <v/>
      </c>
      <c r="AE178" s="61" t="str">
        <f t="shared" si="56"/>
        <v/>
      </c>
      <c r="AF178" s="8"/>
    </row>
    <row r="179" spans="1:32" x14ac:dyDescent="0.3">
      <c r="A179" s="1">
        <v>176</v>
      </c>
      <c r="B179" s="14" t="s">
        <v>418</v>
      </c>
      <c r="C179" s="14" t="s">
        <v>7</v>
      </c>
      <c r="D179" s="6" t="s">
        <v>419</v>
      </c>
      <c r="E179" s="1">
        <v>2016</v>
      </c>
      <c r="F179" s="7">
        <v>1808497.03</v>
      </c>
      <c r="G179" s="7">
        <v>8579.61</v>
      </c>
      <c r="H179" s="57"/>
      <c r="I179" s="7">
        <f t="shared" si="57"/>
        <v>1799917.42</v>
      </c>
      <c r="J179" s="8">
        <f t="shared" si="40"/>
        <v>1799917</v>
      </c>
      <c r="K179" s="9">
        <v>1.4999999999999999E-2</v>
      </c>
      <c r="L179" s="10">
        <f t="shared" si="41"/>
        <v>18.059999999999999</v>
      </c>
      <c r="M179" s="10">
        <f t="shared" si="42"/>
        <v>18.059999999999999</v>
      </c>
      <c r="N179" s="11">
        <f t="shared" si="43"/>
        <v>325084.70249</v>
      </c>
      <c r="O179" s="11">
        <f t="shared" si="44"/>
        <v>325084.70249</v>
      </c>
      <c r="P179" s="11">
        <f t="shared" si="58"/>
        <v>-0.29751000000396743</v>
      </c>
      <c r="Q179" s="8">
        <f t="shared" si="45"/>
        <v>325085</v>
      </c>
      <c r="R179" s="11">
        <f t="shared" si="46"/>
        <v>0.29751000000396743</v>
      </c>
      <c r="S179" s="1">
        <f t="shared" si="47"/>
        <v>18.059999999999999</v>
      </c>
      <c r="T179" s="8">
        <f>ROUND(IF(K179=3%,$J$364*Ranking!K179,0),0)</f>
        <v>0</v>
      </c>
      <c r="U179" s="8">
        <f t="shared" si="48"/>
        <v>325085</v>
      </c>
      <c r="V179" s="8">
        <f t="shared" si="49"/>
        <v>0</v>
      </c>
      <c r="W179" s="8">
        <f t="shared" si="50"/>
        <v>325085</v>
      </c>
      <c r="X179" s="10">
        <f t="shared" si="51"/>
        <v>18.059999999999999</v>
      </c>
      <c r="Y179" s="8">
        <f>IF(K179=3%,ROUND($J$366*Ranking!K179,0),0)</f>
        <v>0</v>
      </c>
      <c r="Z179" s="12">
        <f t="shared" si="52"/>
        <v>325085</v>
      </c>
      <c r="AA179" s="12">
        <f t="shared" si="53"/>
        <v>0</v>
      </c>
      <c r="AB179" s="8">
        <f t="shared" si="54"/>
        <v>325085</v>
      </c>
      <c r="AC179" s="59">
        <f t="shared" si="55"/>
        <v>0</v>
      </c>
      <c r="AD179" s="60">
        <f t="shared" si="59"/>
        <v>18.059999999999999</v>
      </c>
      <c r="AE179" s="61" t="str">
        <f t="shared" si="56"/>
        <v/>
      </c>
      <c r="AF179" s="8"/>
    </row>
    <row r="180" spans="1:32" x14ac:dyDescent="0.3">
      <c r="A180" s="1">
        <v>177</v>
      </c>
      <c r="B180" s="14" t="s">
        <v>69</v>
      </c>
      <c r="C180" s="14" t="s">
        <v>7</v>
      </c>
      <c r="D180" s="6" t="s">
        <v>70</v>
      </c>
      <c r="E180" s="1">
        <v>2002</v>
      </c>
      <c r="F180" s="7">
        <v>1161663</v>
      </c>
      <c r="G180" s="7">
        <v>7708</v>
      </c>
      <c r="H180" s="57"/>
      <c r="I180" s="7">
        <f t="shared" si="57"/>
        <v>1153955</v>
      </c>
      <c r="J180" s="8">
        <f t="shared" si="40"/>
        <v>1153955</v>
      </c>
      <c r="K180" s="9">
        <v>0.03</v>
      </c>
      <c r="L180" s="10">
        <f t="shared" si="41"/>
        <v>18.059999999999999</v>
      </c>
      <c r="M180" s="10">
        <f t="shared" si="42"/>
        <v>24.17</v>
      </c>
      <c r="N180" s="11">
        <f t="shared" si="43"/>
        <v>208416.89804</v>
      </c>
      <c r="O180" s="11">
        <f t="shared" si="44"/>
        <v>208416.89804</v>
      </c>
      <c r="P180" s="11">
        <f t="shared" si="58"/>
        <v>-0.10195999999996275</v>
      </c>
      <c r="Q180" s="8">
        <f t="shared" si="45"/>
        <v>208417</v>
      </c>
      <c r="R180" s="11">
        <f t="shared" si="46"/>
        <v>0.10195999999996275</v>
      </c>
      <c r="S180" s="1">
        <f t="shared" si="47"/>
        <v>18.059999999999999</v>
      </c>
      <c r="T180" s="8">
        <f>ROUND(IF(K180=3%,$J$364*Ranking!K180,0),0)</f>
        <v>42702</v>
      </c>
      <c r="U180" s="8">
        <f t="shared" si="48"/>
        <v>251119</v>
      </c>
      <c r="V180" s="8">
        <f t="shared" si="49"/>
        <v>42702</v>
      </c>
      <c r="W180" s="8">
        <f t="shared" si="50"/>
        <v>251119</v>
      </c>
      <c r="X180" s="10">
        <f t="shared" si="51"/>
        <v>21.76</v>
      </c>
      <c r="Y180" s="8">
        <f>IF(K180=3%,ROUND($J$366*Ranking!K180,0),0)</f>
        <v>27758</v>
      </c>
      <c r="Z180" s="12">
        <f t="shared" si="52"/>
        <v>278877</v>
      </c>
      <c r="AA180" s="12">
        <f t="shared" si="53"/>
        <v>27758</v>
      </c>
      <c r="AB180" s="8">
        <f t="shared" si="54"/>
        <v>278877</v>
      </c>
      <c r="AC180" s="59">
        <f t="shared" si="55"/>
        <v>0</v>
      </c>
      <c r="AD180" s="60">
        <f t="shared" si="59"/>
        <v>24.17</v>
      </c>
      <c r="AE180" s="61" t="str">
        <f t="shared" si="56"/>
        <v/>
      </c>
      <c r="AF180" s="8"/>
    </row>
    <row r="181" spans="1:32" x14ac:dyDescent="0.3">
      <c r="A181" s="1">
        <v>178</v>
      </c>
      <c r="B181" s="14" t="s">
        <v>420</v>
      </c>
      <c r="C181" s="14" t="s">
        <v>7</v>
      </c>
      <c r="D181" s="6" t="s">
        <v>421</v>
      </c>
      <c r="F181" s="7">
        <v>0</v>
      </c>
      <c r="G181" s="7">
        <v>0</v>
      </c>
      <c r="H181" s="57"/>
      <c r="I181" s="7">
        <f t="shared" si="57"/>
        <v>0</v>
      </c>
      <c r="J181" s="8">
        <f t="shared" si="40"/>
        <v>0</v>
      </c>
      <c r="K181" s="9"/>
      <c r="L181" s="10">
        <f t="shared" si="41"/>
        <v>0</v>
      </c>
      <c r="M181" s="10" t="str">
        <f t="shared" si="42"/>
        <v/>
      </c>
      <c r="N181" s="11">
        <f t="shared" si="43"/>
        <v>0</v>
      </c>
      <c r="O181" s="11">
        <f t="shared" si="44"/>
        <v>0</v>
      </c>
      <c r="P181" s="11">
        <f t="shared" si="58"/>
        <v>0</v>
      </c>
      <c r="Q181" s="8">
        <f t="shared" si="45"/>
        <v>0</v>
      </c>
      <c r="R181" s="11">
        <f t="shared" si="46"/>
        <v>0</v>
      </c>
      <c r="S181" s="1">
        <f t="shared" si="47"/>
        <v>0</v>
      </c>
      <c r="T181" s="8">
        <f>ROUND(IF(K181=3%,$J$364*Ranking!K181,0),0)</f>
        <v>0</v>
      </c>
      <c r="U181" s="8">
        <f t="shared" si="48"/>
        <v>0</v>
      </c>
      <c r="V181" s="8">
        <f t="shared" si="49"/>
        <v>0</v>
      </c>
      <c r="W181" s="8">
        <f t="shared" si="50"/>
        <v>0</v>
      </c>
      <c r="X181" s="10">
        <f t="shared" si="51"/>
        <v>0</v>
      </c>
      <c r="Y181" s="8">
        <f>IF(K181=3%,ROUND($J$366*Ranking!K181,0),0)</f>
        <v>0</v>
      </c>
      <c r="Z181" s="12">
        <f t="shared" si="52"/>
        <v>0</v>
      </c>
      <c r="AA181" s="12">
        <f t="shared" si="53"/>
        <v>0</v>
      </c>
      <c r="AB181" s="8">
        <f t="shared" si="54"/>
        <v>0</v>
      </c>
      <c r="AC181" s="59">
        <f t="shared" si="55"/>
        <v>0</v>
      </c>
      <c r="AD181" s="60" t="str">
        <f t="shared" si="59"/>
        <v/>
      </c>
      <c r="AE181" s="61" t="str">
        <f t="shared" si="56"/>
        <v/>
      </c>
      <c r="AF181" s="8"/>
    </row>
    <row r="182" spans="1:32" x14ac:dyDescent="0.3">
      <c r="A182" s="1">
        <v>179</v>
      </c>
      <c r="B182" s="14" t="s">
        <v>71</v>
      </c>
      <c r="C182" s="14" t="s">
        <v>7</v>
      </c>
      <c r="D182" s="6" t="s">
        <v>72</v>
      </c>
      <c r="E182" s="1">
        <v>2004</v>
      </c>
      <c r="F182" s="7">
        <v>472623.46</v>
      </c>
      <c r="G182" s="7">
        <v>1161.8399999999999</v>
      </c>
      <c r="H182" s="57"/>
      <c r="I182" s="7">
        <f t="shared" si="57"/>
        <v>471461.62</v>
      </c>
      <c r="J182" s="8">
        <f t="shared" si="40"/>
        <v>471462</v>
      </c>
      <c r="K182" s="9">
        <v>0.03</v>
      </c>
      <c r="L182" s="10">
        <f t="shared" si="41"/>
        <v>18.059999999999999</v>
      </c>
      <c r="M182" s="10">
        <f t="shared" si="42"/>
        <v>38.61</v>
      </c>
      <c r="N182" s="11">
        <f t="shared" si="43"/>
        <v>85151.195309999996</v>
      </c>
      <c r="O182" s="11">
        <f t="shared" si="44"/>
        <v>85151.195309999996</v>
      </c>
      <c r="P182" s="11">
        <f t="shared" si="58"/>
        <v>0.19530999999551568</v>
      </c>
      <c r="Q182" s="8">
        <f t="shared" si="45"/>
        <v>85151</v>
      </c>
      <c r="R182" s="11">
        <f t="shared" si="46"/>
        <v>-0.19530999999551568</v>
      </c>
      <c r="S182" s="1">
        <f t="shared" si="47"/>
        <v>18.059999999999999</v>
      </c>
      <c r="T182" s="8">
        <f>ROUND(IF(K182=3%,$J$364*Ranking!K182,0),0)</f>
        <v>58715</v>
      </c>
      <c r="U182" s="8">
        <f t="shared" si="48"/>
        <v>143866</v>
      </c>
      <c r="V182" s="8">
        <f t="shared" si="49"/>
        <v>58715</v>
      </c>
      <c r="W182" s="8">
        <f t="shared" si="50"/>
        <v>143866</v>
      </c>
      <c r="X182" s="10">
        <f t="shared" si="51"/>
        <v>30.51</v>
      </c>
      <c r="Y182" s="8">
        <f>IF(K182=3%,ROUND($J$366*Ranking!K182,0),0)</f>
        <v>38167</v>
      </c>
      <c r="Z182" s="12">
        <f t="shared" si="52"/>
        <v>182033</v>
      </c>
      <c r="AA182" s="12">
        <f t="shared" si="53"/>
        <v>38167</v>
      </c>
      <c r="AB182" s="8">
        <f t="shared" si="54"/>
        <v>182033</v>
      </c>
      <c r="AC182" s="59">
        <f t="shared" si="55"/>
        <v>0</v>
      </c>
      <c r="AD182" s="60">
        <f t="shared" si="59"/>
        <v>38.61</v>
      </c>
      <c r="AE182" s="61" t="str">
        <f t="shared" si="56"/>
        <v/>
      </c>
      <c r="AF182" s="8"/>
    </row>
    <row r="183" spans="1:32" x14ac:dyDescent="0.3">
      <c r="A183" s="1">
        <v>180</v>
      </c>
      <c r="B183" s="14" t="s">
        <v>422</v>
      </c>
      <c r="C183" s="14" t="s">
        <v>7</v>
      </c>
      <c r="D183" s="6" t="s">
        <v>423</v>
      </c>
      <c r="F183" s="7">
        <v>0</v>
      </c>
      <c r="G183" s="7">
        <v>0</v>
      </c>
      <c r="H183" s="57"/>
      <c r="I183" s="7">
        <f t="shared" si="57"/>
        <v>0</v>
      </c>
      <c r="J183" s="8">
        <f t="shared" si="40"/>
        <v>0</v>
      </c>
      <c r="K183" s="9"/>
      <c r="L183" s="10">
        <f t="shared" si="41"/>
        <v>0</v>
      </c>
      <c r="M183" s="10" t="str">
        <f t="shared" si="42"/>
        <v/>
      </c>
      <c r="N183" s="11">
        <f t="shared" si="43"/>
        <v>0</v>
      </c>
      <c r="O183" s="11">
        <f t="shared" si="44"/>
        <v>0</v>
      </c>
      <c r="P183" s="11">
        <f t="shared" si="58"/>
        <v>0</v>
      </c>
      <c r="Q183" s="8">
        <f t="shared" si="45"/>
        <v>0</v>
      </c>
      <c r="R183" s="11">
        <f t="shared" si="46"/>
        <v>0</v>
      </c>
      <c r="S183" s="1">
        <f t="shared" si="47"/>
        <v>0</v>
      </c>
      <c r="T183" s="8">
        <f>ROUND(IF(K183=3%,$J$364*Ranking!K183,0),0)</f>
        <v>0</v>
      </c>
      <c r="U183" s="8">
        <f t="shared" si="48"/>
        <v>0</v>
      </c>
      <c r="V183" s="8">
        <f t="shared" si="49"/>
        <v>0</v>
      </c>
      <c r="W183" s="8">
        <f t="shared" si="50"/>
        <v>0</v>
      </c>
      <c r="X183" s="10">
        <f t="shared" si="51"/>
        <v>0</v>
      </c>
      <c r="Y183" s="8">
        <f>IF(K183=3%,ROUND($J$366*Ranking!K183,0),0)</f>
        <v>0</v>
      </c>
      <c r="Z183" s="12">
        <f t="shared" si="52"/>
        <v>0</v>
      </c>
      <c r="AA183" s="12">
        <f t="shared" si="53"/>
        <v>0</v>
      </c>
      <c r="AB183" s="8">
        <f t="shared" si="54"/>
        <v>0</v>
      </c>
      <c r="AC183" s="59">
        <f t="shared" si="55"/>
        <v>0</v>
      </c>
      <c r="AD183" s="60" t="str">
        <f t="shared" si="59"/>
        <v/>
      </c>
      <c r="AE183" s="61" t="str">
        <f t="shared" si="56"/>
        <v/>
      </c>
      <c r="AF183" s="8"/>
    </row>
    <row r="184" spans="1:32" x14ac:dyDescent="0.3">
      <c r="A184" s="1">
        <v>181</v>
      </c>
      <c r="B184" s="14" t="s">
        <v>424</v>
      </c>
      <c r="C184" s="14" t="s">
        <v>7</v>
      </c>
      <c r="D184" s="6" t="s">
        <v>425</v>
      </c>
      <c r="F184" s="7">
        <v>0</v>
      </c>
      <c r="G184" s="7">
        <v>0</v>
      </c>
      <c r="H184" s="57"/>
      <c r="I184" s="7">
        <f t="shared" si="57"/>
        <v>0</v>
      </c>
      <c r="J184" s="8">
        <f t="shared" si="40"/>
        <v>0</v>
      </c>
      <c r="K184" s="9"/>
      <c r="L184" s="10">
        <f t="shared" si="41"/>
        <v>0</v>
      </c>
      <c r="M184" s="10" t="str">
        <f t="shared" si="42"/>
        <v/>
      </c>
      <c r="N184" s="11">
        <f t="shared" si="43"/>
        <v>0</v>
      </c>
      <c r="O184" s="11">
        <f t="shared" si="44"/>
        <v>0</v>
      </c>
      <c r="P184" s="11">
        <f t="shared" si="58"/>
        <v>0</v>
      </c>
      <c r="Q184" s="8">
        <f t="shared" si="45"/>
        <v>0</v>
      </c>
      <c r="R184" s="11">
        <f t="shared" si="46"/>
        <v>0</v>
      </c>
      <c r="S184" s="1">
        <f t="shared" si="47"/>
        <v>0</v>
      </c>
      <c r="T184" s="8">
        <f>ROUND(IF(K184=3%,$J$364*Ranking!K184,0),0)</f>
        <v>0</v>
      </c>
      <c r="U184" s="8">
        <f t="shared" si="48"/>
        <v>0</v>
      </c>
      <c r="V184" s="8">
        <f t="shared" si="49"/>
        <v>0</v>
      </c>
      <c r="W184" s="8">
        <f t="shared" si="50"/>
        <v>0</v>
      </c>
      <c r="X184" s="10">
        <f t="shared" si="51"/>
        <v>0</v>
      </c>
      <c r="Y184" s="8">
        <f>IF(K184=3%,ROUND($J$366*Ranking!K184,0),0)</f>
        <v>0</v>
      </c>
      <c r="Z184" s="12">
        <f t="shared" si="52"/>
        <v>0</v>
      </c>
      <c r="AA184" s="12">
        <f t="shared" si="53"/>
        <v>0</v>
      </c>
      <c r="AB184" s="8">
        <f t="shared" si="54"/>
        <v>0</v>
      </c>
      <c r="AC184" s="59">
        <f t="shared" si="55"/>
        <v>0</v>
      </c>
      <c r="AD184" s="60" t="str">
        <f t="shared" si="59"/>
        <v/>
      </c>
      <c r="AE184" s="61" t="str">
        <f t="shared" si="56"/>
        <v/>
      </c>
      <c r="AF184" s="8"/>
    </row>
    <row r="185" spans="1:32" x14ac:dyDescent="0.3">
      <c r="A185" s="1">
        <v>182</v>
      </c>
      <c r="B185" s="14" t="s">
        <v>426</v>
      </c>
      <c r="C185" s="14" t="s">
        <v>7</v>
      </c>
      <c r="D185" s="6" t="s">
        <v>427</v>
      </c>
      <c r="E185" s="1">
        <v>2012</v>
      </c>
      <c r="F185" s="7">
        <v>451824.84</v>
      </c>
      <c r="G185" s="7">
        <v>925.99</v>
      </c>
      <c r="H185" s="57"/>
      <c r="I185" s="7">
        <f t="shared" si="57"/>
        <v>450898.85000000003</v>
      </c>
      <c r="J185" s="8">
        <f t="shared" si="40"/>
        <v>450899</v>
      </c>
      <c r="K185" s="9">
        <v>0.01</v>
      </c>
      <c r="L185" s="10">
        <f t="shared" si="41"/>
        <v>18.059999999999999</v>
      </c>
      <c r="M185" s="10">
        <f t="shared" si="42"/>
        <v>18.059999999999999</v>
      </c>
      <c r="N185" s="11">
        <f t="shared" si="43"/>
        <v>81437.292539999995</v>
      </c>
      <c r="O185" s="11">
        <f t="shared" si="44"/>
        <v>81437.292539999995</v>
      </c>
      <c r="P185" s="11">
        <f t="shared" si="58"/>
        <v>0.29253999999491498</v>
      </c>
      <c r="Q185" s="8">
        <f t="shared" si="45"/>
        <v>81437</v>
      </c>
      <c r="R185" s="11">
        <f t="shared" si="46"/>
        <v>-0.29253999999491498</v>
      </c>
      <c r="S185" s="1">
        <f t="shared" si="47"/>
        <v>18.059999999999999</v>
      </c>
      <c r="T185" s="8">
        <f>ROUND(IF(K185=3%,$J$364*Ranking!K185,0),0)</f>
        <v>0</v>
      </c>
      <c r="U185" s="8">
        <f t="shared" si="48"/>
        <v>81437</v>
      </c>
      <c r="V185" s="8">
        <f t="shared" si="49"/>
        <v>0</v>
      </c>
      <c r="W185" s="8">
        <f t="shared" si="50"/>
        <v>81437</v>
      </c>
      <c r="X185" s="10">
        <f t="shared" si="51"/>
        <v>18.059999999999999</v>
      </c>
      <c r="Y185" s="8">
        <f>IF(K185=3%,ROUND($J$366*Ranking!K185,0),0)</f>
        <v>0</v>
      </c>
      <c r="Z185" s="12">
        <f t="shared" si="52"/>
        <v>81437</v>
      </c>
      <c r="AA185" s="12">
        <f t="shared" si="53"/>
        <v>0</v>
      </c>
      <c r="AB185" s="8">
        <f t="shared" si="54"/>
        <v>81437</v>
      </c>
      <c r="AC185" s="59">
        <f t="shared" si="55"/>
        <v>0</v>
      </c>
      <c r="AD185" s="60">
        <f t="shared" si="59"/>
        <v>18.059999999999999</v>
      </c>
      <c r="AE185" s="61" t="str">
        <f t="shared" si="56"/>
        <v/>
      </c>
      <c r="AF185" s="8"/>
    </row>
    <row r="186" spans="1:32" x14ac:dyDescent="0.3">
      <c r="A186" s="1">
        <v>183</v>
      </c>
      <c r="B186" s="14" t="s">
        <v>428</v>
      </c>
      <c r="C186" s="14" t="s">
        <v>7</v>
      </c>
      <c r="D186" s="6" t="s">
        <v>429</v>
      </c>
      <c r="F186" s="7">
        <v>0</v>
      </c>
      <c r="G186" s="7">
        <v>0</v>
      </c>
      <c r="H186" s="57"/>
      <c r="I186" s="7">
        <f t="shared" si="57"/>
        <v>0</v>
      </c>
      <c r="J186" s="8">
        <f t="shared" si="40"/>
        <v>0</v>
      </c>
      <c r="K186" s="9"/>
      <c r="L186" s="10">
        <f t="shared" si="41"/>
        <v>0</v>
      </c>
      <c r="M186" s="10" t="str">
        <f t="shared" si="42"/>
        <v/>
      </c>
      <c r="N186" s="11">
        <f t="shared" si="43"/>
        <v>0</v>
      </c>
      <c r="O186" s="11">
        <f t="shared" si="44"/>
        <v>0</v>
      </c>
      <c r="P186" s="11">
        <f t="shared" si="58"/>
        <v>0</v>
      </c>
      <c r="Q186" s="8">
        <f t="shared" si="45"/>
        <v>0</v>
      </c>
      <c r="R186" s="11">
        <f t="shared" si="46"/>
        <v>0</v>
      </c>
      <c r="S186" s="1">
        <f t="shared" si="47"/>
        <v>0</v>
      </c>
      <c r="T186" s="8">
        <f>ROUND(IF(K186=3%,$J$364*Ranking!K186,0),0)</f>
        <v>0</v>
      </c>
      <c r="U186" s="8">
        <f t="shared" si="48"/>
        <v>0</v>
      </c>
      <c r="V186" s="8">
        <f t="shared" si="49"/>
        <v>0</v>
      </c>
      <c r="W186" s="8">
        <f t="shared" si="50"/>
        <v>0</v>
      </c>
      <c r="X186" s="10">
        <f t="shared" si="51"/>
        <v>0</v>
      </c>
      <c r="Y186" s="8">
        <f>IF(K186=3%,ROUND($J$366*Ranking!K186,0),0)</f>
        <v>0</v>
      </c>
      <c r="Z186" s="12">
        <f t="shared" si="52"/>
        <v>0</v>
      </c>
      <c r="AA186" s="12">
        <f t="shared" si="53"/>
        <v>0</v>
      </c>
      <c r="AB186" s="8">
        <f t="shared" si="54"/>
        <v>0</v>
      </c>
      <c r="AC186" s="59">
        <f t="shared" si="55"/>
        <v>0</v>
      </c>
      <c r="AD186" s="60" t="str">
        <f t="shared" si="59"/>
        <v/>
      </c>
      <c r="AE186" s="61" t="str">
        <f t="shared" si="56"/>
        <v/>
      </c>
      <c r="AF186" s="8"/>
    </row>
    <row r="187" spans="1:32" x14ac:dyDescent="0.3">
      <c r="A187" s="1">
        <v>184</v>
      </c>
      <c r="B187" s="14" t="s">
        <v>430</v>
      </c>
      <c r="C187" s="14" t="s">
        <v>7</v>
      </c>
      <c r="D187" s="6" t="s">
        <v>431</v>
      </c>
      <c r="E187" s="1">
        <v>2005</v>
      </c>
      <c r="F187" s="7">
        <v>329793.03000000003</v>
      </c>
      <c r="G187" s="7">
        <v>1529.55</v>
      </c>
      <c r="H187" s="57"/>
      <c r="I187" s="7">
        <f t="shared" si="57"/>
        <v>328263.48000000004</v>
      </c>
      <c r="J187" s="8">
        <f t="shared" si="40"/>
        <v>328263</v>
      </c>
      <c r="K187" s="9">
        <v>0.01</v>
      </c>
      <c r="L187" s="10">
        <f t="shared" si="41"/>
        <v>18.059999999999999</v>
      </c>
      <c r="M187" s="10">
        <f t="shared" si="42"/>
        <v>18.059999999999999</v>
      </c>
      <c r="N187" s="11">
        <f t="shared" si="43"/>
        <v>59287.889219999997</v>
      </c>
      <c r="O187" s="11">
        <f t="shared" si="44"/>
        <v>59287.889219999997</v>
      </c>
      <c r="P187" s="11">
        <f t="shared" si="58"/>
        <v>-0.11078000000270549</v>
      </c>
      <c r="Q187" s="8">
        <f t="shared" si="45"/>
        <v>59288</v>
      </c>
      <c r="R187" s="11">
        <f t="shared" si="46"/>
        <v>0.11078000000270549</v>
      </c>
      <c r="S187" s="1">
        <f t="shared" si="47"/>
        <v>18.059999999999999</v>
      </c>
      <c r="T187" s="8">
        <f>ROUND(IF(K187=3%,$J$364*Ranking!K187,0),0)</f>
        <v>0</v>
      </c>
      <c r="U187" s="8">
        <f t="shared" si="48"/>
        <v>59288</v>
      </c>
      <c r="V187" s="8">
        <f t="shared" si="49"/>
        <v>0</v>
      </c>
      <c r="W187" s="8">
        <f t="shared" si="50"/>
        <v>59288</v>
      </c>
      <c r="X187" s="10">
        <f t="shared" si="51"/>
        <v>18.059999999999999</v>
      </c>
      <c r="Y187" s="8">
        <f>IF(K187=3%,ROUND($J$366*Ranking!K187,0),0)</f>
        <v>0</v>
      </c>
      <c r="Z187" s="12">
        <f t="shared" si="52"/>
        <v>59288</v>
      </c>
      <c r="AA187" s="12">
        <f t="shared" si="53"/>
        <v>0</v>
      </c>
      <c r="AB187" s="8">
        <f t="shared" si="54"/>
        <v>59288</v>
      </c>
      <c r="AC187" s="59">
        <f t="shared" si="55"/>
        <v>0</v>
      </c>
      <c r="AD187" s="60">
        <f t="shared" si="59"/>
        <v>18.059999999999999</v>
      </c>
      <c r="AE187" s="61" t="str">
        <f t="shared" si="56"/>
        <v/>
      </c>
      <c r="AF187" s="8"/>
    </row>
    <row r="188" spans="1:32" x14ac:dyDescent="0.3">
      <c r="A188" s="1">
        <v>185</v>
      </c>
      <c r="B188" s="14" t="s">
        <v>432</v>
      </c>
      <c r="C188" s="14" t="s">
        <v>7</v>
      </c>
      <c r="D188" s="6" t="s">
        <v>433</v>
      </c>
      <c r="F188" s="7">
        <v>0</v>
      </c>
      <c r="G188" s="7">
        <v>0</v>
      </c>
      <c r="H188" s="57"/>
      <c r="I188" s="7">
        <f t="shared" si="57"/>
        <v>0</v>
      </c>
      <c r="J188" s="8">
        <f t="shared" si="40"/>
        <v>0</v>
      </c>
      <c r="K188" s="9"/>
      <c r="L188" s="10">
        <f t="shared" si="41"/>
        <v>0</v>
      </c>
      <c r="M188" s="10" t="str">
        <f t="shared" si="42"/>
        <v/>
      </c>
      <c r="N188" s="11">
        <f t="shared" si="43"/>
        <v>0</v>
      </c>
      <c r="O188" s="11">
        <f t="shared" si="44"/>
        <v>0</v>
      </c>
      <c r="P188" s="11">
        <f t="shared" si="58"/>
        <v>0</v>
      </c>
      <c r="Q188" s="8">
        <f t="shared" si="45"/>
        <v>0</v>
      </c>
      <c r="R188" s="11">
        <f t="shared" si="46"/>
        <v>0</v>
      </c>
      <c r="S188" s="1">
        <f t="shared" si="47"/>
        <v>0</v>
      </c>
      <c r="T188" s="8">
        <f>ROUND(IF(K188=3%,$J$364*Ranking!K188,0),0)</f>
        <v>0</v>
      </c>
      <c r="U188" s="8">
        <f t="shared" si="48"/>
        <v>0</v>
      </c>
      <c r="V188" s="8">
        <f t="shared" si="49"/>
        <v>0</v>
      </c>
      <c r="W188" s="8">
        <f t="shared" si="50"/>
        <v>0</v>
      </c>
      <c r="X188" s="10">
        <f t="shared" si="51"/>
        <v>0</v>
      </c>
      <c r="Y188" s="8">
        <f>IF(K188=3%,ROUND($J$366*Ranking!K188,0),0)</f>
        <v>0</v>
      </c>
      <c r="Z188" s="12">
        <f t="shared" si="52"/>
        <v>0</v>
      </c>
      <c r="AA188" s="12">
        <f t="shared" si="53"/>
        <v>0</v>
      </c>
      <c r="AB188" s="8">
        <f t="shared" si="54"/>
        <v>0</v>
      </c>
      <c r="AC188" s="59">
        <f t="shared" si="55"/>
        <v>0</v>
      </c>
      <c r="AD188" s="60" t="str">
        <f t="shared" si="59"/>
        <v/>
      </c>
      <c r="AE188" s="61" t="str">
        <f t="shared" si="56"/>
        <v/>
      </c>
      <c r="AF188" s="8"/>
    </row>
    <row r="189" spans="1:32" x14ac:dyDescent="0.3">
      <c r="A189" s="1">
        <v>186</v>
      </c>
      <c r="B189" s="14" t="s">
        <v>434</v>
      </c>
      <c r="C189" s="14" t="s">
        <v>7</v>
      </c>
      <c r="D189" s="6" t="s">
        <v>435</v>
      </c>
      <c r="F189" s="7">
        <v>0</v>
      </c>
      <c r="G189" s="7">
        <v>0</v>
      </c>
      <c r="H189" s="57"/>
      <c r="I189" s="7">
        <f t="shared" si="57"/>
        <v>0</v>
      </c>
      <c r="J189" s="8">
        <f t="shared" si="40"/>
        <v>0</v>
      </c>
      <c r="K189" s="9"/>
      <c r="L189" s="10">
        <f t="shared" si="41"/>
        <v>0</v>
      </c>
      <c r="M189" s="10" t="str">
        <f t="shared" si="42"/>
        <v/>
      </c>
      <c r="N189" s="11">
        <f t="shared" si="43"/>
        <v>0</v>
      </c>
      <c r="O189" s="11">
        <f t="shared" si="44"/>
        <v>0</v>
      </c>
      <c r="P189" s="11">
        <f t="shared" si="58"/>
        <v>0</v>
      </c>
      <c r="Q189" s="8">
        <f t="shared" si="45"/>
        <v>0</v>
      </c>
      <c r="R189" s="11">
        <f t="shared" si="46"/>
        <v>0</v>
      </c>
      <c r="S189" s="1">
        <f t="shared" si="47"/>
        <v>0</v>
      </c>
      <c r="T189" s="8">
        <f>ROUND(IF(K189=3%,$J$364*Ranking!K189,0),0)</f>
        <v>0</v>
      </c>
      <c r="U189" s="8">
        <f t="shared" si="48"/>
        <v>0</v>
      </c>
      <c r="V189" s="8">
        <f t="shared" si="49"/>
        <v>0</v>
      </c>
      <c r="W189" s="8">
        <f t="shared" si="50"/>
        <v>0</v>
      </c>
      <c r="X189" s="10">
        <f t="shared" si="51"/>
        <v>0</v>
      </c>
      <c r="Y189" s="8">
        <f>IF(K189=3%,ROUND($J$366*Ranking!K189,0),0)</f>
        <v>0</v>
      </c>
      <c r="Z189" s="12">
        <f t="shared" si="52"/>
        <v>0</v>
      </c>
      <c r="AA189" s="12">
        <f t="shared" si="53"/>
        <v>0</v>
      </c>
      <c r="AB189" s="8">
        <f t="shared" si="54"/>
        <v>0</v>
      </c>
      <c r="AC189" s="59">
        <f t="shared" si="55"/>
        <v>0</v>
      </c>
      <c r="AD189" s="60" t="str">
        <f t="shared" si="59"/>
        <v/>
      </c>
      <c r="AE189" s="61" t="str">
        <f t="shared" si="56"/>
        <v/>
      </c>
      <c r="AF189" s="8"/>
    </row>
    <row r="190" spans="1:32" x14ac:dyDescent="0.3">
      <c r="A190" s="1">
        <v>187</v>
      </c>
      <c r="B190" s="14" t="s">
        <v>436</v>
      </c>
      <c r="C190" s="14" t="s">
        <v>7</v>
      </c>
      <c r="D190" s="6" t="s">
        <v>437</v>
      </c>
      <c r="E190" s="1">
        <v>2008</v>
      </c>
      <c r="F190" s="7">
        <v>267606.27</v>
      </c>
      <c r="G190" s="7">
        <v>1655.81</v>
      </c>
      <c r="H190" s="57"/>
      <c r="I190" s="7">
        <f t="shared" si="57"/>
        <v>265950.46000000002</v>
      </c>
      <c r="J190" s="8">
        <f t="shared" si="40"/>
        <v>265950</v>
      </c>
      <c r="K190" s="9">
        <v>0.01</v>
      </c>
      <c r="L190" s="10">
        <f t="shared" si="41"/>
        <v>18.059999999999999</v>
      </c>
      <c r="M190" s="10">
        <f t="shared" si="42"/>
        <v>18.059999999999999</v>
      </c>
      <c r="N190" s="11">
        <f t="shared" si="43"/>
        <v>48033.479670000001</v>
      </c>
      <c r="O190" s="11">
        <f t="shared" si="44"/>
        <v>48033.479670000001</v>
      </c>
      <c r="P190" s="11">
        <f t="shared" si="58"/>
        <v>0.47967000000062399</v>
      </c>
      <c r="Q190" s="8">
        <f t="shared" si="45"/>
        <v>48033</v>
      </c>
      <c r="R190" s="11">
        <f t="shared" si="46"/>
        <v>-0.47967000000062399</v>
      </c>
      <c r="S190" s="1">
        <f t="shared" si="47"/>
        <v>18.059999999999999</v>
      </c>
      <c r="T190" s="8">
        <f>ROUND(IF(K190=3%,$J$364*Ranking!K190,0),0)</f>
        <v>0</v>
      </c>
      <c r="U190" s="8">
        <f t="shared" si="48"/>
        <v>48033</v>
      </c>
      <c r="V190" s="8">
        <f t="shared" si="49"/>
        <v>0</v>
      </c>
      <c r="W190" s="8">
        <f t="shared" si="50"/>
        <v>48033</v>
      </c>
      <c r="X190" s="10">
        <f t="shared" si="51"/>
        <v>18.059999999999999</v>
      </c>
      <c r="Y190" s="8">
        <f>IF(K190=3%,ROUND($J$366*Ranking!K190,0),0)</f>
        <v>0</v>
      </c>
      <c r="Z190" s="12">
        <f t="shared" si="52"/>
        <v>48033</v>
      </c>
      <c r="AA190" s="12">
        <f t="shared" si="53"/>
        <v>0</v>
      </c>
      <c r="AB190" s="8">
        <f t="shared" si="54"/>
        <v>48033</v>
      </c>
      <c r="AC190" s="59">
        <f t="shared" si="55"/>
        <v>0</v>
      </c>
      <c r="AD190" s="60">
        <f t="shared" si="59"/>
        <v>18.059999999999999</v>
      </c>
      <c r="AE190" s="61" t="str">
        <f t="shared" si="56"/>
        <v/>
      </c>
      <c r="AF190" s="8"/>
    </row>
    <row r="191" spans="1:32" x14ac:dyDescent="0.3">
      <c r="A191" s="1">
        <v>188</v>
      </c>
      <c r="B191" s="14" t="s">
        <v>438</v>
      </c>
      <c r="C191" s="14" t="s">
        <v>7</v>
      </c>
      <c r="D191" s="6" t="s">
        <v>439</v>
      </c>
      <c r="F191" s="7">
        <v>0</v>
      </c>
      <c r="G191" s="7">
        <v>0</v>
      </c>
      <c r="H191" s="57"/>
      <c r="I191" s="7">
        <f t="shared" si="57"/>
        <v>0</v>
      </c>
      <c r="J191" s="8">
        <f t="shared" si="40"/>
        <v>0</v>
      </c>
      <c r="K191" s="9"/>
      <c r="L191" s="10">
        <f t="shared" si="41"/>
        <v>0</v>
      </c>
      <c r="M191" s="10" t="str">
        <f t="shared" si="42"/>
        <v/>
      </c>
      <c r="N191" s="11">
        <f t="shared" si="43"/>
        <v>0</v>
      </c>
      <c r="O191" s="11">
        <f t="shared" si="44"/>
        <v>0</v>
      </c>
      <c r="P191" s="11">
        <f t="shared" si="58"/>
        <v>0</v>
      </c>
      <c r="Q191" s="8">
        <f t="shared" si="45"/>
        <v>0</v>
      </c>
      <c r="R191" s="11">
        <f t="shared" si="46"/>
        <v>0</v>
      </c>
      <c r="S191" s="1">
        <f t="shared" si="47"/>
        <v>0</v>
      </c>
      <c r="T191" s="8">
        <f>ROUND(IF(K191=3%,$J$364*Ranking!K191,0),0)</f>
        <v>0</v>
      </c>
      <c r="U191" s="8">
        <f t="shared" si="48"/>
        <v>0</v>
      </c>
      <c r="V191" s="8">
        <f t="shared" si="49"/>
        <v>0</v>
      </c>
      <c r="W191" s="8">
        <f t="shared" si="50"/>
        <v>0</v>
      </c>
      <c r="X191" s="10">
        <f t="shared" si="51"/>
        <v>0</v>
      </c>
      <c r="Y191" s="8">
        <f>IF(K191=3%,ROUND($J$366*Ranking!K191,0),0)</f>
        <v>0</v>
      </c>
      <c r="Z191" s="12">
        <f t="shared" si="52"/>
        <v>0</v>
      </c>
      <c r="AA191" s="12">
        <f t="shared" si="53"/>
        <v>0</v>
      </c>
      <c r="AB191" s="8">
        <f t="shared" si="54"/>
        <v>0</v>
      </c>
      <c r="AC191" s="59">
        <f t="shared" si="55"/>
        <v>0</v>
      </c>
      <c r="AD191" s="60" t="str">
        <f t="shared" si="59"/>
        <v/>
      </c>
      <c r="AE191" s="61" t="str">
        <f t="shared" si="56"/>
        <v/>
      </c>
      <c r="AF191" s="8"/>
    </row>
    <row r="192" spans="1:32" x14ac:dyDescent="0.3">
      <c r="A192" s="1">
        <v>189</v>
      </c>
      <c r="B192" s="14" t="s">
        <v>440</v>
      </c>
      <c r="C192" s="14" t="s">
        <v>7</v>
      </c>
      <c r="D192" s="6" t="s">
        <v>441</v>
      </c>
      <c r="E192" s="1">
        <v>2021</v>
      </c>
      <c r="F192" s="7">
        <v>857360.72</v>
      </c>
      <c r="G192" s="7">
        <v>533.79</v>
      </c>
      <c r="H192" s="57"/>
      <c r="I192" s="7">
        <f t="shared" si="57"/>
        <v>856826.92999999993</v>
      </c>
      <c r="J192" s="8">
        <f t="shared" si="40"/>
        <v>856827</v>
      </c>
      <c r="K192" s="9">
        <v>0.01</v>
      </c>
      <c r="L192" s="10">
        <f t="shared" si="41"/>
        <v>18.059999999999999</v>
      </c>
      <c r="M192" s="10">
        <f t="shared" si="42"/>
        <v>18.059999999999999</v>
      </c>
      <c r="N192" s="11">
        <f t="shared" si="43"/>
        <v>154752.33046</v>
      </c>
      <c r="O192" s="11">
        <f t="shared" si="44"/>
        <v>154752.33046</v>
      </c>
      <c r="P192" s="11">
        <f t="shared" si="58"/>
        <v>0.33045999999740161</v>
      </c>
      <c r="Q192" s="8">
        <f t="shared" si="45"/>
        <v>154752</v>
      </c>
      <c r="R192" s="11">
        <f t="shared" si="46"/>
        <v>-0.33045999999740161</v>
      </c>
      <c r="S192" s="1">
        <f t="shared" si="47"/>
        <v>18.059999999999999</v>
      </c>
      <c r="T192" s="8">
        <f>ROUND(IF(K192=3%,$J$364*Ranking!K192,0),0)</f>
        <v>0</v>
      </c>
      <c r="U192" s="8">
        <f t="shared" si="48"/>
        <v>154752</v>
      </c>
      <c r="V192" s="8">
        <f t="shared" si="49"/>
        <v>0</v>
      </c>
      <c r="W192" s="8">
        <f t="shared" si="50"/>
        <v>154752</v>
      </c>
      <c r="X192" s="10">
        <f t="shared" si="51"/>
        <v>18.059999999999999</v>
      </c>
      <c r="Y192" s="8">
        <f>IF(K192=3%,ROUND($J$366*Ranking!K192,0),0)</f>
        <v>0</v>
      </c>
      <c r="Z192" s="12">
        <f t="shared" si="52"/>
        <v>154752</v>
      </c>
      <c r="AA192" s="12">
        <f t="shared" si="53"/>
        <v>0</v>
      </c>
      <c r="AB192" s="8">
        <f t="shared" si="54"/>
        <v>154752</v>
      </c>
      <c r="AC192" s="59">
        <f t="shared" si="55"/>
        <v>0</v>
      </c>
      <c r="AD192" s="60">
        <f t="shared" si="59"/>
        <v>18.059999999999999</v>
      </c>
      <c r="AE192" s="61" t="str">
        <f t="shared" si="56"/>
        <v/>
      </c>
      <c r="AF192" s="8"/>
    </row>
    <row r="193" spans="1:32" x14ac:dyDescent="0.3">
      <c r="A193" s="1">
        <v>190</v>
      </c>
      <c r="B193" s="14" t="s">
        <v>442</v>
      </c>
      <c r="C193" s="14" t="s">
        <v>7</v>
      </c>
      <c r="D193" s="6" t="s">
        <v>443</v>
      </c>
      <c r="F193" s="7">
        <v>0</v>
      </c>
      <c r="G193" s="7">
        <v>0</v>
      </c>
      <c r="H193" s="57"/>
      <c r="I193" s="7">
        <f t="shared" si="57"/>
        <v>0</v>
      </c>
      <c r="J193" s="8">
        <f t="shared" si="40"/>
        <v>0</v>
      </c>
      <c r="K193" s="9"/>
      <c r="L193" s="10">
        <f t="shared" si="41"/>
        <v>0</v>
      </c>
      <c r="M193" s="10" t="str">
        <f t="shared" si="42"/>
        <v/>
      </c>
      <c r="N193" s="11">
        <f t="shared" si="43"/>
        <v>0</v>
      </c>
      <c r="O193" s="11">
        <f t="shared" si="44"/>
        <v>0</v>
      </c>
      <c r="P193" s="11">
        <f t="shared" si="58"/>
        <v>0</v>
      </c>
      <c r="Q193" s="8">
        <f t="shared" si="45"/>
        <v>0</v>
      </c>
      <c r="R193" s="11">
        <f t="shared" si="46"/>
        <v>0</v>
      </c>
      <c r="S193" s="1">
        <f t="shared" si="47"/>
        <v>0</v>
      </c>
      <c r="T193" s="8">
        <f>ROUND(IF(K193=3%,$J$364*Ranking!K193,0),0)</f>
        <v>0</v>
      </c>
      <c r="U193" s="8">
        <f t="shared" si="48"/>
        <v>0</v>
      </c>
      <c r="V193" s="8">
        <f t="shared" si="49"/>
        <v>0</v>
      </c>
      <c r="W193" s="8">
        <f t="shared" si="50"/>
        <v>0</v>
      </c>
      <c r="X193" s="10">
        <f t="shared" si="51"/>
        <v>0</v>
      </c>
      <c r="Y193" s="8">
        <f>IF(K193=3%,ROUND($J$366*Ranking!K193,0),0)</f>
        <v>0</v>
      </c>
      <c r="Z193" s="12">
        <f t="shared" si="52"/>
        <v>0</v>
      </c>
      <c r="AA193" s="12">
        <f t="shared" si="53"/>
        <v>0</v>
      </c>
      <c r="AB193" s="8">
        <f t="shared" si="54"/>
        <v>0</v>
      </c>
      <c r="AC193" s="59">
        <f t="shared" si="55"/>
        <v>0</v>
      </c>
      <c r="AD193" s="60" t="str">
        <f t="shared" si="59"/>
        <v/>
      </c>
      <c r="AE193" s="61" t="str">
        <f t="shared" si="56"/>
        <v/>
      </c>
      <c r="AF193" s="8"/>
    </row>
    <row r="194" spans="1:32" x14ac:dyDescent="0.3">
      <c r="A194" s="1">
        <v>191</v>
      </c>
      <c r="B194" s="14" t="s">
        <v>444</v>
      </c>
      <c r="C194" s="14" t="s">
        <v>7</v>
      </c>
      <c r="D194" s="6" t="s">
        <v>445</v>
      </c>
      <c r="E194" s="1">
        <v>2008</v>
      </c>
      <c r="F194" s="7">
        <v>339145.49</v>
      </c>
      <c r="G194" s="7">
        <v>3226.02</v>
      </c>
      <c r="H194" s="57"/>
      <c r="I194" s="7">
        <f t="shared" si="57"/>
        <v>335919.47</v>
      </c>
      <c r="J194" s="8">
        <f t="shared" si="40"/>
        <v>335919</v>
      </c>
      <c r="K194" s="9">
        <v>0.03</v>
      </c>
      <c r="L194" s="10">
        <f t="shared" si="41"/>
        <v>18.059999999999999</v>
      </c>
      <c r="M194" s="10">
        <f t="shared" si="42"/>
        <v>52.15</v>
      </c>
      <c r="N194" s="11">
        <f t="shared" si="43"/>
        <v>60670.646580000001</v>
      </c>
      <c r="O194" s="11">
        <f t="shared" si="44"/>
        <v>60670.646580000001</v>
      </c>
      <c r="P194" s="11">
        <f t="shared" si="58"/>
        <v>-0.35341999999945983</v>
      </c>
      <c r="Q194" s="8">
        <f t="shared" si="45"/>
        <v>60671</v>
      </c>
      <c r="R194" s="11">
        <f t="shared" si="46"/>
        <v>0.35341999999945983</v>
      </c>
      <c r="S194" s="1">
        <f t="shared" si="47"/>
        <v>18.059999999999999</v>
      </c>
      <c r="T194" s="8">
        <f>ROUND(IF(K194=3%,$J$364*Ranking!K194,0),0)</f>
        <v>69390</v>
      </c>
      <c r="U194" s="8">
        <f t="shared" si="48"/>
        <v>130061</v>
      </c>
      <c r="V194" s="8">
        <f t="shared" si="49"/>
        <v>69390</v>
      </c>
      <c r="W194" s="8">
        <f t="shared" si="50"/>
        <v>130061</v>
      </c>
      <c r="X194" s="10">
        <f t="shared" si="51"/>
        <v>38.72</v>
      </c>
      <c r="Y194" s="8">
        <f>IF(K194=3%,ROUND($J$366*Ranking!K194,0),0)</f>
        <v>45106</v>
      </c>
      <c r="Z194" s="12">
        <f t="shared" si="52"/>
        <v>175167</v>
      </c>
      <c r="AA194" s="12">
        <f t="shared" si="53"/>
        <v>45106</v>
      </c>
      <c r="AB194" s="8">
        <f t="shared" si="54"/>
        <v>175167</v>
      </c>
      <c r="AC194" s="59">
        <f t="shared" si="55"/>
        <v>0</v>
      </c>
      <c r="AD194" s="60">
        <f t="shared" si="59"/>
        <v>52.15</v>
      </c>
      <c r="AE194" s="61" t="str">
        <f t="shared" si="56"/>
        <v/>
      </c>
      <c r="AF194" s="8"/>
    </row>
    <row r="195" spans="1:32" x14ac:dyDescent="0.3">
      <c r="A195" s="1">
        <v>192</v>
      </c>
      <c r="B195" s="14" t="s">
        <v>446</v>
      </c>
      <c r="C195" s="14" t="s">
        <v>7</v>
      </c>
      <c r="D195" s="6" t="s">
        <v>447</v>
      </c>
      <c r="F195" s="7">
        <v>0</v>
      </c>
      <c r="G195" s="7">
        <v>0</v>
      </c>
      <c r="H195" s="57"/>
      <c r="I195" s="7">
        <f t="shared" si="57"/>
        <v>0</v>
      </c>
      <c r="J195" s="8">
        <f t="shared" si="40"/>
        <v>0</v>
      </c>
      <c r="K195" s="9"/>
      <c r="L195" s="10">
        <f t="shared" si="41"/>
        <v>0</v>
      </c>
      <c r="M195" s="10" t="str">
        <f t="shared" si="42"/>
        <v/>
      </c>
      <c r="N195" s="11">
        <f t="shared" si="43"/>
        <v>0</v>
      </c>
      <c r="O195" s="11">
        <f t="shared" si="44"/>
        <v>0</v>
      </c>
      <c r="P195" s="11">
        <f t="shared" si="58"/>
        <v>0</v>
      </c>
      <c r="Q195" s="8">
        <f t="shared" si="45"/>
        <v>0</v>
      </c>
      <c r="R195" s="11">
        <f t="shared" si="46"/>
        <v>0</v>
      </c>
      <c r="S195" s="1">
        <f t="shared" si="47"/>
        <v>0</v>
      </c>
      <c r="T195" s="8">
        <f>ROUND(IF(K195=3%,$J$364*Ranking!K195,0),0)</f>
        <v>0</v>
      </c>
      <c r="U195" s="8">
        <f t="shared" si="48"/>
        <v>0</v>
      </c>
      <c r="V195" s="8">
        <f t="shared" si="49"/>
        <v>0</v>
      </c>
      <c r="W195" s="8">
        <f t="shared" si="50"/>
        <v>0</v>
      </c>
      <c r="X195" s="10">
        <f t="shared" si="51"/>
        <v>0</v>
      </c>
      <c r="Y195" s="8">
        <f>IF(K195=3%,ROUND($J$366*Ranking!K195,0),0)</f>
        <v>0</v>
      </c>
      <c r="Z195" s="12">
        <f t="shared" si="52"/>
        <v>0</v>
      </c>
      <c r="AA195" s="12">
        <f t="shared" si="53"/>
        <v>0</v>
      </c>
      <c r="AB195" s="8">
        <f t="shared" si="54"/>
        <v>0</v>
      </c>
      <c r="AC195" s="59">
        <f t="shared" si="55"/>
        <v>0</v>
      </c>
      <c r="AD195" s="60" t="str">
        <f t="shared" si="59"/>
        <v/>
      </c>
      <c r="AE195" s="61" t="str">
        <f t="shared" si="56"/>
        <v/>
      </c>
      <c r="AF195" s="8"/>
    </row>
    <row r="196" spans="1:32" x14ac:dyDescent="0.3">
      <c r="A196" s="1">
        <v>193</v>
      </c>
      <c r="B196" s="14" t="s">
        <v>448</v>
      </c>
      <c r="C196" s="14" t="s">
        <v>7</v>
      </c>
      <c r="D196" s="6" t="s">
        <v>449</v>
      </c>
      <c r="F196" s="7">
        <v>0</v>
      </c>
      <c r="G196" s="7">
        <v>0</v>
      </c>
      <c r="H196" s="57"/>
      <c r="I196" s="7">
        <f t="shared" si="57"/>
        <v>0</v>
      </c>
      <c r="J196" s="8">
        <f t="shared" ref="J196:J259" si="60">ROUND(I196,0)</f>
        <v>0</v>
      </c>
      <c r="K196" s="9"/>
      <c r="L196" s="10">
        <f t="shared" ref="L196:L259" si="61">S196</f>
        <v>0</v>
      </c>
      <c r="M196" s="10" t="str">
        <f t="shared" ref="M196:M259" si="62">AD196</f>
        <v/>
      </c>
      <c r="N196" s="11">
        <f t="shared" ref="N196:N259" si="63">ROUND(($J$362/$J$360)*J196,5)</f>
        <v>0</v>
      </c>
      <c r="O196" s="11">
        <f t="shared" ref="O196:O259" si="64">ROUND(($J$362/$J$360)*J196,5)</f>
        <v>0</v>
      </c>
      <c r="P196" s="11">
        <f t="shared" si="58"/>
        <v>0</v>
      </c>
      <c r="Q196" s="8">
        <f t="shared" ref="Q196:Q259" si="65">ROUND(N196,0)</f>
        <v>0</v>
      </c>
      <c r="R196" s="11">
        <f t="shared" ref="R196:R259" si="66">Q196-N196</f>
        <v>0</v>
      </c>
      <c r="S196" s="1">
        <f t="shared" ref="S196:S259" si="67">IF(Q196&gt;0,ROUND((Q196/J196)*100,2),0)</f>
        <v>0</v>
      </c>
      <c r="T196" s="8">
        <f>ROUND(IF(K196=3%,$J$364*Ranking!K196,0),0)</f>
        <v>0</v>
      </c>
      <c r="U196" s="8">
        <f t="shared" ref="U196:U259" si="68">T196+Q196</f>
        <v>0</v>
      </c>
      <c r="V196" s="8">
        <f t="shared" ref="V196:V259" si="69">IF(U196&gt;J196,J196-Q196,T196)</f>
        <v>0</v>
      </c>
      <c r="W196" s="8">
        <f t="shared" ref="W196:W259" si="70">Q196+V196</f>
        <v>0</v>
      </c>
      <c r="X196" s="10">
        <f t="shared" ref="X196:X259" si="71">IF(J196&gt;0,ROUND(W196/J196*100,2),0)</f>
        <v>0</v>
      </c>
      <c r="Y196" s="8">
        <f>IF(K196=3%,ROUND($J$366*Ranking!K196,0),0)</f>
        <v>0</v>
      </c>
      <c r="Z196" s="12">
        <f t="shared" ref="Z196:Z259" si="72">W196+Y196</f>
        <v>0</v>
      </c>
      <c r="AA196" s="12">
        <f t="shared" ref="AA196:AA259" si="73">IF(Z196&gt;J196,J196-W196,Y196)</f>
        <v>0</v>
      </c>
      <c r="AB196" s="8">
        <f t="shared" ref="AB196:AB259" si="74">W196+AA196</f>
        <v>0</v>
      </c>
      <c r="AC196" s="59">
        <f t="shared" ref="AC196:AC259" si="75">IF(AB196&gt;J196,1,0)</f>
        <v>0</v>
      </c>
      <c r="AD196" s="60" t="str">
        <f t="shared" si="59"/>
        <v/>
      </c>
      <c r="AE196" s="61" t="str">
        <f t="shared" ref="AE196:AE259" si="76">IF(AD196=100,1,"")</f>
        <v/>
      </c>
      <c r="AF196" s="8"/>
    </row>
    <row r="197" spans="1:32" x14ac:dyDescent="0.3">
      <c r="A197" s="1">
        <v>194</v>
      </c>
      <c r="B197" s="14" t="s">
        <v>450</v>
      </c>
      <c r="C197" s="14" t="s">
        <v>7</v>
      </c>
      <c r="D197" s="6" t="s">
        <v>451</v>
      </c>
      <c r="F197" s="7">
        <v>0</v>
      </c>
      <c r="G197" s="7">
        <v>0</v>
      </c>
      <c r="H197" s="57"/>
      <c r="I197" s="7">
        <f t="shared" ref="I197:I260" si="77">F197-G197+H197</f>
        <v>0</v>
      </c>
      <c r="J197" s="8">
        <f t="shared" si="60"/>
        <v>0</v>
      </c>
      <c r="K197" s="9"/>
      <c r="L197" s="10">
        <f t="shared" si="61"/>
        <v>0</v>
      </c>
      <c r="M197" s="10" t="str">
        <f t="shared" si="62"/>
        <v/>
      </c>
      <c r="N197" s="11">
        <f t="shared" si="63"/>
        <v>0</v>
      </c>
      <c r="O197" s="11">
        <f t="shared" si="64"/>
        <v>0</v>
      </c>
      <c r="P197" s="11">
        <f t="shared" ref="P197:P260" si="78">O197-Q197</f>
        <v>0</v>
      </c>
      <c r="Q197" s="8">
        <f t="shared" si="65"/>
        <v>0</v>
      </c>
      <c r="R197" s="11">
        <f t="shared" si="66"/>
        <v>0</v>
      </c>
      <c r="S197" s="1">
        <f t="shared" si="67"/>
        <v>0</v>
      </c>
      <c r="T197" s="8">
        <f>ROUND(IF(K197=3%,$J$364*Ranking!K197,0),0)</f>
        <v>0</v>
      </c>
      <c r="U197" s="8">
        <f t="shared" si="68"/>
        <v>0</v>
      </c>
      <c r="V197" s="8">
        <f t="shared" si="69"/>
        <v>0</v>
      </c>
      <c r="W197" s="8">
        <f t="shared" si="70"/>
        <v>0</v>
      </c>
      <c r="X197" s="10">
        <f t="shared" si="71"/>
        <v>0</v>
      </c>
      <c r="Y197" s="8">
        <f>IF(K197=3%,ROUND($J$366*Ranking!K197,0),0)</f>
        <v>0</v>
      </c>
      <c r="Z197" s="12">
        <f t="shared" si="72"/>
        <v>0</v>
      </c>
      <c r="AA197" s="12">
        <f t="shared" si="73"/>
        <v>0</v>
      </c>
      <c r="AB197" s="8">
        <f t="shared" si="74"/>
        <v>0</v>
      </c>
      <c r="AC197" s="59">
        <f t="shared" si="75"/>
        <v>0</v>
      </c>
      <c r="AD197" s="60" t="str">
        <f t="shared" ref="AD197:AD260" si="79">IF(AB197&gt;0,ROUND(AB197/J197*100,2),"")</f>
        <v/>
      </c>
      <c r="AE197" s="61" t="str">
        <f t="shared" si="76"/>
        <v/>
      </c>
      <c r="AF197" s="8"/>
    </row>
    <row r="198" spans="1:32" x14ac:dyDescent="0.3">
      <c r="A198" s="1">
        <v>195</v>
      </c>
      <c r="B198" s="14" t="s">
        <v>452</v>
      </c>
      <c r="C198" s="14" t="s">
        <v>7</v>
      </c>
      <c r="D198" s="6" t="s">
        <v>453</v>
      </c>
      <c r="F198" s="7">
        <v>0</v>
      </c>
      <c r="G198" s="7">
        <v>0</v>
      </c>
      <c r="H198" s="57"/>
      <c r="I198" s="7">
        <f t="shared" si="77"/>
        <v>0</v>
      </c>
      <c r="J198" s="8">
        <f t="shared" si="60"/>
        <v>0</v>
      </c>
      <c r="K198" s="9"/>
      <c r="L198" s="10">
        <f t="shared" si="61"/>
        <v>0</v>
      </c>
      <c r="M198" s="10" t="str">
        <f t="shared" si="62"/>
        <v/>
      </c>
      <c r="N198" s="11">
        <f t="shared" si="63"/>
        <v>0</v>
      </c>
      <c r="O198" s="11">
        <f t="shared" si="64"/>
        <v>0</v>
      </c>
      <c r="P198" s="11">
        <f t="shared" si="78"/>
        <v>0</v>
      </c>
      <c r="Q198" s="8">
        <f t="shared" si="65"/>
        <v>0</v>
      </c>
      <c r="R198" s="11">
        <f t="shared" si="66"/>
        <v>0</v>
      </c>
      <c r="S198" s="1">
        <f t="shared" si="67"/>
        <v>0</v>
      </c>
      <c r="T198" s="8">
        <f>ROUND(IF(K198=3%,$J$364*Ranking!K198,0),0)</f>
        <v>0</v>
      </c>
      <c r="U198" s="8">
        <f t="shared" si="68"/>
        <v>0</v>
      </c>
      <c r="V198" s="8">
        <f t="shared" si="69"/>
        <v>0</v>
      </c>
      <c r="W198" s="8">
        <f t="shared" si="70"/>
        <v>0</v>
      </c>
      <c r="X198" s="10">
        <f t="shared" si="71"/>
        <v>0</v>
      </c>
      <c r="Y198" s="8">
        <f>IF(K198=3%,ROUND($J$366*Ranking!K198,0),0)</f>
        <v>0</v>
      </c>
      <c r="Z198" s="12">
        <f t="shared" si="72"/>
        <v>0</v>
      </c>
      <c r="AA198" s="12">
        <f t="shared" si="73"/>
        <v>0</v>
      </c>
      <c r="AB198" s="8">
        <f t="shared" si="74"/>
        <v>0</v>
      </c>
      <c r="AC198" s="59">
        <f t="shared" si="75"/>
        <v>0</v>
      </c>
      <c r="AD198" s="60" t="str">
        <f t="shared" si="79"/>
        <v/>
      </c>
      <c r="AE198" s="61" t="str">
        <f t="shared" si="76"/>
        <v/>
      </c>
      <c r="AF198" s="8"/>
    </row>
    <row r="199" spans="1:32" x14ac:dyDescent="0.3">
      <c r="A199" s="1">
        <v>196</v>
      </c>
      <c r="B199" s="14" t="s">
        <v>454</v>
      </c>
      <c r="C199" s="14" t="s">
        <v>7</v>
      </c>
      <c r="D199" s="6" t="s">
        <v>455</v>
      </c>
      <c r="E199" s="1">
        <v>2005</v>
      </c>
      <c r="F199" s="7">
        <v>326135.32</v>
      </c>
      <c r="G199" s="7">
        <v>14787.91</v>
      </c>
      <c r="H199" s="57"/>
      <c r="I199" s="7">
        <f t="shared" si="77"/>
        <v>311347.41000000003</v>
      </c>
      <c r="J199" s="8">
        <f t="shared" si="60"/>
        <v>311347</v>
      </c>
      <c r="K199" s="9">
        <v>0.03</v>
      </c>
      <c r="L199" s="10">
        <f t="shared" si="61"/>
        <v>18.059999999999999</v>
      </c>
      <c r="M199" s="10">
        <f t="shared" si="62"/>
        <v>43.52</v>
      </c>
      <c r="N199" s="11">
        <f t="shared" si="63"/>
        <v>56232.67454</v>
      </c>
      <c r="O199" s="11">
        <f t="shared" si="64"/>
        <v>56232.67454</v>
      </c>
      <c r="P199" s="11">
        <f t="shared" si="78"/>
        <v>-0.32546000000002095</v>
      </c>
      <c r="Q199" s="8">
        <f t="shared" si="65"/>
        <v>56233</v>
      </c>
      <c r="R199" s="11">
        <f t="shared" si="66"/>
        <v>0.32546000000002095</v>
      </c>
      <c r="S199" s="1">
        <f t="shared" si="67"/>
        <v>18.059999999999999</v>
      </c>
      <c r="T199" s="8">
        <f>ROUND(IF(K199=3%,$J$364*Ranking!K199,0),0)</f>
        <v>48039</v>
      </c>
      <c r="U199" s="8">
        <f t="shared" si="68"/>
        <v>104272</v>
      </c>
      <c r="V199" s="8">
        <f t="shared" si="69"/>
        <v>48039</v>
      </c>
      <c r="W199" s="8">
        <f t="shared" si="70"/>
        <v>104272</v>
      </c>
      <c r="X199" s="10">
        <f t="shared" si="71"/>
        <v>33.49</v>
      </c>
      <c r="Y199" s="8">
        <f>IF(K199=3%,ROUND($J$366*Ranking!K199,0),0)</f>
        <v>31227</v>
      </c>
      <c r="Z199" s="12">
        <f t="shared" si="72"/>
        <v>135499</v>
      </c>
      <c r="AA199" s="12">
        <f t="shared" si="73"/>
        <v>31227</v>
      </c>
      <c r="AB199" s="8">
        <f t="shared" si="74"/>
        <v>135499</v>
      </c>
      <c r="AC199" s="59">
        <f t="shared" si="75"/>
        <v>0</v>
      </c>
      <c r="AD199" s="60">
        <f t="shared" si="79"/>
        <v>43.52</v>
      </c>
      <c r="AE199" s="61" t="str">
        <f t="shared" si="76"/>
        <v/>
      </c>
      <c r="AF199" s="8"/>
    </row>
    <row r="200" spans="1:32" x14ac:dyDescent="0.3">
      <c r="A200" s="1">
        <v>197</v>
      </c>
      <c r="B200" s="14" t="s">
        <v>73</v>
      </c>
      <c r="C200" s="14" t="s">
        <v>7</v>
      </c>
      <c r="D200" s="6" t="s">
        <v>74</v>
      </c>
      <c r="E200" s="1">
        <v>2002</v>
      </c>
      <c r="F200" s="7">
        <v>3307970.79</v>
      </c>
      <c r="G200" s="7">
        <v>8992.14</v>
      </c>
      <c r="H200" s="57"/>
      <c r="I200" s="7">
        <f t="shared" si="77"/>
        <v>3298978.65</v>
      </c>
      <c r="J200" s="8">
        <f t="shared" si="60"/>
        <v>3298979</v>
      </c>
      <c r="K200" s="9">
        <v>0.03</v>
      </c>
      <c r="L200" s="10">
        <f t="shared" si="61"/>
        <v>18.059999999999999</v>
      </c>
      <c r="M200" s="10">
        <f t="shared" si="62"/>
        <v>19.399999999999999</v>
      </c>
      <c r="N200" s="11">
        <f t="shared" si="63"/>
        <v>595831.70042999997</v>
      </c>
      <c r="O200" s="11">
        <f t="shared" si="64"/>
        <v>595831.70042999997</v>
      </c>
      <c r="P200" s="11">
        <f t="shared" si="78"/>
        <v>-0.29957000003196299</v>
      </c>
      <c r="Q200" s="8">
        <f t="shared" si="65"/>
        <v>595832</v>
      </c>
      <c r="R200" s="11">
        <f t="shared" si="66"/>
        <v>0.29957000003196299</v>
      </c>
      <c r="S200" s="1">
        <f t="shared" si="67"/>
        <v>18.059999999999999</v>
      </c>
      <c r="T200" s="8">
        <f>ROUND(IF(K200=3%,$J$364*Ranking!K200,0),0)</f>
        <v>26689</v>
      </c>
      <c r="U200" s="8">
        <f t="shared" si="68"/>
        <v>622521</v>
      </c>
      <c r="V200" s="8">
        <f t="shared" si="69"/>
        <v>26689</v>
      </c>
      <c r="W200" s="8">
        <f t="shared" si="70"/>
        <v>622521</v>
      </c>
      <c r="X200" s="10">
        <f t="shared" si="71"/>
        <v>18.87</v>
      </c>
      <c r="Y200" s="8">
        <f>IF(K200=3%,ROUND($J$366*Ranking!K200,0),0)</f>
        <v>17349</v>
      </c>
      <c r="Z200" s="12">
        <f t="shared" si="72"/>
        <v>639870</v>
      </c>
      <c r="AA200" s="12">
        <f t="shared" si="73"/>
        <v>17349</v>
      </c>
      <c r="AB200" s="8">
        <f t="shared" si="74"/>
        <v>639870</v>
      </c>
      <c r="AC200" s="59">
        <f t="shared" si="75"/>
        <v>0</v>
      </c>
      <c r="AD200" s="60">
        <f t="shared" si="79"/>
        <v>19.399999999999999</v>
      </c>
      <c r="AE200" s="61" t="str">
        <f t="shared" si="76"/>
        <v/>
      </c>
      <c r="AF200" s="8"/>
    </row>
    <row r="201" spans="1:32" x14ac:dyDescent="0.3">
      <c r="A201" s="1">
        <v>198</v>
      </c>
      <c r="B201" s="14" t="s">
        <v>456</v>
      </c>
      <c r="C201" s="14" t="s">
        <v>7</v>
      </c>
      <c r="D201" s="6" t="s">
        <v>457</v>
      </c>
      <c r="E201" s="1">
        <v>2024</v>
      </c>
      <c r="F201" s="7">
        <v>1221472.42</v>
      </c>
      <c r="G201" s="7">
        <v>1736.96</v>
      </c>
      <c r="H201" s="57"/>
      <c r="I201" s="7">
        <f t="shared" si="77"/>
        <v>1219735.46</v>
      </c>
      <c r="J201" s="8">
        <f t="shared" si="60"/>
        <v>1219735</v>
      </c>
      <c r="K201" s="9">
        <v>0.01</v>
      </c>
      <c r="L201" s="10">
        <f t="shared" si="61"/>
        <v>18.059999999999999</v>
      </c>
      <c r="M201" s="10">
        <f t="shared" si="62"/>
        <v>18.059999999999999</v>
      </c>
      <c r="N201" s="11">
        <f t="shared" si="63"/>
        <v>220297.48572</v>
      </c>
      <c r="O201" s="11">
        <f t="shared" si="64"/>
        <v>220297.48572</v>
      </c>
      <c r="P201" s="11">
        <f t="shared" si="78"/>
        <v>0.48571999999694526</v>
      </c>
      <c r="Q201" s="8">
        <f t="shared" si="65"/>
        <v>220297</v>
      </c>
      <c r="R201" s="11">
        <f t="shared" si="66"/>
        <v>-0.48571999999694526</v>
      </c>
      <c r="S201" s="1">
        <f t="shared" si="67"/>
        <v>18.059999999999999</v>
      </c>
      <c r="T201" s="8">
        <f>ROUND(IF(K201=3%,$J$364*Ranking!K201,0),0)</f>
        <v>0</v>
      </c>
      <c r="U201" s="8">
        <f t="shared" si="68"/>
        <v>220297</v>
      </c>
      <c r="V201" s="8">
        <f t="shared" si="69"/>
        <v>0</v>
      </c>
      <c r="W201" s="8">
        <f t="shared" si="70"/>
        <v>220297</v>
      </c>
      <c r="X201" s="10">
        <f t="shared" si="71"/>
        <v>18.059999999999999</v>
      </c>
      <c r="Y201" s="8">
        <f>IF(K201=3%,ROUND($J$366*Ranking!K201,0),0)</f>
        <v>0</v>
      </c>
      <c r="Z201" s="12">
        <f t="shared" si="72"/>
        <v>220297</v>
      </c>
      <c r="AA201" s="12">
        <f t="shared" si="73"/>
        <v>0</v>
      </c>
      <c r="AB201" s="8">
        <f t="shared" si="74"/>
        <v>220297</v>
      </c>
      <c r="AC201" s="59">
        <f t="shared" si="75"/>
        <v>0</v>
      </c>
      <c r="AD201" s="60">
        <f t="shared" si="79"/>
        <v>18.059999999999999</v>
      </c>
      <c r="AE201" s="61" t="str">
        <f t="shared" si="76"/>
        <v/>
      </c>
      <c r="AF201" s="8"/>
    </row>
    <row r="202" spans="1:32" x14ac:dyDescent="0.3">
      <c r="A202" s="1">
        <v>199</v>
      </c>
      <c r="B202" s="14" t="s">
        <v>458</v>
      </c>
      <c r="C202" s="14" t="s">
        <v>7</v>
      </c>
      <c r="D202" s="6" t="s">
        <v>459</v>
      </c>
      <c r="E202" s="1">
        <v>2006</v>
      </c>
      <c r="F202" s="7">
        <v>3249187.91</v>
      </c>
      <c r="G202" s="7">
        <v>9009.8799999999992</v>
      </c>
      <c r="H202" s="57"/>
      <c r="I202" s="7">
        <f t="shared" si="77"/>
        <v>3240178.0300000003</v>
      </c>
      <c r="J202" s="8">
        <f t="shared" si="60"/>
        <v>3240178</v>
      </c>
      <c r="K202" s="9">
        <v>0.02</v>
      </c>
      <c r="L202" s="10">
        <f t="shared" si="61"/>
        <v>18.059999999999999</v>
      </c>
      <c r="M202" s="10">
        <f t="shared" si="62"/>
        <v>18.059999999999999</v>
      </c>
      <c r="N202" s="11">
        <f t="shared" si="63"/>
        <v>585211.59650999994</v>
      </c>
      <c r="O202" s="11">
        <f t="shared" si="64"/>
        <v>585211.59650999994</v>
      </c>
      <c r="P202" s="11">
        <f t="shared" si="78"/>
        <v>-0.40349000005517155</v>
      </c>
      <c r="Q202" s="8">
        <f t="shared" si="65"/>
        <v>585212</v>
      </c>
      <c r="R202" s="11">
        <f t="shared" si="66"/>
        <v>0.40349000005517155</v>
      </c>
      <c r="S202" s="1">
        <f t="shared" si="67"/>
        <v>18.059999999999999</v>
      </c>
      <c r="T202" s="8">
        <f>ROUND(IF(K202=3%,$J$364*Ranking!K202,0),0)</f>
        <v>0</v>
      </c>
      <c r="U202" s="8">
        <f t="shared" si="68"/>
        <v>585212</v>
      </c>
      <c r="V202" s="8">
        <f t="shared" si="69"/>
        <v>0</v>
      </c>
      <c r="W202" s="8">
        <f t="shared" si="70"/>
        <v>585212</v>
      </c>
      <c r="X202" s="10">
        <f t="shared" si="71"/>
        <v>18.059999999999999</v>
      </c>
      <c r="Y202" s="8">
        <f>IF(K202=3%,ROUND($J$366*Ranking!K202,0),0)</f>
        <v>0</v>
      </c>
      <c r="Z202" s="12">
        <f t="shared" si="72"/>
        <v>585212</v>
      </c>
      <c r="AA202" s="12">
        <f t="shared" si="73"/>
        <v>0</v>
      </c>
      <c r="AB202" s="8">
        <f t="shared" si="74"/>
        <v>585212</v>
      </c>
      <c r="AC202" s="59">
        <f t="shared" si="75"/>
        <v>0</v>
      </c>
      <c r="AD202" s="60">
        <f t="shared" si="79"/>
        <v>18.059999999999999</v>
      </c>
      <c r="AE202" s="61" t="str">
        <f t="shared" si="76"/>
        <v/>
      </c>
      <c r="AF202" s="8"/>
    </row>
    <row r="203" spans="1:32" x14ac:dyDescent="0.3">
      <c r="A203" s="1">
        <v>200</v>
      </c>
      <c r="B203" s="14" t="s">
        <v>460</v>
      </c>
      <c r="C203" s="14" t="s">
        <v>7</v>
      </c>
      <c r="D203" s="6" t="s">
        <v>461</v>
      </c>
      <c r="F203" s="7">
        <v>0</v>
      </c>
      <c r="G203" s="7">
        <v>0</v>
      </c>
      <c r="H203" s="57"/>
      <c r="I203" s="7">
        <f t="shared" si="77"/>
        <v>0</v>
      </c>
      <c r="J203" s="8">
        <f t="shared" si="60"/>
        <v>0</v>
      </c>
      <c r="K203" s="9"/>
      <c r="L203" s="10">
        <f t="shared" si="61"/>
        <v>0</v>
      </c>
      <c r="M203" s="10" t="str">
        <f t="shared" si="62"/>
        <v/>
      </c>
      <c r="N203" s="11">
        <f t="shared" si="63"/>
        <v>0</v>
      </c>
      <c r="O203" s="11">
        <f t="shared" si="64"/>
        <v>0</v>
      </c>
      <c r="P203" s="11">
        <f t="shared" si="78"/>
        <v>0</v>
      </c>
      <c r="Q203" s="8">
        <f t="shared" si="65"/>
        <v>0</v>
      </c>
      <c r="R203" s="11">
        <f t="shared" si="66"/>
        <v>0</v>
      </c>
      <c r="S203" s="1">
        <f t="shared" si="67"/>
        <v>0</v>
      </c>
      <c r="T203" s="8">
        <f>ROUND(IF(K203=3%,$J$364*Ranking!K203,0),0)</f>
        <v>0</v>
      </c>
      <c r="U203" s="8">
        <f t="shared" si="68"/>
        <v>0</v>
      </c>
      <c r="V203" s="8">
        <f t="shared" si="69"/>
        <v>0</v>
      </c>
      <c r="W203" s="8">
        <f t="shared" si="70"/>
        <v>0</v>
      </c>
      <c r="X203" s="10">
        <f t="shared" si="71"/>
        <v>0</v>
      </c>
      <c r="Y203" s="8">
        <f>IF(K203=3%,ROUND($J$366*Ranking!K203,0),0)</f>
        <v>0</v>
      </c>
      <c r="Z203" s="12">
        <f t="shared" si="72"/>
        <v>0</v>
      </c>
      <c r="AA203" s="12">
        <f t="shared" si="73"/>
        <v>0</v>
      </c>
      <c r="AB203" s="8">
        <f t="shared" si="74"/>
        <v>0</v>
      </c>
      <c r="AC203" s="59">
        <f t="shared" si="75"/>
        <v>0</v>
      </c>
      <c r="AD203" s="60" t="str">
        <f t="shared" si="79"/>
        <v/>
      </c>
      <c r="AE203" s="61" t="str">
        <f t="shared" si="76"/>
        <v/>
      </c>
      <c r="AF203" s="8"/>
    </row>
    <row r="204" spans="1:32" x14ac:dyDescent="0.3">
      <c r="A204" s="1">
        <v>201</v>
      </c>
      <c r="B204" s="14" t="s">
        <v>462</v>
      </c>
      <c r="C204" s="14" t="s">
        <v>7</v>
      </c>
      <c r="D204" s="6" t="s">
        <v>463</v>
      </c>
      <c r="E204" s="1">
        <v>2016</v>
      </c>
      <c r="F204" s="7">
        <v>1638702.96</v>
      </c>
      <c r="G204" s="7">
        <v>33626.6</v>
      </c>
      <c r="H204" s="57"/>
      <c r="I204" s="7">
        <f t="shared" si="77"/>
        <v>1605076.3599999999</v>
      </c>
      <c r="J204" s="8">
        <f t="shared" si="60"/>
        <v>1605076</v>
      </c>
      <c r="K204" s="9">
        <v>1.4999999999999999E-2</v>
      </c>
      <c r="L204" s="10">
        <f t="shared" si="61"/>
        <v>18.059999999999999</v>
      </c>
      <c r="M204" s="10">
        <f t="shared" si="62"/>
        <v>18.059999999999999</v>
      </c>
      <c r="N204" s="11">
        <f t="shared" si="63"/>
        <v>289894.28619999997</v>
      </c>
      <c r="O204" s="11">
        <f t="shared" si="64"/>
        <v>289894.28619999997</v>
      </c>
      <c r="P204" s="11">
        <f t="shared" si="78"/>
        <v>0.28619999997317791</v>
      </c>
      <c r="Q204" s="8">
        <f t="shared" si="65"/>
        <v>289894</v>
      </c>
      <c r="R204" s="11">
        <f t="shared" si="66"/>
        <v>-0.28619999997317791</v>
      </c>
      <c r="S204" s="1">
        <f t="shared" si="67"/>
        <v>18.059999999999999</v>
      </c>
      <c r="T204" s="8">
        <f>ROUND(IF(K204=3%,$J$364*Ranking!K204,0),0)</f>
        <v>0</v>
      </c>
      <c r="U204" s="8">
        <f t="shared" si="68"/>
        <v>289894</v>
      </c>
      <c r="V204" s="8">
        <f t="shared" si="69"/>
        <v>0</v>
      </c>
      <c r="W204" s="8">
        <f t="shared" si="70"/>
        <v>289894</v>
      </c>
      <c r="X204" s="10">
        <f t="shared" si="71"/>
        <v>18.059999999999999</v>
      </c>
      <c r="Y204" s="8">
        <f>IF(K204=3%,ROUND($J$366*Ranking!K204,0),0)</f>
        <v>0</v>
      </c>
      <c r="Z204" s="12">
        <f t="shared" si="72"/>
        <v>289894</v>
      </c>
      <c r="AA204" s="12">
        <f t="shared" si="73"/>
        <v>0</v>
      </c>
      <c r="AB204" s="8">
        <f t="shared" si="74"/>
        <v>289894</v>
      </c>
      <c r="AC204" s="59">
        <f t="shared" si="75"/>
        <v>0</v>
      </c>
      <c r="AD204" s="60">
        <f t="shared" si="79"/>
        <v>18.059999999999999</v>
      </c>
      <c r="AE204" s="61" t="str">
        <f t="shared" si="76"/>
        <v/>
      </c>
      <c r="AF204" s="8"/>
    </row>
    <row r="205" spans="1:32" x14ac:dyDescent="0.3">
      <c r="A205" s="1">
        <v>202</v>
      </c>
      <c r="B205" s="14" t="s">
        <v>464</v>
      </c>
      <c r="C205" s="14" t="s">
        <v>7</v>
      </c>
      <c r="D205" s="6" t="s">
        <v>465</v>
      </c>
      <c r="F205" s="7">
        <v>0</v>
      </c>
      <c r="G205" s="7">
        <v>0</v>
      </c>
      <c r="H205" s="57"/>
      <c r="I205" s="7">
        <f t="shared" si="77"/>
        <v>0</v>
      </c>
      <c r="J205" s="8">
        <f t="shared" si="60"/>
        <v>0</v>
      </c>
      <c r="K205" s="9"/>
      <c r="L205" s="10">
        <f t="shared" si="61"/>
        <v>0</v>
      </c>
      <c r="M205" s="10" t="str">
        <f t="shared" si="62"/>
        <v/>
      </c>
      <c r="N205" s="11">
        <f t="shared" si="63"/>
        <v>0</v>
      </c>
      <c r="O205" s="11">
        <f t="shared" si="64"/>
        <v>0</v>
      </c>
      <c r="P205" s="11">
        <f t="shared" si="78"/>
        <v>0</v>
      </c>
      <c r="Q205" s="8">
        <f t="shared" si="65"/>
        <v>0</v>
      </c>
      <c r="R205" s="11">
        <f t="shared" si="66"/>
        <v>0</v>
      </c>
      <c r="S205" s="1">
        <f t="shared" si="67"/>
        <v>0</v>
      </c>
      <c r="T205" s="8">
        <f>ROUND(IF(K205=3%,$J$364*Ranking!K205,0),0)</f>
        <v>0</v>
      </c>
      <c r="U205" s="8">
        <f t="shared" si="68"/>
        <v>0</v>
      </c>
      <c r="V205" s="8">
        <f t="shared" si="69"/>
        <v>0</v>
      </c>
      <c r="W205" s="8">
        <f t="shared" si="70"/>
        <v>0</v>
      </c>
      <c r="X205" s="10">
        <f t="shared" si="71"/>
        <v>0</v>
      </c>
      <c r="Y205" s="8">
        <f>IF(K205=3%,ROUND($J$366*Ranking!K205,0),0)</f>
        <v>0</v>
      </c>
      <c r="Z205" s="12">
        <f t="shared" si="72"/>
        <v>0</v>
      </c>
      <c r="AA205" s="12">
        <f t="shared" si="73"/>
        <v>0</v>
      </c>
      <c r="AB205" s="8">
        <f t="shared" si="74"/>
        <v>0</v>
      </c>
      <c r="AC205" s="59">
        <f t="shared" si="75"/>
        <v>0</v>
      </c>
      <c r="AD205" s="60" t="str">
        <f t="shared" si="79"/>
        <v/>
      </c>
      <c r="AE205" s="61" t="str">
        <f t="shared" si="76"/>
        <v/>
      </c>
      <c r="AF205" s="8"/>
    </row>
    <row r="206" spans="1:32" x14ac:dyDescent="0.3">
      <c r="A206" s="1">
        <v>203</v>
      </c>
      <c r="B206" s="14" t="s">
        <v>466</v>
      </c>
      <c r="C206" s="14" t="s">
        <v>7</v>
      </c>
      <c r="D206" s="6" t="s">
        <v>467</v>
      </c>
      <c r="F206" s="7">
        <v>0</v>
      </c>
      <c r="G206" s="7">
        <v>0</v>
      </c>
      <c r="H206" s="57"/>
      <c r="I206" s="7">
        <f t="shared" si="77"/>
        <v>0</v>
      </c>
      <c r="J206" s="8">
        <f t="shared" si="60"/>
        <v>0</v>
      </c>
      <c r="K206" s="9"/>
      <c r="L206" s="10">
        <f t="shared" si="61"/>
        <v>0</v>
      </c>
      <c r="M206" s="10" t="str">
        <f t="shared" si="62"/>
        <v/>
      </c>
      <c r="N206" s="11">
        <f t="shared" si="63"/>
        <v>0</v>
      </c>
      <c r="O206" s="11">
        <f t="shared" si="64"/>
        <v>0</v>
      </c>
      <c r="P206" s="11">
        <f t="shared" si="78"/>
        <v>0</v>
      </c>
      <c r="Q206" s="8">
        <f t="shared" si="65"/>
        <v>0</v>
      </c>
      <c r="R206" s="11">
        <f t="shared" si="66"/>
        <v>0</v>
      </c>
      <c r="S206" s="1">
        <f t="shared" si="67"/>
        <v>0</v>
      </c>
      <c r="T206" s="8">
        <f>ROUND(IF(K206=3%,$J$364*Ranking!K206,0),0)</f>
        <v>0</v>
      </c>
      <c r="U206" s="8">
        <f t="shared" si="68"/>
        <v>0</v>
      </c>
      <c r="V206" s="8">
        <f t="shared" si="69"/>
        <v>0</v>
      </c>
      <c r="W206" s="8">
        <f t="shared" si="70"/>
        <v>0</v>
      </c>
      <c r="X206" s="10">
        <f t="shared" si="71"/>
        <v>0</v>
      </c>
      <c r="Y206" s="8">
        <f>IF(K206=3%,ROUND($J$366*Ranking!K206,0),0)</f>
        <v>0</v>
      </c>
      <c r="Z206" s="12">
        <f t="shared" si="72"/>
        <v>0</v>
      </c>
      <c r="AA206" s="12">
        <f t="shared" si="73"/>
        <v>0</v>
      </c>
      <c r="AB206" s="8">
        <f t="shared" si="74"/>
        <v>0</v>
      </c>
      <c r="AC206" s="59">
        <f t="shared" si="75"/>
        <v>0</v>
      </c>
      <c r="AD206" s="60" t="str">
        <f t="shared" si="79"/>
        <v/>
      </c>
      <c r="AE206" s="61" t="str">
        <f t="shared" si="76"/>
        <v/>
      </c>
      <c r="AF206" s="8"/>
    </row>
    <row r="207" spans="1:32" x14ac:dyDescent="0.3">
      <c r="A207" s="1">
        <v>204</v>
      </c>
      <c r="B207" s="14" t="s">
        <v>468</v>
      </c>
      <c r="C207" s="14" t="s">
        <v>7</v>
      </c>
      <c r="D207" s="6" t="s">
        <v>469</v>
      </c>
      <c r="F207" s="7">
        <v>0</v>
      </c>
      <c r="G207" s="7">
        <v>0</v>
      </c>
      <c r="H207" s="57"/>
      <c r="I207" s="7">
        <f t="shared" si="77"/>
        <v>0</v>
      </c>
      <c r="J207" s="8">
        <f t="shared" si="60"/>
        <v>0</v>
      </c>
      <c r="K207" s="9"/>
      <c r="L207" s="10">
        <f t="shared" si="61"/>
        <v>0</v>
      </c>
      <c r="M207" s="10" t="str">
        <f t="shared" si="62"/>
        <v/>
      </c>
      <c r="N207" s="11">
        <f t="shared" si="63"/>
        <v>0</v>
      </c>
      <c r="O207" s="11">
        <f t="shared" si="64"/>
        <v>0</v>
      </c>
      <c r="P207" s="11">
        <f t="shared" si="78"/>
        <v>0</v>
      </c>
      <c r="Q207" s="8">
        <f t="shared" si="65"/>
        <v>0</v>
      </c>
      <c r="R207" s="11">
        <f t="shared" si="66"/>
        <v>0</v>
      </c>
      <c r="S207" s="1">
        <f t="shared" si="67"/>
        <v>0</v>
      </c>
      <c r="T207" s="8">
        <f>ROUND(IF(K207=3%,$J$364*Ranking!K207,0),0)</f>
        <v>0</v>
      </c>
      <c r="U207" s="8">
        <f t="shared" si="68"/>
        <v>0</v>
      </c>
      <c r="V207" s="8">
        <f t="shared" si="69"/>
        <v>0</v>
      </c>
      <c r="W207" s="8">
        <f t="shared" si="70"/>
        <v>0</v>
      </c>
      <c r="X207" s="10">
        <f t="shared" si="71"/>
        <v>0</v>
      </c>
      <c r="Y207" s="8">
        <f>IF(K207=3%,ROUND($J$366*Ranking!K207,0),0)</f>
        <v>0</v>
      </c>
      <c r="Z207" s="12">
        <f t="shared" si="72"/>
        <v>0</v>
      </c>
      <c r="AA207" s="12">
        <f t="shared" si="73"/>
        <v>0</v>
      </c>
      <c r="AB207" s="8">
        <f t="shared" si="74"/>
        <v>0</v>
      </c>
      <c r="AC207" s="59">
        <f t="shared" si="75"/>
        <v>0</v>
      </c>
      <c r="AD207" s="60" t="str">
        <f t="shared" si="79"/>
        <v/>
      </c>
      <c r="AE207" s="61" t="str">
        <f t="shared" si="76"/>
        <v/>
      </c>
      <c r="AF207" s="8"/>
    </row>
    <row r="208" spans="1:32" x14ac:dyDescent="0.3">
      <c r="A208" s="1">
        <v>205</v>
      </c>
      <c r="B208" s="14" t="s">
        <v>470</v>
      </c>
      <c r="C208" s="14" t="s">
        <v>7</v>
      </c>
      <c r="D208" s="6" t="s">
        <v>471</v>
      </c>
      <c r="F208" s="7">
        <v>0</v>
      </c>
      <c r="G208" s="7">
        <v>0</v>
      </c>
      <c r="H208" s="57"/>
      <c r="I208" s="7">
        <f t="shared" si="77"/>
        <v>0</v>
      </c>
      <c r="J208" s="8">
        <f t="shared" si="60"/>
        <v>0</v>
      </c>
      <c r="K208" s="9"/>
      <c r="L208" s="10">
        <f t="shared" si="61"/>
        <v>0</v>
      </c>
      <c r="M208" s="10" t="str">
        <f t="shared" si="62"/>
        <v/>
      </c>
      <c r="N208" s="11">
        <f t="shared" si="63"/>
        <v>0</v>
      </c>
      <c r="O208" s="11">
        <f t="shared" si="64"/>
        <v>0</v>
      </c>
      <c r="P208" s="11">
        <f t="shared" si="78"/>
        <v>0</v>
      </c>
      <c r="Q208" s="8">
        <f t="shared" si="65"/>
        <v>0</v>
      </c>
      <c r="R208" s="11">
        <f t="shared" si="66"/>
        <v>0</v>
      </c>
      <c r="S208" s="1">
        <f t="shared" si="67"/>
        <v>0</v>
      </c>
      <c r="T208" s="8">
        <f>ROUND(IF(K208=3%,$J$364*Ranking!K208,0),0)</f>
        <v>0</v>
      </c>
      <c r="U208" s="8">
        <f t="shared" si="68"/>
        <v>0</v>
      </c>
      <c r="V208" s="8">
        <f t="shared" si="69"/>
        <v>0</v>
      </c>
      <c r="W208" s="8">
        <f t="shared" si="70"/>
        <v>0</v>
      </c>
      <c r="X208" s="10">
        <f t="shared" si="71"/>
        <v>0</v>
      </c>
      <c r="Y208" s="8">
        <f>IF(K208=3%,ROUND($J$366*Ranking!K208,0),0)</f>
        <v>0</v>
      </c>
      <c r="Z208" s="12">
        <f t="shared" si="72"/>
        <v>0</v>
      </c>
      <c r="AA208" s="12">
        <f t="shared" si="73"/>
        <v>0</v>
      </c>
      <c r="AB208" s="8">
        <f t="shared" si="74"/>
        <v>0</v>
      </c>
      <c r="AC208" s="59">
        <f t="shared" si="75"/>
        <v>0</v>
      </c>
      <c r="AD208" s="60" t="str">
        <f t="shared" si="79"/>
        <v/>
      </c>
      <c r="AE208" s="61" t="str">
        <f t="shared" si="76"/>
        <v/>
      </c>
      <c r="AF208" s="8"/>
    </row>
    <row r="209" spans="1:32" x14ac:dyDescent="0.3">
      <c r="A209" s="1">
        <v>206</v>
      </c>
      <c r="B209" s="14" t="s">
        <v>75</v>
      </c>
      <c r="C209" s="14" t="s">
        <v>7</v>
      </c>
      <c r="D209" s="6" t="s">
        <v>76</v>
      </c>
      <c r="E209" s="1">
        <v>2004</v>
      </c>
      <c r="F209" s="7">
        <v>1205783.94</v>
      </c>
      <c r="G209" s="7">
        <v>13603.09</v>
      </c>
      <c r="H209" s="57"/>
      <c r="I209" s="7">
        <f t="shared" si="77"/>
        <v>1192180.8499999999</v>
      </c>
      <c r="J209" s="8">
        <f t="shared" si="60"/>
        <v>1192181</v>
      </c>
      <c r="K209" s="9">
        <v>0.02</v>
      </c>
      <c r="L209" s="10">
        <f t="shared" si="61"/>
        <v>18.059999999999999</v>
      </c>
      <c r="M209" s="10">
        <f t="shared" si="62"/>
        <v>18.059999999999999</v>
      </c>
      <c r="N209" s="11">
        <f t="shared" si="63"/>
        <v>215320.93186000001</v>
      </c>
      <c r="O209" s="11">
        <f t="shared" si="64"/>
        <v>215320.93186000001</v>
      </c>
      <c r="P209" s="11">
        <f t="shared" si="78"/>
        <v>-6.8139999988488853E-2</v>
      </c>
      <c r="Q209" s="8">
        <f t="shared" si="65"/>
        <v>215321</v>
      </c>
      <c r="R209" s="11">
        <f t="shared" si="66"/>
        <v>6.8139999988488853E-2</v>
      </c>
      <c r="S209" s="1">
        <f t="shared" si="67"/>
        <v>18.059999999999999</v>
      </c>
      <c r="T209" s="8">
        <f>ROUND(IF(K209=3%,$J$364*Ranking!K209,0),0)</f>
        <v>0</v>
      </c>
      <c r="U209" s="8">
        <f t="shared" si="68"/>
        <v>215321</v>
      </c>
      <c r="V209" s="8">
        <f t="shared" si="69"/>
        <v>0</v>
      </c>
      <c r="W209" s="8">
        <f t="shared" si="70"/>
        <v>215321</v>
      </c>
      <c r="X209" s="10">
        <f t="shared" si="71"/>
        <v>18.059999999999999</v>
      </c>
      <c r="Y209" s="8">
        <f>IF(K209=3%,ROUND($J$366*Ranking!K209,0),0)</f>
        <v>0</v>
      </c>
      <c r="Z209" s="12">
        <f t="shared" si="72"/>
        <v>215321</v>
      </c>
      <c r="AA209" s="12">
        <f t="shared" si="73"/>
        <v>0</v>
      </c>
      <c r="AB209" s="8">
        <f t="shared" si="74"/>
        <v>215321</v>
      </c>
      <c r="AC209" s="59">
        <f t="shared" si="75"/>
        <v>0</v>
      </c>
      <c r="AD209" s="60">
        <f t="shared" si="79"/>
        <v>18.059999999999999</v>
      </c>
      <c r="AE209" s="61" t="str">
        <f t="shared" si="76"/>
        <v/>
      </c>
      <c r="AF209" s="8"/>
    </row>
    <row r="210" spans="1:32" x14ac:dyDescent="0.3">
      <c r="A210" s="1">
        <v>207</v>
      </c>
      <c r="B210" s="14" t="s">
        <v>77</v>
      </c>
      <c r="C210" s="14" t="s">
        <v>7</v>
      </c>
      <c r="D210" s="6" t="s">
        <v>78</v>
      </c>
      <c r="E210" s="1">
        <v>2002</v>
      </c>
      <c r="F210" s="7">
        <v>4144185</v>
      </c>
      <c r="G210" s="7">
        <v>4762</v>
      </c>
      <c r="H210" s="57"/>
      <c r="I210" s="7">
        <f t="shared" si="77"/>
        <v>4139423</v>
      </c>
      <c r="J210" s="8">
        <f t="shared" si="60"/>
        <v>4139423</v>
      </c>
      <c r="K210" s="9">
        <v>0.01</v>
      </c>
      <c r="L210" s="10">
        <f t="shared" si="61"/>
        <v>18.059999999999999</v>
      </c>
      <c r="M210" s="10">
        <f t="shared" si="62"/>
        <v>18.059999999999999</v>
      </c>
      <c r="N210" s="11">
        <f t="shared" si="63"/>
        <v>747625.08184999996</v>
      </c>
      <c r="O210" s="11">
        <f t="shared" si="64"/>
        <v>747625.08184999996</v>
      </c>
      <c r="P210" s="11">
        <f t="shared" si="78"/>
        <v>8.1849999958649278E-2</v>
      </c>
      <c r="Q210" s="8">
        <f t="shared" si="65"/>
        <v>747625</v>
      </c>
      <c r="R210" s="11">
        <f t="shared" si="66"/>
        <v>-8.1849999958649278E-2</v>
      </c>
      <c r="S210" s="1">
        <f t="shared" si="67"/>
        <v>18.059999999999999</v>
      </c>
      <c r="T210" s="8">
        <f>ROUND(IF(K210=3%,$J$364*Ranking!K210,0),0)</f>
        <v>0</v>
      </c>
      <c r="U210" s="8">
        <f t="shared" si="68"/>
        <v>747625</v>
      </c>
      <c r="V210" s="8">
        <f t="shared" si="69"/>
        <v>0</v>
      </c>
      <c r="W210" s="8">
        <f t="shared" si="70"/>
        <v>747625</v>
      </c>
      <c r="X210" s="10">
        <f t="shared" si="71"/>
        <v>18.059999999999999</v>
      </c>
      <c r="Y210" s="8">
        <f>IF(K210=3%,ROUND($J$366*Ranking!K210,0),0)</f>
        <v>0</v>
      </c>
      <c r="Z210" s="12">
        <f t="shared" si="72"/>
        <v>747625</v>
      </c>
      <c r="AA210" s="12">
        <f t="shared" si="73"/>
        <v>0</v>
      </c>
      <c r="AB210" s="8">
        <f t="shared" si="74"/>
        <v>747625</v>
      </c>
      <c r="AC210" s="59">
        <f t="shared" si="75"/>
        <v>0</v>
      </c>
      <c r="AD210" s="60">
        <f t="shared" si="79"/>
        <v>18.059999999999999</v>
      </c>
      <c r="AE210" s="61" t="str">
        <f t="shared" si="76"/>
        <v/>
      </c>
      <c r="AF210" s="8"/>
    </row>
    <row r="211" spans="1:32" x14ac:dyDescent="0.3">
      <c r="A211" s="1">
        <v>208</v>
      </c>
      <c r="B211" s="14" t="s">
        <v>79</v>
      </c>
      <c r="C211" s="14" t="s">
        <v>7</v>
      </c>
      <c r="D211" s="6" t="s">
        <v>80</v>
      </c>
      <c r="E211" s="1">
        <v>2002</v>
      </c>
      <c r="F211" s="7">
        <v>341693.2</v>
      </c>
      <c r="G211" s="7">
        <v>3133.31</v>
      </c>
      <c r="H211" s="57"/>
      <c r="I211" s="7">
        <f t="shared" si="77"/>
        <v>338559.89</v>
      </c>
      <c r="J211" s="8">
        <f t="shared" si="60"/>
        <v>338560</v>
      </c>
      <c r="K211" s="9">
        <v>0.01</v>
      </c>
      <c r="L211" s="10">
        <f t="shared" si="61"/>
        <v>18.059999999999999</v>
      </c>
      <c r="M211" s="10">
        <f t="shared" si="62"/>
        <v>18.059999999999999</v>
      </c>
      <c r="N211" s="11">
        <f t="shared" si="63"/>
        <v>61147.640070000001</v>
      </c>
      <c r="O211" s="11">
        <f t="shared" si="64"/>
        <v>61147.640070000001</v>
      </c>
      <c r="P211" s="11">
        <f t="shared" si="78"/>
        <v>-0.35992999999871245</v>
      </c>
      <c r="Q211" s="8">
        <f t="shared" si="65"/>
        <v>61148</v>
      </c>
      <c r="R211" s="11">
        <f t="shared" si="66"/>
        <v>0.35992999999871245</v>
      </c>
      <c r="S211" s="1">
        <f t="shared" si="67"/>
        <v>18.059999999999999</v>
      </c>
      <c r="T211" s="8">
        <f>ROUND(IF(K211=3%,$J$364*Ranking!K211,0),0)</f>
        <v>0</v>
      </c>
      <c r="U211" s="8">
        <f t="shared" si="68"/>
        <v>61148</v>
      </c>
      <c r="V211" s="8">
        <f t="shared" si="69"/>
        <v>0</v>
      </c>
      <c r="W211" s="8">
        <f t="shared" si="70"/>
        <v>61148</v>
      </c>
      <c r="X211" s="10">
        <f t="shared" si="71"/>
        <v>18.059999999999999</v>
      </c>
      <c r="Y211" s="8">
        <f>IF(K211=3%,ROUND($J$366*Ranking!K211,0),0)</f>
        <v>0</v>
      </c>
      <c r="Z211" s="12">
        <f t="shared" si="72"/>
        <v>61148</v>
      </c>
      <c r="AA211" s="12">
        <f t="shared" si="73"/>
        <v>0</v>
      </c>
      <c r="AB211" s="8">
        <f t="shared" si="74"/>
        <v>61148</v>
      </c>
      <c r="AC211" s="59">
        <f t="shared" si="75"/>
        <v>0</v>
      </c>
      <c r="AD211" s="60">
        <f t="shared" si="79"/>
        <v>18.059999999999999</v>
      </c>
      <c r="AE211" s="61" t="str">
        <f t="shared" si="76"/>
        <v/>
      </c>
      <c r="AF211" s="8"/>
    </row>
    <row r="212" spans="1:32" x14ac:dyDescent="0.3">
      <c r="A212" s="1">
        <v>209</v>
      </c>
      <c r="B212" s="14" t="s">
        <v>472</v>
      </c>
      <c r="C212" s="14" t="s">
        <v>7</v>
      </c>
      <c r="D212" s="6" t="s">
        <v>473</v>
      </c>
      <c r="F212" s="7">
        <v>0</v>
      </c>
      <c r="G212" s="7">
        <v>0</v>
      </c>
      <c r="H212" s="57"/>
      <c r="I212" s="7">
        <f t="shared" si="77"/>
        <v>0</v>
      </c>
      <c r="J212" s="8">
        <f t="shared" si="60"/>
        <v>0</v>
      </c>
      <c r="K212" s="9"/>
      <c r="L212" s="10">
        <f t="shared" si="61"/>
        <v>0</v>
      </c>
      <c r="M212" s="10" t="str">
        <f t="shared" si="62"/>
        <v/>
      </c>
      <c r="N212" s="11">
        <f t="shared" si="63"/>
        <v>0</v>
      </c>
      <c r="O212" s="11">
        <f t="shared" si="64"/>
        <v>0</v>
      </c>
      <c r="P212" s="11">
        <f t="shared" si="78"/>
        <v>0</v>
      </c>
      <c r="Q212" s="8">
        <f t="shared" si="65"/>
        <v>0</v>
      </c>
      <c r="R212" s="11">
        <f t="shared" si="66"/>
        <v>0</v>
      </c>
      <c r="S212" s="1">
        <f t="shared" si="67"/>
        <v>0</v>
      </c>
      <c r="T212" s="8">
        <f>ROUND(IF(K212=3%,$J$364*Ranking!K212,0),0)</f>
        <v>0</v>
      </c>
      <c r="U212" s="8">
        <f t="shared" si="68"/>
        <v>0</v>
      </c>
      <c r="V212" s="8">
        <f t="shared" si="69"/>
        <v>0</v>
      </c>
      <c r="W212" s="8">
        <f t="shared" si="70"/>
        <v>0</v>
      </c>
      <c r="X212" s="10">
        <f t="shared" si="71"/>
        <v>0</v>
      </c>
      <c r="Y212" s="8">
        <f>IF(K212=3%,ROUND($J$366*Ranking!K212,0),0)</f>
        <v>0</v>
      </c>
      <c r="Z212" s="12">
        <f t="shared" si="72"/>
        <v>0</v>
      </c>
      <c r="AA212" s="12">
        <f t="shared" si="73"/>
        <v>0</v>
      </c>
      <c r="AB212" s="8">
        <f t="shared" si="74"/>
        <v>0</v>
      </c>
      <c r="AC212" s="59">
        <f t="shared" si="75"/>
        <v>0</v>
      </c>
      <c r="AD212" s="60" t="str">
        <f t="shared" si="79"/>
        <v/>
      </c>
      <c r="AE212" s="61" t="str">
        <f t="shared" si="76"/>
        <v/>
      </c>
      <c r="AF212" s="8"/>
    </row>
    <row r="213" spans="1:32" x14ac:dyDescent="0.3">
      <c r="A213" s="1">
        <v>210</v>
      </c>
      <c r="B213" s="14" t="s">
        <v>81</v>
      </c>
      <c r="C213" s="14" t="s">
        <v>7</v>
      </c>
      <c r="D213" s="6" t="s">
        <v>82</v>
      </c>
      <c r="E213" s="1">
        <v>2002</v>
      </c>
      <c r="F213" s="7">
        <v>2391507.6800000002</v>
      </c>
      <c r="G213" s="7">
        <v>12847.44</v>
      </c>
      <c r="H213" s="57"/>
      <c r="I213" s="7">
        <f t="shared" si="77"/>
        <v>2378660.2400000002</v>
      </c>
      <c r="J213" s="8">
        <f t="shared" si="60"/>
        <v>2378660</v>
      </c>
      <c r="K213" s="9">
        <v>0.03</v>
      </c>
      <c r="L213" s="10">
        <f t="shared" si="61"/>
        <v>18.059999999999999</v>
      </c>
      <c r="M213" s="10">
        <f t="shared" si="62"/>
        <v>20.28</v>
      </c>
      <c r="N213" s="11">
        <f t="shared" si="63"/>
        <v>429612.02013000002</v>
      </c>
      <c r="O213" s="11">
        <f t="shared" si="64"/>
        <v>429612.02013000002</v>
      </c>
      <c r="P213" s="11">
        <f t="shared" si="78"/>
        <v>2.0130000018980354E-2</v>
      </c>
      <c r="Q213" s="8">
        <f t="shared" si="65"/>
        <v>429612</v>
      </c>
      <c r="R213" s="11">
        <f t="shared" si="66"/>
        <v>-2.0130000018980354E-2</v>
      </c>
      <c r="S213" s="1">
        <f t="shared" si="67"/>
        <v>18.059999999999999</v>
      </c>
      <c r="T213" s="8">
        <f>ROUND(IF(K213=3%,$J$364*Ranking!K213,0),0)</f>
        <v>32026</v>
      </c>
      <c r="U213" s="8">
        <f t="shared" si="68"/>
        <v>461638</v>
      </c>
      <c r="V213" s="8">
        <f t="shared" si="69"/>
        <v>32026</v>
      </c>
      <c r="W213" s="8">
        <f t="shared" si="70"/>
        <v>461638</v>
      </c>
      <c r="X213" s="10">
        <f t="shared" si="71"/>
        <v>19.41</v>
      </c>
      <c r="Y213" s="8">
        <f>IF(K213=3%,ROUND($J$366*Ranking!K213,0),0)</f>
        <v>20818</v>
      </c>
      <c r="Z213" s="12">
        <f t="shared" si="72"/>
        <v>482456</v>
      </c>
      <c r="AA213" s="12">
        <f t="shared" si="73"/>
        <v>20818</v>
      </c>
      <c r="AB213" s="8">
        <f t="shared" si="74"/>
        <v>482456</v>
      </c>
      <c r="AC213" s="59">
        <f t="shared" si="75"/>
        <v>0</v>
      </c>
      <c r="AD213" s="60">
        <f t="shared" si="79"/>
        <v>20.28</v>
      </c>
      <c r="AE213" s="61" t="str">
        <f t="shared" si="76"/>
        <v/>
      </c>
      <c r="AF213" s="8"/>
    </row>
    <row r="214" spans="1:32" x14ac:dyDescent="0.3">
      <c r="A214" s="1">
        <v>211</v>
      </c>
      <c r="B214" s="14" t="s">
        <v>474</v>
      </c>
      <c r="C214" s="14" t="s">
        <v>7</v>
      </c>
      <c r="D214" s="6" t="s">
        <v>475</v>
      </c>
      <c r="F214" s="7">
        <v>0</v>
      </c>
      <c r="G214" s="7">
        <v>0</v>
      </c>
      <c r="H214" s="57"/>
      <c r="I214" s="7">
        <f t="shared" si="77"/>
        <v>0</v>
      </c>
      <c r="J214" s="8">
        <f t="shared" si="60"/>
        <v>0</v>
      </c>
      <c r="K214" s="9"/>
      <c r="L214" s="10">
        <f t="shared" si="61"/>
        <v>0</v>
      </c>
      <c r="M214" s="10" t="str">
        <f t="shared" si="62"/>
        <v/>
      </c>
      <c r="N214" s="11">
        <f t="shared" si="63"/>
        <v>0</v>
      </c>
      <c r="O214" s="11">
        <f t="shared" si="64"/>
        <v>0</v>
      </c>
      <c r="P214" s="11">
        <f t="shared" si="78"/>
        <v>0</v>
      </c>
      <c r="Q214" s="8">
        <f t="shared" si="65"/>
        <v>0</v>
      </c>
      <c r="R214" s="11">
        <f t="shared" si="66"/>
        <v>0</v>
      </c>
      <c r="S214" s="1">
        <f t="shared" si="67"/>
        <v>0</v>
      </c>
      <c r="T214" s="8">
        <f>ROUND(IF(K214=3%,$J$364*Ranking!K214,0),0)</f>
        <v>0</v>
      </c>
      <c r="U214" s="8">
        <f t="shared" si="68"/>
        <v>0</v>
      </c>
      <c r="V214" s="8">
        <f t="shared" si="69"/>
        <v>0</v>
      </c>
      <c r="W214" s="8">
        <f t="shared" si="70"/>
        <v>0</v>
      </c>
      <c r="X214" s="10">
        <f t="shared" si="71"/>
        <v>0</v>
      </c>
      <c r="Y214" s="8">
        <f>IF(K214=3%,ROUND($J$366*Ranking!K214,0),0)</f>
        <v>0</v>
      </c>
      <c r="Z214" s="12">
        <f t="shared" si="72"/>
        <v>0</v>
      </c>
      <c r="AA214" s="12">
        <f t="shared" si="73"/>
        <v>0</v>
      </c>
      <c r="AB214" s="8">
        <f t="shared" si="74"/>
        <v>0</v>
      </c>
      <c r="AC214" s="59">
        <f t="shared" si="75"/>
        <v>0</v>
      </c>
      <c r="AD214" s="60" t="str">
        <f t="shared" si="79"/>
        <v/>
      </c>
      <c r="AE214" s="61" t="str">
        <f t="shared" si="76"/>
        <v/>
      </c>
      <c r="AF214" s="8"/>
    </row>
    <row r="215" spans="1:32" x14ac:dyDescent="0.3">
      <c r="A215" s="1">
        <v>212</v>
      </c>
      <c r="B215" s="14" t="s">
        <v>476</v>
      </c>
      <c r="C215" s="14" t="s">
        <v>7</v>
      </c>
      <c r="D215" s="6" t="s">
        <v>477</v>
      </c>
      <c r="F215" s="7">
        <v>0</v>
      </c>
      <c r="G215" s="7">
        <v>0</v>
      </c>
      <c r="H215" s="57"/>
      <c r="I215" s="7">
        <f t="shared" si="77"/>
        <v>0</v>
      </c>
      <c r="J215" s="8">
        <f t="shared" si="60"/>
        <v>0</v>
      </c>
      <c r="K215" s="9"/>
      <c r="L215" s="10">
        <f t="shared" si="61"/>
        <v>0</v>
      </c>
      <c r="M215" s="10" t="str">
        <f t="shared" si="62"/>
        <v/>
      </c>
      <c r="N215" s="11">
        <f t="shared" si="63"/>
        <v>0</v>
      </c>
      <c r="O215" s="11">
        <f t="shared" si="64"/>
        <v>0</v>
      </c>
      <c r="P215" s="11">
        <f t="shared" si="78"/>
        <v>0</v>
      </c>
      <c r="Q215" s="8">
        <f t="shared" si="65"/>
        <v>0</v>
      </c>
      <c r="R215" s="11">
        <f t="shared" si="66"/>
        <v>0</v>
      </c>
      <c r="S215" s="1">
        <f t="shared" si="67"/>
        <v>0</v>
      </c>
      <c r="T215" s="8">
        <f>ROUND(IF(K215=3%,$J$364*Ranking!K215,0),0)</f>
        <v>0</v>
      </c>
      <c r="U215" s="8">
        <f t="shared" si="68"/>
        <v>0</v>
      </c>
      <c r="V215" s="8">
        <f t="shared" si="69"/>
        <v>0</v>
      </c>
      <c r="W215" s="8">
        <f t="shared" si="70"/>
        <v>0</v>
      </c>
      <c r="X215" s="10">
        <f t="shared" si="71"/>
        <v>0</v>
      </c>
      <c r="Y215" s="8">
        <f>IF(K215=3%,ROUND($J$366*Ranking!K215,0),0)</f>
        <v>0</v>
      </c>
      <c r="Z215" s="12">
        <f t="shared" si="72"/>
        <v>0</v>
      </c>
      <c r="AA215" s="12">
        <f t="shared" si="73"/>
        <v>0</v>
      </c>
      <c r="AB215" s="8">
        <f t="shared" si="74"/>
        <v>0</v>
      </c>
      <c r="AC215" s="59">
        <f t="shared" si="75"/>
        <v>0</v>
      </c>
      <c r="AD215" s="60" t="str">
        <f t="shared" si="79"/>
        <v/>
      </c>
      <c r="AE215" s="61" t="str">
        <f t="shared" si="76"/>
        <v/>
      </c>
      <c r="AF215" s="8"/>
    </row>
    <row r="216" spans="1:32" x14ac:dyDescent="0.3">
      <c r="A216" s="1">
        <v>213</v>
      </c>
      <c r="B216" s="14" t="s">
        <v>478</v>
      </c>
      <c r="C216" s="14" t="s">
        <v>7</v>
      </c>
      <c r="D216" s="6" t="s">
        <v>479</v>
      </c>
      <c r="F216" s="7">
        <v>0</v>
      </c>
      <c r="G216" s="7">
        <v>0</v>
      </c>
      <c r="H216" s="57"/>
      <c r="I216" s="7">
        <f t="shared" si="77"/>
        <v>0</v>
      </c>
      <c r="J216" s="8">
        <f t="shared" si="60"/>
        <v>0</v>
      </c>
      <c r="K216" s="9"/>
      <c r="L216" s="10">
        <f t="shared" si="61"/>
        <v>0</v>
      </c>
      <c r="M216" s="10" t="str">
        <f t="shared" si="62"/>
        <v/>
      </c>
      <c r="N216" s="11">
        <f t="shared" si="63"/>
        <v>0</v>
      </c>
      <c r="O216" s="11">
        <f t="shared" si="64"/>
        <v>0</v>
      </c>
      <c r="P216" s="11">
        <f t="shared" si="78"/>
        <v>0</v>
      </c>
      <c r="Q216" s="8">
        <f t="shared" si="65"/>
        <v>0</v>
      </c>
      <c r="R216" s="11">
        <f t="shared" si="66"/>
        <v>0</v>
      </c>
      <c r="S216" s="1">
        <f t="shared" si="67"/>
        <v>0</v>
      </c>
      <c r="T216" s="8">
        <f>ROUND(IF(K216=3%,$J$364*Ranking!K216,0),0)</f>
        <v>0</v>
      </c>
      <c r="U216" s="8">
        <f t="shared" si="68"/>
        <v>0</v>
      </c>
      <c r="V216" s="8">
        <f t="shared" si="69"/>
        <v>0</v>
      </c>
      <c r="W216" s="8">
        <f t="shared" si="70"/>
        <v>0</v>
      </c>
      <c r="X216" s="10">
        <f t="shared" si="71"/>
        <v>0</v>
      </c>
      <c r="Y216" s="8">
        <f>IF(K216=3%,ROUND($J$366*Ranking!K216,0),0)</f>
        <v>0</v>
      </c>
      <c r="Z216" s="12">
        <f t="shared" si="72"/>
        <v>0</v>
      </c>
      <c r="AA216" s="12">
        <f t="shared" si="73"/>
        <v>0</v>
      </c>
      <c r="AB216" s="8">
        <f t="shared" si="74"/>
        <v>0</v>
      </c>
      <c r="AC216" s="59">
        <f t="shared" si="75"/>
        <v>0</v>
      </c>
      <c r="AD216" s="60" t="str">
        <f t="shared" si="79"/>
        <v/>
      </c>
      <c r="AE216" s="61" t="str">
        <f t="shared" si="76"/>
        <v/>
      </c>
      <c r="AF216" s="8"/>
    </row>
    <row r="217" spans="1:32" x14ac:dyDescent="0.3">
      <c r="A217" s="1">
        <v>214</v>
      </c>
      <c r="B217" s="14" t="s">
        <v>480</v>
      </c>
      <c r="C217" s="14" t="s">
        <v>7</v>
      </c>
      <c r="D217" s="6" t="s">
        <v>481</v>
      </c>
      <c r="E217" s="1">
        <v>2007</v>
      </c>
      <c r="F217" s="7">
        <v>1792600.08</v>
      </c>
      <c r="G217" s="7">
        <v>41219.599999999999</v>
      </c>
      <c r="H217" s="57"/>
      <c r="I217" s="7">
        <f t="shared" si="77"/>
        <v>1751380.48</v>
      </c>
      <c r="J217" s="8">
        <f t="shared" si="60"/>
        <v>1751380</v>
      </c>
      <c r="K217" s="9">
        <v>0.03</v>
      </c>
      <c r="L217" s="10">
        <f t="shared" si="61"/>
        <v>18.059999999999999</v>
      </c>
      <c r="M217" s="10">
        <f t="shared" si="62"/>
        <v>22.59</v>
      </c>
      <c r="N217" s="11">
        <f t="shared" si="63"/>
        <v>316318.38926999999</v>
      </c>
      <c r="O217" s="11">
        <f t="shared" si="64"/>
        <v>316318.38926999999</v>
      </c>
      <c r="P217" s="11">
        <f t="shared" si="78"/>
        <v>0.38926999998511747</v>
      </c>
      <c r="Q217" s="8">
        <f t="shared" si="65"/>
        <v>316318</v>
      </c>
      <c r="R217" s="11">
        <f t="shared" si="66"/>
        <v>-0.38926999998511747</v>
      </c>
      <c r="S217" s="1">
        <f t="shared" si="67"/>
        <v>18.059999999999999</v>
      </c>
      <c r="T217" s="8">
        <f>ROUND(IF(K217=3%,$J$364*Ranking!K217,0),0)</f>
        <v>48039</v>
      </c>
      <c r="U217" s="8">
        <f t="shared" si="68"/>
        <v>364357</v>
      </c>
      <c r="V217" s="8">
        <f t="shared" si="69"/>
        <v>48039</v>
      </c>
      <c r="W217" s="8">
        <f t="shared" si="70"/>
        <v>364357</v>
      </c>
      <c r="X217" s="10">
        <f t="shared" si="71"/>
        <v>20.8</v>
      </c>
      <c r="Y217" s="8">
        <f>IF(K217=3%,ROUND($J$366*Ranking!K217,0),0)</f>
        <v>31227</v>
      </c>
      <c r="Z217" s="12">
        <f t="shared" si="72"/>
        <v>395584</v>
      </c>
      <c r="AA217" s="12">
        <f t="shared" si="73"/>
        <v>31227</v>
      </c>
      <c r="AB217" s="8">
        <f t="shared" si="74"/>
        <v>395584</v>
      </c>
      <c r="AC217" s="59">
        <f t="shared" si="75"/>
        <v>0</v>
      </c>
      <c r="AD217" s="60">
        <f t="shared" si="79"/>
        <v>22.59</v>
      </c>
      <c r="AE217" s="61" t="str">
        <f t="shared" si="76"/>
        <v/>
      </c>
      <c r="AF217" s="8"/>
    </row>
    <row r="218" spans="1:32" x14ac:dyDescent="0.3">
      <c r="A218" s="1">
        <v>215</v>
      </c>
      <c r="B218" s="14" t="s">
        <v>482</v>
      </c>
      <c r="C218" s="14" t="s">
        <v>7</v>
      </c>
      <c r="D218" s="6" t="s">
        <v>483</v>
      </c>
      <c r="E218" s="1">
        <v>2006</v>
      </c>
      <c r="F218" s="7">
        <v>774283.5</v>
      </c>
      <c r="G218" s="7">
        <v>6260.78</v>
      </c>
      <c r="H218" s="57"/>
      <c r="I218" s="7">
        <f t="shared" si="77"/>
        <v>768022.72</v>
      </c>
      <c r="J218" s="8">
        <f t="shared" si="60"/>
        <v>768023</v>
      </c>
      <c r="K218" s="9">
        <v>1.4999999999999999E-2</v>
      </c>
      <c r="L218" s="10">
        <f t="shared" si="61"/>
        <v>18.059999999999999</v>
      </c>
      <c r="M218" s="10">
        <f t="shared" si="62"/>
        <v>18.059999999999999</v>
      </c>
      <c r="N218" s="11">
        <f t="shared" si="63"/>
        <v>138713.35647999999</v>
      </c>
      <c r="O218" s="11">
        <f t="shared" si="64"/>
        <v>138713.35647999999</v>
      </c>
      <c r="P218" s="11">
        <f t="shared" si="78"/>
        <v>0.35647999998764135</v>
      </c>
      <c r="Q218" s="8">
        <f t="shared" si="65"/>
        <v>138713</v>
      </c>
      <c r="R218" s="11">
        <f t="shared" si="66"/>
        <v>-0.35647999998764135</v>
      </c>
      <c r="S218" s="1">
        <f t="shared" si="67"/>
        <v>18.059999999999999</v>
      </c>
      <c r="T218" s="8">
        <f>ROUND(IF(K218=3%,$J$364*Ranking!K218,0),0)</f>
        <v>0</v>
      </c>
      <c r="U218" s="8">
        <f t="shared" si="68"/>
        <v>138713</v>
      </c>
      <c r="V218" s="8">
        <f t="shared" si="69"/>
        <v>0</v>
      </c>
      <c r="W218" s="8">
        <f t="shared" si="70"/>
        <v>138713</v>
      </c>
      <c r="X218" s="10">
        <f t="shared" si="71"/>
        <v>18.059999999999999</v>
      </c>
      <c r="Y218" s="8">
        <f>IF(K218=3%,ROUND($J$366*Ranking!K218,0),0)</f>
        <v>0</v>
      </c>
      <c r="Z218" s="12">
        <f t="shared" si="72"/>
        <v>138713</v>
      </c>
      <c r="AA218" s="12">
        <f t="shared" si="73"/>
        <v>0</v>
      </c>
      <c r="AB218" s="8">
        <f t="shared" si="74"/>
        <v>138713</v>
      </c>
      <c r="AC218" s="59">
        <f t="shared" si="75"/>
        <v>0</v>
      </c>
      <c r="AD218" s="60">
        <f t="shared" si="79"/>
        <v>18.059999999999999</v>
      </c>
      <c r="AE218" s="61" t="str">
        <f t="shared" si="76"/>
        <v/>
      </c>
      <c r="AF218" s="8"/>
    </row>
    <row r="219" spans="1:32" x14ac:dyDescent="0.3">
      <c r="A219" s="1">
        <v>216</v>
      </c>
      <c r="B219" s="14" t="s">
        <v>484</v>
      </c>
      <c r="C219" s="14" t="s">
        <v>7</v>
      </c>
      <c r="D219" s="6" t="s">
        <v>485</v>
      </c>
      <c r="E219" s="1">
        <v>2019</v>
      </c>
      <c r="F219" s="7">
        <v>235716.66</v>
      </c>
      <c r="G219" s="7">
        <v>1421.95</v>
      </c>
      <c r="H219" s="57"/>
      <c r="I219" s="7">
        <f t="shared" si="77"/>
        <v>234294.71</v>
      </c>
      <c r="J219" s="8">
        <f t="shared" si="60"/>
        <v>234295</v>
      </c>
      <c r="K219" s="9">
        <v>0.01</v>
      </c>
      <c r="L219" s="10">
        <f t="shared" si="61"/>
        <v>18.059999999999999</v>
      </c>
      <c r="M219" s="10">
        <f t="shared" si="62"/>
        <v>18.059999999999999</v>
      </c>
      <c r="N219" s="11">
        <f t="shared" si="63"/>
        <v>42316.240339999997</v>
      </c>
      <c r="O219" s="11">
        <f t="shared" si="64"/>
        <v>42316.240339999997</v>
      </c>
      <c r="P219" s="11">
        <f t="shared" si="78"/>
        <v>0.24033999999664957</v>
      </c>
      <c r="Q219" s="8">
        <f t="shared" si="65"/>
        <v>42316</v>
      </c>
      <c r="R219" s="11">
        <f t="shared" si="66"/>
        <v>-0.24033999999664957</v>
      </c>
      <c r="S219" s="1">
        <f t="shared" si="67"/>
        <v>18.059999999999999</v>
      </c>
      <c r="T219" s="8">
        <f>ROUND(IF(K219=3%,$J$364*Ranking!K219,0),0)</f>
        <v>0</v>
      </c>
      <c r="U219" s="8">
        <f t="shared" si="68"/>
        <v>42316</v>
      </c>
      <c r="V219" s="8">
        <f t="shared" si="69"/>
        <v>0</v>
      </c>
      <c r="W219" s="8">
        <f t="shared" si="70"/>
        <v>42316</v>
      </c>
      <c r="X219" s="10">
        <f t="shared" si="71"/>
        <v>18.059999999999999</v>
      </c>
      <c r="Y219" s="8">
        <f>IF(K219=3%,ROUND($J$366*Ranking!K219,0),0)</f>
        <v>0</v>
      </c>
      <c r="Z219" s="12">
        <f t="shared" si="72"/>
        <v>42316</v>
      </c>
      <c r="AA219" s="12">
        <f t="shared" si="73"/>
        <v>0</v>
      </c>
      <c r="AB219" s="8">
        <f t="shared" si="74"/>
        <v>42316</v>
      </c>
      <c r="AC219" s="59">
        <f t="shared" si="75"/>
        <v>0</v>
      </c>
      <c r="AD219" s="60">
        <f t="shared" si="79"/>
        <v>18.059999999999999</v>
      </c>
      <c r="AE219" s="61" t="str">
        <f t="shared" si="76"/>
        <v/>
      </c>
      <c r="AF219" s="8"/>
    </row>
    <row r="220" spans="1:32" x14ac:dyDescent="0.3">
      <c r="A220" s="1">
        <v>217</v>
      </c>
      <c r="B220" s="14" t="s">
        <v>486</v>
      </c>
      <c r="C220" s="14" t="s">
        <v>7</v>
      </c>
      <c r="D220" s="6" t="s">
        <v>487</v>
      </c>
      <c r="E220" s="1">
        <v>2010</v>
      </c>
      <c r="F220" s="7">
        <v>25316.07</v>
      </c>
      <c r="G220" s="7">
        <v>158.63999999999999</v>
      </c>
      <c r="H220" s="57"/>
      <c r="I220" s="7">
        <f t="shared" si="77"/>
        <v>25157.43</v>
      </c>
      <c r="J220" s="8">
        <f t="shared" si="60"/>
        <v>25157</v>
      </c>
      <c r="K220" s="9">
        <v>5.0000000000000001E-3</v>
      </c>
      <c r="L220" s="10">
        <f t="shared" si="61"/>
        <v>18.059999999999999</v>
      </c>
      <c r="M220" s="10">
        <f t="shared" si="62"/>
        <v>18.059999999999999</v>
      </c>
      <c r="N220" s="11">
        <f t="shared" si="63"/>
        <v>4543.62943</v>
      </c>
      <c r="O220" s="11">
        <f t="shared" si="64"/>
        <v>4543.62943</v>
      </c>
      <c r="P220" s="11">
        <f t="shared" si="78"/>
        <v>-0.37057000000004336</v>
      </c>
      <c r="Q220" s="8">
        <f t="shared" si="65"/>
        <v>4544</v>
      </c>
      <c r="R220" s="11">
        <f t="shared" si="66"/>
        <v>0.37057000000004336</v>
      </c>
      <c r="S220" s="1">
        <f t="shared" si="67"/>
        <v>18.059999999999999</v>
      </c>
      <c r="T220" s="8">
        <f>ROUND(IF(K220=3%,$J$364*Ranking!K220,0),0)</f>
        <v>0</v>
      </c>
      <c r="U220" s="8">
        <f t="shared" si="68"/>
        <v>4544</v>
      </c>
      <c r="V220" s="8">
        <f t="shared" si="69"/>
        <v>0</v>
      </c>
      <c r="W220" s="8">
        <f t="shared" si="70"/>
        <v>4544</v>
      </c>
      <c r="X220" s="10">
        <f t="shared" si="71"/>
        <v>18.059999999999999</v>
      </c>
      <c r="Y220" s="8">
        <f>IF(K220=3%,ROUND($J$366*Ranking!K220,0),0)</f>
        <v>0</v>
      </c>
      <c r="Z220" s="12">
        <f t="shared" si="72"/>
        <v>4544</v>
      </c>
      <c r="AA220" s="12">
        <f t="shared" si="73"/>
        <v>0</v>
      </c>
      <c r="AB220" s="8">
        <f t="shared" si="74"/>
        <v>4544</v>
      </c>
      <c r="AC220" s="59">
        <f t="shared" si="75"/>
        <v>0</v>
      </c>
      <c r="AD220" s="60">
        <f t="shared" si="79"/>
        <v>18.059999999999999</v>
      </c>
      <c r="AE220" s="61" t="str">
        <f t="shared" si="76"/>
        <v/>
      </c>
      <c r="AF220" s="8"/>
    </row>
    <row r="221" spans="1:32" x14ac:dyDescent="0.3">
      <c r="A221" s="1">
        <v>218</v>
      </c>
      <c r="B221" s="14" t="s">
        <v>488</v>
      </c>
      <c r="C221" s="14" t="s">
        <v>7</v>
      </c>
      <c r="D221" s="6" t="s">
        <v>489</v>
      </c>
      <c r="F221" s="7">
        <v>0</v>
      </c>
      <c r="G221" s="7">
        <v>0</v>
      </c>
      <c r="H221" s="57"/>
      <c r="I221" s="7">
        <f t="shared" si="77"/>
        <v>0</v>
      </c>
      <c r="J221" s="8">
        <f t="shared" si="60"/>
        <v>0</v>
      </c>
      <c r="K221" s="9"/>
      <c r="L221" s="10">
        <f t="shared" si="61"/>
        <v>0</v>
      </c>
      <c r="M221" s="10" t="str">
        <f t="shared" si="62"/>
        <v/>
      </c>
      <c r="N221" s="11">
        <f t="shared" si="63"/>
        <v>0</v>
      </c>
      <c r="O221" s="11">
        <f t="shared" si="64"/>
        <v>0</v>
      </c>
      <c r="P221" s="11">
        <f t="shared" si="78"/>
        <v>0</v>
      </c>
      <c r="Q221" s="8">
        <f t="shared" si="65"/>
        <v>0</v>
      </c>
      <c r="R221" s="11">
        <f t="shared" si="66"/>
        <v>0</v>
      </c>
      <c r="S221" s="1">
        <f t="shared" si="67"/>
        <v>0</v>
      </c>
      <c r="T221" s="8">
        <f>ROUND(IF(K221=3%,$J$364*Ranking!K221,0),0)</f>
        <v>0</v>
      </c>
      <c r="U221" s="8">
        <f t="shared" si="68"/>
        <v>0</v>
      </c>
      <c r="V221" s="8">
        <f t="shared" si="69"/>
        <v>0</v>
      </c>
      <c r="W221" s="8">
        <f t="shared" si="70"/>
        <v>0</v>
      </c>
      <c r="X221" s="10">
        <f t="shared" si="71"/>
        <v>0</v>
      </c>
      <c r="Y221" s="8">
        <f>IF(K221=3%,ROUND($J$366*Ranking!K221,0),0)</f>
        <v>0</v>
      </c>
      <c r="Z221" s="12">
        <f t="shared" si="72"/>
        <v>0</v>
      </c>
      <c r="AA221" s="12">
        <f t="shared" si="73"/>
        <v>0</v>
      </c>
      <c r="AB221" s="8">
        <f t="shared" si="74"/>
        <v>0</v>
      </c>
      <c r="AC221" s="59">
        <f t="shared" si="75"/>
        <v>0</v>
      </c>
      <c r="AD221" s="60" t="str">
        <f t="shared" si="79"/>
        <v/>
      </c>
      <c r="AE221" s="61" t="str">
        <f t="shared" si="76"/>
        <v/>
      </c>
      <c r="AF221" s="8"/>
    </row>
    <row r="222" spans="1:32" x14ac:dyDescent="0.3">
      <c r="A222" s="1">
        <v>219</v>
      </c>
      <c r="B222" s="14" t="s">
        <v>83</v>
      </c>
      <c r="C222" s="14" t="s">
        <v>7</v>
      </c>
      <c r="D222" s="6" t="s">
        <v>84</v>
      </c>
      <c r="E222" s="1">
        <v>2003</v>
      </c>
      <c r="F222" s="7">
        <v>1418032.57</v>
      </c>
      <c r="G222" s="7">
        <v>10979.72</v>
      </c>
      <c r="H222" s="57"/>
      <c r="I222" s="7">
        <f t="shared" si="77"/>
        <v>1407052.85</v>
      </c>
      <c r="J222" s="8">
        <f t="shared" si="60"/>
        <v>1407053</v>
      </c>
      <c r="K222" s="9">
        <v>0.03</v>
      </c>
      <c r="L222" s="10">
        <f t="shared" si="61"/>
        <v>18.059999999999999</v>
      </c>
      <c r="M222" s="10">
        <f t="shared" si="62"/>
        <v>22.44</v>
      </c>
      <c r="N222" s="11">
        <f t="shared" si="63"/>
        <v>254129.16589999999</v>
      </c>
      <c r="O222" s="11">
        <f t="shared" si="64"/>
        <v>254129.16589999999</v>
      </c>
      <c r="P222" s="11">
        <f t="shared" si="78"/>
        <v>0.16589999999268912</v>
      </c>
      <c r="Q222" s="8">
        <f t="shared" si="65"/>
        <v>254129</v>
      </c>
      <c r="R222" s="11">
        <f t="shared" si="66"/>
        <v>-0.16589999999268912</v>
      </c>
      <c r="S222" s="1">
        <f t="shared" si="67"/>
        <v>18.059999999999999</v>
      </c>
      <c r="T222" s="8">
        <f>ROUND(IF(K222=3%,$J$364*Ranking!K222,0),0)</f>
        <v>37364</v>
      </c>
      <c r="U222" s="8">
        <f t="shared" si="68"/>
        <v>291493</v>
      </c>
      <c r="V222" s="8">
        <f t="shared" si="69"/>
        <v>37364</v>
      </c>
      <c r="W222" s="8">
        <f t="shared" si="70"/>
        <v>291493</v>
      </c>
      <c r="X222" s="10">
        <f t="shared" si="71"/>
        <v>20.72</v>
      </c>
      <c r="Y222" s="8">
        <f>IF(K222=3%,ROUND($J$366*Ranking!K222,0),0)</f>
        <v>24288</v>
      </c>
      <c r="Z222" s="12">
        <f t="shared" si="72"/>
        <v>315781</v>
      </c>
      <c r="AA222" s="12">
        <f t="shared" si="73"/>
        <v>24288</v>
      </c>
      <c r="AB222" s="8">
        <f t="shared" si="74"/>
        <v>315781</v>
      </c>
      <c r="AC222" s="59">
        <f t="shared" si="75"/>
        <v>0</v>
      </c>
      <c r="AD222" s="60">
        <f t="shared" si="79"/>
        <v>22.44</v>
      </c>
      <c r="AE222" s="61" t="str">
        <f t="shared" si="76"/>
        <v/>
      </c>
      <c r="AF222" s="8"/>
    </row>
    <row r="223" spans="1:32" x14ac:dyDescent="0.3">
      <c r="A223" s="1">
        <v>220</v>
      </c>
      <c r="B223" s="14" t="s">
        <v>490</v>
      </c>
      <c r="C223" s="14" t="s">
        <v>7</v>
      </c>
      <c r="D223" s="6" t="s">
        <v>491</v>
      </c>
      <c r="E223" s="1">
        <v>2018</v>
      </c>
      <c r="F223" s="7">
        <v>900465.91</v>
      </c>
      <c r="G223" s="7">
        <v>5449.51</v>
      </c>
      <c r="H223" s="57"/>
      <c r="I223" s="7">
        <f t="shared" si="77"/>
        <v>895016.4</v>
      </c>
      <c r="J223" s="8">
        <f t="shared" si="60"/>
        <v>895016</v>
      </c>
      <c r="K223" s="9">
        <v>0.01</v>
      </c>
      <c r="L223" s="10">
        <f t="shared" si="61"/>
        <v>18.059999999999999</v>
      </c>
      <c r="M223" s="10">
        <f t="shared" si="62"/>
        <v>18.059999999999999</v>
      </c>
      <c r="N223" s="11">
        <f t="shared" si="63"/>
        <v>161649.68166999999</v>
      </c>
      <c r="O223" s="11">
        <f t="shared" si="64"/>
        <v>161649.68166999999</v>
      </c>
      <c r="P223" s="11">
        <f t="shared" si="78"/>
        <v>-0.3183300000091549</v>
      </c>
      <c r="Q223" s="8">
        <f t="shared" si="65"/>
        <v>161650</v>
      </c>
      <c r="R223" s="11">
        <f t="shared" si="66"/>
        <v>0.3183300000091549</v>
      </c>
      <c r="S223" s="1">
        <f t="shared" si="67"/>
        <v>18.059999999999999</v>
      </c>
      <c r="T223" s="8">
        <f>ROUND(IF(K223=3%,$J$364*Ranking!K223,0),0)</f>
        <v>0</v>
      </c>
      <c r="U223" s="8">
        <f t="shared" si="68"/>
        <v>161650</v>
      </c>
      <c r="V223" s="8">
        <f t="shared" si="69"/>
        <v>0</v>
      </c>
      <c r="W223" s="8">
        <f t="shared" si="70"/>
        <v>161650</v>
      </c>
      <c r="X223" s="10">
        <f t="shared" si="71"/>
        <v>18.059999999999999</v>
      </c>
      <c r="Y223" s="8">
        <f>IF(K223=3%,ROUND($J$366*Ranking!K223,0),0)</f>
        <v>0</v>
      </c>
      <c r="Z223" s="12">
        <f t="shared" si="72"/>
        <v>161650</v>
      </c>
      <c r="AA223" s="12">
        <f t="shared" si="73"/>
        <v>0</v>
      </c>
      <c r="AB223" s="8">
        <f t="shared" si="74"/>
        <v>161650</v>
      </c>
      <c r="AC223" s="59">
        <f t="shared" si="75"/>
        <v>0</v>
      </c>
      <c r="AD223" s="60">
        <f t="shared" si="79"/>
        <v>18.059999999999999</v>
      </c>
      <c r="AE223" s="61" t="str">
        <f t="shared" si="76"/>
        <v/>
      </c>
      <c r="AF223" s="8"/>
    </row>
    <row r="224" spans="1:32" x14ac:dyDescent="0.3">
      <c r="A224" s="1">
        <v>221</v>
      </c>
      <c r="B224" s="14" t="s">
        <v>492</v>
      </c>
      <c r="C224" s="14" t="s">
        <v>7</v>
      </c>
      <c r="D224" s="6" t="s">
        <v>493</v>
      </c>
      <c r="E224" s="1">
        <v>2006</v>
      </c>
      <c r="F224" s="7">
        <v>825711.71</v>
      </c>
      <c r="G224" s="7">
        <v>6586.2</v>
      </c>
      <c r="H224" s="57"/>
      <c r="I224" s="7">
        <f t="shared" si="77"/>
        <v>819125.51</v>
      </c>
      <c r="J224" s="8">
        <f t="shared" si="60"/>
        <v>819126</v>
      </c>
      <c r="K224" s="9">
        <v>0.03</v>
      </c>
      <c r="L224" s="10">
        <f t="shared" si="61"/>
        <v>18.059999999999999</v>
      </c>
      <c r="M224" s="10">
        <f t="shared" si="62"/>
        <v>25.59</v>
      </c>
      <c r="N224" s="11">
        <f t="shared" si="63"/>
        <v>147943.11739</v>
      </c>
      <c r="O224" s="11">
        <f t="shared" si="64"/>
        <v>147943.11739</v>
      </c>
      <c r="P224" s="11">
        <f t="shared" si="78"/>
        <v>0.11738999999943189</v>
      </c>
      <c r="Q224" s="8">
        <f t="shared" si="65"/>
        <v>147943</v>
      </c>
      <c r="R224" s="11">
        <f t="shared" si="66"/>
        <v>-0.11738999999943189</v>
      </c>
      <c r="S224" s="1">
        <f t="shared" si="67"/>
        <v>18.059999999999999</v>
      </c>
      <c r="T224" s="8">
        <f>ROUND(IF(K224=3%,$J$364*Ranking!K224,0),0)</f>
        <v>37364</v>
      </c>
      <c r="U224" s="8">
        <f t="shared" si="68"/>
        <v>185307</v>
      </c>
      <c r="V224" s="8">
        <f t="shared" si="69"/>
        <v>37364</v>
      </c>
      <c r="W224" s="8">
        <f t="shared" si="70"/>
        <v>185307</v>
      </c>
      <c r="X224" s="10">
        <f t="shared" si="71"/>
        <v>22.62</v>
      </c>
      <c r="Y224" s="8">
        <f>IF(K224=3%,ROUND($J$366*Ranking!K224,0),0)</f>
        <v>24288</v>
      </c>
      <c r="Z224" s="12">
        <f t="shared" si="72"/>
        <v>209595</v>
      </c>
      <c r="AA224" s="12">
        <f t="shared" si="73"/>
        <v>24288</v>
      </c>
      <c r="AB224" s="8">
        <f t="shared" si="74"/>
        <v>209595</v>
      </c>
      <c r="AC224" s="59">
        <f t="shared" si="75"/>
        <v>0</v>
      </c>
      <c r="AD224" s="60">
        <f t="shared" si="79"/>
        <v>25.59</v>
      </c>
      <c r="AE224" s="61" t="str">
        <f t="shared" si="76"/>
        <v/>
      </c>
      <c r="AF224" s="8"/>
    </row>
    <row r="225" spans="1:32" x14ac:dyDescent="0.3">
      <c r="A225" s="1">
        <v>222</v>
      </c>
      <c r="B225" s="14" t="s">
        <v>494</v>
      </c>
      <c r="C225" s="14" t="s">
        <v>7</v>
      </c>
      <c r="D225" s="6" t="s">
        <v>495</v>
      </c>
      <c r="F225" s="7">
        <v>0</v>
      </c>
      <c r="G225" s="7">
        <v>0</v>
      </c>
      <c r="H225" s="57"/>
      <c r="I225" s="7">
        <f t="shared" si="77"/>
        <v>0</v>
      </c>
      <c r="J225" s="8">
        <f t="shared" si="60"/>
        <v>0</v>
      </c>
      <c r="K225" s="9"/>
      <c r="L225" s="10">
        <f t="shared" si="61"/>
        <v>0</v>
      </c>
      <c r="M225" s="10" t="str">
        <f t="shared" si="62"/>
        <v/>
      </c>
      <c r="N225" s="11">
        <f t="shared" si="63"/>
        <v>0</v>
      </c>
      <c r="O225" s="11">
        <f t="shared" si="64"/>
        <v>0</v>
      </c>
      <c r="P225" s="11">
        <f t="shared" si="78"/>
        <v>0</v>
      </c>
      <c r="Q225" s="8">
        <f t="shared" si="65"/>
        <v>0</v>
      </c>
      <c r="R225" s="11">
        <f t="shared" si="66"/>
        <v>0</v>
      </c>
      <c r="S225" s="1">
        <f t="shared" si="67"/>
        <v>0</v>
      </c>
      <c r="T225" s="8">
        <f>ROUND(IF(K225=3%,$J$364*Ranking!K225,0),0)</f>
        <v>0</v>
      </c>
      <c r="U225" s="8">
        <f t="shared" si="68"/>
        <v>0</v>
      </c>
      <c r="V225" s="8">
        <f t="shared" si="69"/>
        <v>0</v>
      </c>
      <c r="W225" s="8">
        <f t="shared" si="70"/>
        <v>0</v>
      </c>
      <c r="X225" s="10">
        <f t="shared" si="71"/>
        <v>0</v>
      </c>
      <c r="Y225" s="8">
        <f>IF(K225=3%,ROUND($J$366*Ranking!K225,0),0)</f>
        <v>0</v>
      </c>
      <c r="Z225" s="12">
        <f t="shared" si="72"/>
        <v>0</v>
      </c>
      <c r="AA225" s="12">
        <f t="shared" si="73"/>
        <v>0</v>
      </c>
      <c r="AB225" s="8">
        <f t="shared" si="74"/>
        <v>0</v>
      </c>
      <c r="AC225" s="59">
        <f t="shared" si="75"/>
        <v>0</v>
      </c>
      <c r="AD225" s="60" t="str">
        <f t="shared" si="79"/>
        <v/>
      </c>
      <c r="AE225" s="61" t="str">
        <f t="shared" si="76"/>
        <v/>
      </c>
      <c r="AF225" s="8"/>
    </row>
    <row r="226" spans="1:32" x14ac:dyDescent="0.3">
      <c r="A226" s="1">
        <v>223</v>
      </c>
      <c r="B226" s="14" t="s">
        <v>496</v>
      </c>
      <c r="C226" s="14" t="s">
        <v>7</v>
      </c>
      <c r="D226" s="6" t="s">
        <v>497</v>
      </c>
      <c r="F226" s="7">
        <v>0</v>
      </c>
      <c r="G226" s="7">
        <v>0</v>
      </c>
      <c r="H226" s="57"/>
      <c r="I226" s="7">
        <f t="shared" si="77"/>
        <v>0</v>
      </c>
      <c r="J226" s="8">
        <f t="shared" si="60"/>
        <v>0</v>
      </c>
      <c r="K226" s="9"/>
      <c r="L226" s="10">
        <f t="shared" si="61"/>
        <v>0</v>
      </c>
      <c r="M226" s="10" t="str">
        <f t="shared" si="62"/>
        <v/>
      </c>
      <c r="N226" s="11">
        <f t="shared" si="63"/>
        <v>0</v>
      </c>
      <c r="O226" s="11">
        <f t="shared" si="64"/>
        <v>0</v>
      </c>
      <c r="P226" s="11">
        <f t="shared" si="78"/>
        <v>0</v>
      </c>
      <c r="Q226" s="8">
        <f t="shared" si="65"/>
        <v>0</v>
      </c>
      <c r="R226" s="11">
        <f t="shared" si="66"/>
        <v>0</v>
      </c>
      <c r="S226" s="1">
        <f t="shared" si="67"/>
        <v>0</v>
      </c>
      <c r="T226" s="8">
        <f>ROUND(IF(K226=3%,$J$364*Ranking!K226,0),0)</f>
        <v>0</v>
      </c>
      <c r="U226" s="8">
        <f t="shared" si="68"/>
        <v>0</v>
      </c>
      <c r="V226" s="8">
        <f t="shared" si="69"/>
        <v>0</v>
      </c>
      <c r="W226" s="8">
        <f t="shared" si="70"/>
        <v>0</v>
      </c>
      <c r="X226" s="10">
        <f t="shared" si="71"/>
        <v>0</v>
      </c>
      <c r="Y226" s="8">
        <f>IF(K226=3%,ROUND($J$366*Ranking!K226,0),0)</f>
        <v>0</v>
      </c>
      <c r="Z226" s="12">
        <f t="shared" si="72"/>
        <v>0</v>
      </c>
      <c r="AA226" s="12">
        <f t="shared" si="73"/>
        <v>0</v>
      </c>
      <c r="AB226" s="8">
        <f t="shared" si="74"/>
        <v>0</v>
      </c>
      <c r="AC226" s="59">
        <f t="shared" si="75"/>
        <v>0</v>
      </c>
      <c r="AD226" s="60" t="str">
        <f t="shared" si="79"/>
        <v/>
      </c>
      <c r="AE226" s="61" t="str">
        <f t="shared" si="76"/>
        <v/>
      </c>
      <c r="AF226" s="8"/>
    </row>
    <row r="227" spans="1:32" x14ac:dyDescent="0.3">
      <c r="A227" s="1">
        <v>224</v>
      </c>
      <c r="B227" s="14" t="s">
        <v>498</v>
      </c>
      <c r="C227" s="14" t="s">
        <v>7</v>
      </c>
      <c r="D227" s="6" t="s">
        <v>499</v>
      </c>
      <c r="E227" s="1">
        <v>2006</v>
      </c>
      <c r="F227" s="7">
        <v>1186536.9099999999</v>
      </c>
      <c r="G227" s="7">
        <v>1942.58</v>
      </c>
      <c r="H227" s="57"/>
      <c r="I227" s="7">
        <f t="shared" si="77"/>
        <v>1184594.3299999998</v>
      </c>
      <c r="J227" s="8">
        <f t="shared" si="60"/>
        <v>1184594</v>
      </c>
      <c r="K227" s="9">
        <v>0.03</v>
      </c>
      <c r="L227" s="10">
        <f t="shared" si="61"/>
        <v>18.059999999999999</v>
      </c>
      <c r="M227" s="10">
        <f t="shared" si="62"/>
        <v>23.27</v>
      </c>
      <c r="N227" s="11">
        <f t="shared" si="63"/>
        <v>213950.63665</v>
      </c>
      <c r="O227" s="11">
        <f t="shared" si="64"/>
        <v>213950.63665</v>
      </c>
      <c r="P227" s="11">
        <f t="shared" si="78"/>
        <v>-0.36334999999962747</v>
      </c>
      <c r="Q227" s="8">
        <f t="shared" si="65"/>
        <v>213951</v>
      </c>
      <c r="R227" s="11">
        <f t="shared" si="66"/>
        <v>0.36334999999962747</v>
      </c>
      <c r="S227" s="1">
        <f t="shared" si="67"/>
        <v>18.059999999999999</v>
      </c>
      <c r="T227" s="8">
        <f>ROUND(IF(K227=3%,$J$364*Ranking!K227,0),0)</f>
        <v>37364</v>
      </c>
      <c r="U227" s="8">
        <f t="shared" si="68"/>
        <v>251315</v>
      </c>
      <c r="V227" s="8">
        <f t="shared" si="69"/>
        <v>37364</v>
      </c>
      <c r="W227" s="8">
        <f t="shared" si="70"/>
        <v>251315</v>
      </c>
      <c r="X227" s="10">
        <f t="shared" si="71"/>
        <v>21.22</v>
      </c>
      <c r="Y227" s="8">
        <f>IF(K227=3%,ROUND($J$366*Ranking!K227,0),0)</f>
        <v>24288</v>
      </c>
      <c r="Z227" s="12">
        <f t="shared" si="72"/>
        <v>275603</v>
      </c>
      <c r="AA227" s="12">
        <f t="shared" si="73"/>
        <v>24288</v>
      </c>
      <c r="AB227" s="8">
        <f t="shared" si="74"/>
        <v>275603</v>
      </c>
      <c r="AC227" s="59">
        <f t="shared" si="75"/>
        <v>0</v>
      </c>
      <c r="AD227" s="60">
        <f t="shared" si="79"/>
        <v>23.27</v>
      </c>
      <c r="AE227" s="61" t="str">
        <f t="shared" si="76"/>
        <v/>
      </c>
      <c r="AF227" s="8"/>
    </row>
    <row r="228" spans="1:32" x14ac:dyDescent="0.3">
      <c r="A228" s="1">
        <v>225</v>
      </c>
      <c r="B228" s="14" t="s">
        <v>500</v>
      </c>
      <c r="C228" s="14" t="s">
        <v>7</v>
      </c>
      <c r="D228" s="6" t="s">
        <v>501</v>
      </c>
      <c r="F228" s="7">
        <v>0</v>
      </c>
      <c r="G228" s="7">
        <v>0</v>
      </c>
      <c r="H228" s="57"/>
      <c r="I228" s="7">
        <f t="shared" si="77"/>
        <v>0</v>
      </c>
      <c r="J228" s="8">
        <f t="shared" si="60"/>
        <v>0</v>
      </c>
      <c r="K228" s="9"/>
      <c r="L228" s="10">
        <f t="shared" si="61"/>
        <v>0</v>
      </c>
      <c r="M228" s="10" t="str">
        <f t="shared" si="62"/>
        <v/>
      </c>
      <c r="N228" s="11">
        <f t="shared" si="63"/>
        <v>0</v>
      </c>
      <c r="O228" s="11">
        <f t="shared" si="64"/>
        <v>0</v>
      </c>
      <c r="P228" s="11">
        <f t="shared" si="78"/>
        <v>0</v>
      </c>
      <c r="Q228" s="8">
        <f t="shared" si="65"/>
        <v>0</v>
      </c>
      <c r="R228" s="11">
        <f t="shared" si="66"/>
        <v>0</v>
      </c>
      <c r="S228" s="1">
        <f t="shared" si="67"/>
        <v>0</v>
      </c>
      <c r="T228" s="8">
        <f>ROUND(IF(K228=3%,$J$364*Ranking!K228,0),0)</f>
        <v>0</v>
      </c>
      <c r="U228" s="8">
        <f t="shared" si="68"/>
        <v>0</v>
      </c>
      <c r="V228" s="8">
        <f t="shared" si="69"/>
        <v>0</v>
      </c>
      <c r="W228" s="8">
        <f t="shared" si="70"/>
        <v>0</v>
      </c>
      <c r="X228" s="10">
        <f t="shared" si="71"/>
        <v>0</v>
      </c>
      <c r="Y228" s="8">
        <f>IF(K228=3%,ROUND($J$366*Ranking!K228,0),0)</f>
        <v>0</v>
      </c>
      <c r="Z228" s="12">
        <f t="shared" si="72"/>
        <v>0</v>
      </c>
      <c r="AA228" s="12">
        <f t="shared" si="73"/>
        <v>0</v>
      </c>
      <c r="AB228" s="8">
        <f t="shared" si="74"/>
        <v>0</v>
      </c>
      <c r="AC228" s="59">
        <f t="shared" si="75"/>
        <v>0</v>
      </c>
      <c r="AD228" s="60" t="str">
        <f t="shared" si="79"/>
        <v/>
      </c>
      <c r="AE228" s="61" t="str">
        <f t="shared" si="76"/>
        <v/>
      </c>
      <c r="AF228" s="8"/>
    </row>
    <row r="229" spans="1:32" x14ac:dyDescent="0.3">
      <c r="A229" s="1">
        <v>226</v>
      </c>
      <c r="B229" s="14" t="s">
        <v>502</v>
      </c>
      <c r="C229" s="14" t="s">
        <v>7</v>
      </c>
      <c r="D229" s="6" t="s">
        <v>503</v>
      </c>
      <c r="F229" s="7">
        <v>0</v>
      </c>
      <c r="G229" s="7">
        <v>0</v>
      </c>
      <c r="H229" s="57"/>
      <c r="I229" s="7">
        <f t="shared" si="77"/>
        <v>0</v>
      </c>
      <c r="J229" s="8">
        <f t="shared" si="60"/>
        <v>0</v>
      </c>
      <c r="K229" s="9"/>
      <c r="L229" s="10">
        <f t="shared" si="61"/>
        <v>0</v>
      </c>
      <c r="M229" s="10" t="str">
        <f t="shared" si="62"/>
        <v/>
      </c>
      <c r="N229" s="11">
        <f t="shared" si="63"/>
        <v>0</v>
      </c>
      <c r="O229" s="11">
        <f t="shared" si="64"/>
        <v>0</v>
      </c>
      <c r="P229" s="11">
        <f t="shared" si="78"/>
        <v>0</v>
      </c>
      <c r="Q229" s="8">
        <f t="shared" si="65"/>
        <v>0</v>
      </c>
      <c r="R229" s="11">
        <f t="shared" si="66"/>
        <v>0</v>
      </c>
      <c r="S229" s="1">
        <f t="shared" si="67"/>
        <v>0</v>
      </c>
      <c r="T229" s="8">
        <f>ROUND(IF(K229=3%,$J$364*Ranking!K229,0),0)</f>
        <v>0</v>
      </c>
      <c r="U229" s="8">
        <f t="shared" si="68"/>
        <v>0</v>
      </c>
      <c r="V229" s="8">
        <f t="shared" si="69"/>
        <v>0</v>
      </c>
      <c r="W229" s="8">
        <f t="shared" si="70"/>
        <v>0</v>
      </c>
      <c r="X229" s="10">
        <f t="shared" si="71"/>
        <v>0</v>
      </c>
      <c r="Y229" s="8">
        <f>IF(K229=3%,ROUND($J$366*Ranking!K229,0),0)</f>
        <v>0</v>
      </c>
      <c r="Z229" s="12">
        <f t="shared" si="72"/>
        <v>0</v>
      </c>
      <c r="AA229" s="12">
        <f t="shared" si="73"/>
        <v>0</v>
      </c>
      <c r="AB229" s="8">
        <f t="shared" si="74"/>
        <v>0</v>
      </c>
      <c r="AC229" s="59">
        <f t="shared" si="75"/>
        <v>0</v>
      </c>
      <c r="AD229" s="60" t="str">
        <f t="shared" si="79"/>
        <v/>
      </c>
      <c r="AE229" s="61" t="str">
        <f t="shared" si="76"/>
        <v/>
      </c>
      <c r="AF229" s="8"/>
    </row>
    <row r="230" spans="1:32" x14ac:dyDescent="0.3">
      <c r="A230" s="1">
        <v>227</v>
      </c>
      <c r="B230" s="14" t="s">
        <v>504</v>
      </c>
      <c r="C230" s="14" t="s">
        <v>7</v>
      </c>
      <c r="D230" s="6" t="s">
        <v>505</v>
      </c>
      <c r="F230" s="7">
        <v>0</v>
      </c>
      <c r="G230" s="7">
        <v>0</v>
      </c>
      <c r="H230" s="57"/>
      <c r="I230" s="7">
        <f t="shared" si="77"/>
        <v>0</v>
      </c>
      <c r="J230" s="8">
        <f t="shared" si="60"/>
        <v>0</v>
      </c>
      <c r="K230" s="9"/>
      <c r="L230" s="10">
        <f t="shared" si="61"/>
        <v>0</v>
      </c>
      <c r="M230" s="10" t="str">
        <f t="shared" si="62"/>
        <v/>
      </c>
      <c r="N230" s="11">
        <f t="shared" si="63"/>
        <v>0</v>
      </c>
      <c r="O230" s="11">
        <f t="shared" si="64"/>
        <v>0</v>
      </c>
      <c r="P230" s="11">
        <f t="shared" si="78"/>
        <v>0</v>
      </c>
      <c r="Q230" s="8">
        <f t="shared" si="65"/>
        <v>0</v>
      </c>
      <c r="R230" s="11">
        <f t="shared" si="66"/>
        <v>0</v>
      </c>
      <c r="S230" s="1">
        <f t="shared" si="67"/>
        <v>0</v>
      </c>
      <c r="T230" s="8">
        <f>ROUND(IF(K230=3%,$J$364*Ranking!K230,0),0)</f>
        <v>0</v>
      </c>
      <c r="U230" s="8">
        <f t="shared" si="68"/>
        <v>0</v>
      </c>
      <c r="V230" s="8">
        <f t="shared" si="69"/>
        <v>0</v>
      </c>
      <c r="W230" s="8">
        <f t="shared" si="70"/>
        <v>0</v>
      </c>
      <c r="X230" s="10">
        <f t="shared" si="71"/>
        <v>0</v>
      </c>
      <c r="Y230" s="8">
        <f>IF(K230=3%,ROUND($J$366*Ranking!K230,0),0)</f>
        <v>0</v>
      </c>
      <c r="Z230" s="12">
        <f t="shared" si="72"/>
        <v>0</v>
      </c>
      <c r="AA230" s="12">
        <f t="shared" si="73"/>
        <v>0</v>
      </c>
      <c r="AB230" s="8">
        <f t="shared" si="74"/>
        <v>0</v>
      </c>
      <c r="AC230" s="59">
        <f t="shared" si="75"/>
        <v>0</v>
      </c>
      <c r="AD230" s="60" t="str">
        <f t="shared" si="79"/>
        <v/>
      </c>
      <c r="AE230" s="61" t="str">
        <f t="shared" si="76"/>
        <v/>
      </c>
      <c r="AF230" s="8"/>
    </row>
    <row r="231" spans="1:32" x14ac:dyDescent="0.3">
      <c r="A231" s="1">
        <v>228</v>
      </c>
      <c r="B231" s="14" t="s">
        <v>506</v>
      </c>
      <c r="C231" s="14" t="s">
        <v>7</v>
      </c>
      <c r="D231" s="6" t="s">
        <v>507</v>
      </c>
      <c r="F231" s="7">
        <v>0</v>
      </c>
      <c r="G231" s="7">
        <v>0</v>
      </c>
      <c r="H231" s="57"/>
      <c r="I231" s="7">
        <f t="shared" si="77"/>
        <v>0</v>
      </c>
      <c r="J231" s="8">
        <f t="shared" si="60"/>
        <v>0</v>
      </c>
      <c r="K231" s="9"/>
      <c r="L231" s="10">
        <f t="shared" si="61"/>
        <v>0</v>
      </c>
      <c r="M231" s="10" t="str">
        <f t="shared" si="62"/>
        <v/>
      </c>
      <c r="N231" s="11">
        <f t="shared" si="63"/>
        <v>0</v>
      </c>
      <c r="O231" s="11">
        <f t="shared" si="64"/>
        <v>0</v>
      </c>
      <c r="P231" s="11">
        <f t="shared" si="78"/>
        <v>0</v>
      </c>
      <c r="Q231" s="8">
        <f t="shared" si="65"/>
        <v>0</v>
      </c>
      <c r="R231" s="11">
        <f t="shared" si="66"/>
        <v>0</v>
      </c>
      <c r="S231" s="1">
        <f t="shared" si="67"/>
        <v>0</v>
      </c>
      <c r="T231" s="8">
        <f>ROUND(IF(K231=3%,$J$364*Ranking!K231,0),0)</f>
        <v>0</v>
      </c>
      <c r="U231" s="8">
        <f t="shared" si="68"/>
        <v>0</v>
      </c>
      <c r="V231" s="8">
        <f t="shared" si="69"/>
        <v>0</v>
      </c>
      <c r="W231" s="8">
        <f t="shared" si="70"/>
        <v>0</v>
      </c>
      <c r="X231" s="10">
        <f t="shared" si="71"/>
        <v>0</v>
      </c>
      <c r="Y231" s="8">
        <f>IF(K231=3%,ROUND($J$366*Ranking!K231,0),0)</f>
        <v>0</v>
      </c>
      <c r="Z231" s="12">
        <f t="shared" si="72"/>
        <v>0</v>
      </c>
      <c r="AA231" s="12">
        <f t="shared" si="73"/>
        <v>0</v>
      </c>
      <c r="AB231" s="8">
        <f t="shared" si="74"/>
        <v>0</v>
      </c>
      <c r="AC231" s="59">
        <f t="shared" si="75"/>
        <v>0</v>
      </c>
      <c r="AD231" s="60" t="str">
        <f t="shared" si="79"/>
        <v/>
      </c>
      <c r="AE231" s="61" t="str">
        <f t="shared" si="76"/>
        <v/>
      </c>
      <c r="AF231" s="8"/>
    </row>
    <row r="232" spans="1:32" x14ac:dyDescent="0.3">
      <c r="A232" s="1">
        <v>229</v>
      </c>
      <c r="B232" s="14" t="s">
        <v>85</v>
      </c>
      <c r="C232" s="14" t="s">
        <v>7</v>
      </c>
      <c r="D232" s="6" t="s">
        <v>86</v>
      </c>
      <c r="E232" s="1">
        <v>2002</v>
      </c>
      <c r="F232" s="7">
        <v>1056905.1100000001</v>
      </c>
      <c r="G232" s="7">
        <v>5914.45</v>
      </c>
      <c r="H232" s="57"/>
      <c r="I232" s="7">
        <f t="shared" si="77"/>
        <v>1050990.6600000001</v>
      </c>
      <c r="J232" s="8">
        <f t="shared" si="60"/>
        <v>1050991</v>
      </c>
      <c r="K232" s="9">
        <v>0.01</v>
      </c>
      <c r="L232" s="10">
        <f t="shared" si="61"/>
        <v>18.059999999999999</v>
      </c>
      <c r="M232" s="10">
        <f t="shared" si="62"/>
        <v>18.059999999999999</v>
      </c>
      <c r="N232" s="11">
        <f t="shared" si="63"/>
        <v>189820.47313999999</v>
      </c>
      <c r="O232" s="11">
        <f t="shared" si="64"/>
        <v>189820.47313999999</v>
      </c>
      <c r="P232" s="11">
        <f t="shared" si="78"/>
        <v>0.4731399999873247</v>
      </c>
      <c r="Q232" s="8">
        <f t="shared" si="65"/>
        <v>189820</v>
      </c>
      <c r="R232" s="11">
        <f t="shared" si="66"/>
        <v>-0.4731399999873247</v>
      </c>
      <c r="S232" s="1">
        <f t="shared" si="67"/>
        <v>18.059999999999999</v>
      </c>
      <c r="T232" s="8">
        <f>ROUND(IF(K232=3%,$J$364*Ranking!K232,0),0)</f>
        <v>0</v>
      </c>
      <c r="U232" s="8">
        <f t="shared" si="68"/>
        <v>189820</v>
      </c>
      <c r="V232" s="8">
        <f t="shared" si="69"/>
        <v>0</v>
      </c>
      <c r="W232" s="8">
        <f t="shared" si="70"/>
        <v>189820</v>
      </c>
      <c r="X232" s="10">
        <f t="shared" si="71"/>
        <v>18.059999999999999</v>
      </c>
      <c r="Y232" s="8">
        <f>IF(K232=3%,ROUND($J$366*Ranking!K232,0),0)</f>
        <v>0</v>
      </c>
      <c r="Z232" s="12">
        <f t="shared" si="72"/>
        <v>189820</v>
      </c>
      <c r="AA232" s="12">
        <f t="shared" si="73"/>
        <v>0</v>
      </c>
      <c r="AB232" s="8">
        <f t="shared" si="74"/>
        <v>189820</v>
      </c>
      <c r="AC232" s="59">
        <f t="shared" si="75"/>
        <v>0</v>
      </c>
      <c r="AD232" s="60">
        <f t="shared" si="79"/>
        <v>18.059999999999999</v>
      </c>
      <c r="AE232" s="61" t="str">
        <f t="shared" si="76"/>
        <v/>
      </c>
      <c r="AF232" s="8"/>
    </row>
    <row r="233" spans="1:32" x14ac:dyDescent="0.3">
      <c r="A233" s="1">
        <v>230</v>
      </c>
      <c r="B233" s="14" t="s">
        <v>508</v>
      </c>
      <c r="C233" s="14" t="s">
        <v>7</v>
      </c>
      <c r="D233" s="6" t="s">
        <v>509</v>
      </c>
      <c r="E233" s="1">
        <v>2012</v>
      </c>
      <c r="F233" s="7">
        <v>97429.92</v>
      </c>
      <c r="G233" s="7">
        <v>855.8</v>
      </c>
      <c r="H233" s="57"/>
      <c r="I233" s="7">
        <f t="shared" si="77"/>
        <v>96574.12</v>
      </c>
      <c r="J233" s="8">
        <f t="shared" si="60"/>
        <v>96574</v>
      </c>
      <c r="K233" s="9">
        <v>0.03</v>
      </c>
      <c r="L233" s="10">
        <f t="shared" si="61"/>
        <v>18.059999999999999</v>
      </c>
      <c r="M233" s="10">
        <f t="shared" si="62"/>
        <v>100</v>
      </c>
      <c r="N233" s="11">
        <f t="shared" si="63"/>
        <v>17442.32098</v>
      </c>
      <c r="O233" s="11">
        <f t="shared" si="64"/>
        <v>17442.32098</v>
      </c>
      <c r="P233" s="11">
        <f t="shared" si="78"/>
        <v>0.32098000000041793</v>
      </c>
      <c r="Q233" s="8">
        <f t="shared" si="65"/>
        <v>17442</v>
      </c>
      <c r="R233" s="11">
        <f t="shared" si="66"/>
        <v>-0.32098000000041793</v>
      </c>
      <c r="S233" s="1">
        <f t="shared" si="67"/>
        <v>18.059999999999999</v>
      </c>
      <c r="T233" s="8">
        <f>ROUND(IF(K233=3%,$J$364*Ranking!K233,0),0)</f>
        <v>69390</v>
      </c>
      <c r="U233" s="8">
        <f t="shared" si="68"/>
        <v>86832</v>
      </c>
      <c r="V233" s="8">
        <f t="shared" si="69"/>
        <v>69390</v>
      </c>
      <c r="W233" s="8">
        <f t="shared" si="70"/>
        <v>86832</v>
      </c>
      <c r="X233" s="10">
        <f t="shared" si="71"/>
        <v>89.91</v>
      </c>
      <c r="Y233" s="8">
        <f>IF(K233=3%,ROUND($J$366*Ranking!K233,0),0)</f>
        <v>45106</v>
      </c>
      <c r="Z233" s="12">
        <f t="shared" si="72"/>
        <v>131938</v>
      </c>
      <c r="AA233" s="12">
        <f t="shared" si="73"/>
        <v>9742</v>
      </c>
      <c r="AB233" s="8">
        <f t="shared" si="74"/>
        <v>96574</v>
      </c>
      <c r="AC233" s="59">
        <f t="shared" si="75"/>
        <v>0</v>
      </c>
      <c r="AD233" s="60">
        <f t="shared" si="79"/>
        <v>100</v>
      </c>
      <c r="AE233" s="61">
        <f t="shared" si="76"/>
        <v>1</v>
      </c>
      <c r="AF233" s="8"/>
    </row>
    <row r="234" spans="1:32" x14ac:dyDescent="0.3">
      <c r="A234" s="1">
        <v>231</v>
      </c>
      <c r="B234" s="14" t="s">
        <v>510</v>
      </c>
      <c r="C234" s="14" t="s">
        <v>7</v>
      </c>
      <c r="D234" s="6" t="s">
        <v>511</v>
      </c>
      <c r="E234" s="1">
        <v>2008</v>
      </c>
      <c r="F234" s="7">
        <v>413267.38</v>
      </c>
      <c r="G234" s="7">
        <v>4091.62</v>
      </c>
      <c r="H234" s="57"/>
      <c r="I234" s="7">
        <f t="shared" si="77"/>
        <v>409175.76</v>
      </c>
      <c r="J234" s="8">
        <f t="shared" si="60"/>
        <v>409176</v>
      </c>
      <c r="K234" s="9">
        <v>0.01</v>
      </c>
      <c r="L234" s="10">
        <f t="shared" si="61"/>
        <v>18.059999999999999</v>
      </c>
      <c r="M234" s="10">
        <f t="shared" si="62"/>
        <v>18.059999999999999</v>
      </c>
      <c r="N234" s="11">
        <f t="shared" si="63"/>
        <v>73901.662259999997</v>
      </c>
      <c r="O234" s="11">
        <f t="shared" si="64"/>
        <v>73901.662259999997</v>
      </c>
      <c r="P234" s="11">
        <f t="shared" si="78"/>
        <v>-0.33774000000266824</v>
      </c>
      <c r="Q234" s="8">
        <f t="shared" si="65"/>
        <v>73902</v>
      </c>
      <c r="R234" s="11">
        <f t="shared" si="66"/>
        <v>0.33774000000266824</v>
      </c>
      <c r="S234" s="1">
        <f t="shared" si="67"/>
        <v>18.059999999999999</v>
      </c>
      <c r="T234" s="8">
        <f>ROUND(IF(K234=3%,$J$364*Ranking!K234,0),0)</f>
        <v>0</v>
      </c>
      <c r="U234" s="8">
        <f t="shared" si="68"/>
        <v>73902</v>
      </c>
      <c r="V234" s="8">
        <f t="shared" si="69"/>
        <v>0</v>
      </c>
      <c r="W234" s="8">
        <f t="shared" si="70"/>
        <v>73902</v>
      </c>
      <c r="X234" s="10">
        <f t="shared" si="71"/>
        <v>18.059999999999999</v>
      </c>
      <c r="Y234" s="8">
        <f>IF(K234=3%,ROUND($J$366*Ranking!K234,0),0)</f>
        <v>0</v>
      </c>
      <c r="Z234" s="12">
        <f t="shared" si="72"/>
        <v>73902</v>
      </c>
      <c r="AA234" s="12">
        <f t="shared" si="73"/>
        <v>0</v>
      </c>
      <c r="AB234" s="8">
        <f t="shared" si="74"/>
        <v>73902</v>
      </c>
      <c r="AC234" s="59">
        <f t="shared" si="75"/>
        <v>0</v>
      </c>
      <c r="AD234" s="60">
        <f t="shared" si="79"/>
        <v>18.059999999999999</v>
      </c>
      <c r="AE234" s="61" t="str">
        <f t="shared" si="76"/>
        <v/>
      </c>
      <c r="AF234" s="8"/>
    </row>
    <row r="235" spans="1:32" x14ac:dyDescent="0.3">
      <c r="A235" s="1">
        <v>232</v>
      </c>
      <c r="B235" s="14" t="s">
        <v>512</v>
      </c>
      <c r="C235" s="14" t="s">
        <v>7</v>
      </c>
      <c r="D235" s="6" t="s">
        <v>513</v>
      </c>
      <c r="E235" s="1">
        <v>2023</v>
      </c>
      <c r="F235" s="7">
        <v>217724.78</v>
      </c>
      <c r="G235" s="7">
        <v>1237.94</v>
      </c>
      <c r="H235" s="57"/>
      <c r="I235" s="7">
        <f t="shared" si="77"/>
        <v>216486.84</v>
      </c>
      <c r="J235" s="8">
        <f t="shared" si="60"/>
        <v>216487</v>
      </c>
      <c r="K235" s="9">
        <v>0.01</v>
      </c>
      <c r="L235" s="10">
        <f t="shared" si="61"/>
        <v>18.059999999999999</v>
      </c>
      <c r="M235" s="10">
        <f t="shared" si="62"/>
        <v>18.059999999999999</v>
      </c>
      <c r="N235" s="11">
        <f t="shared" si="63"/>
        <v>39099.920709999999</v>
      </c>
      <c r="O235" s="11">
        <f t="shared" si="64"/>
        <v>39099.920709999999</v>
      </c>
      <c r="P235" s="11">
        <f t="shared" si="78"/>
        <v>-7.9290000001492444E-2</v>
      </c>
      <c r="Q235" s="8">
        <f t="shared" si="65"/>
        <v>39100</v>
      </c>
      <c r="R235" s="11">
        <f t="shared" si="66"/>
        <v>7.9290000001492444E-2</v>
      </c>
      <c r="S235" s="1">
        <f t="shared" si="67"/>
        <v>18.059999999999999</v>
      </c>
      <c r="T235" s="8">
        <f>ROUND(IF(K235=3%,$J$364*Ranking!K235,0),0)</f>
        <v>0</v>
      </c>
      <c r="U235" s="8">
        <f t="shared" si="68"/>
        <v>39100</v>
      </c>
      <c r="V235" s="8">
        <f t="shared" si="69"/>
        <v>0</v>
      </c>
      <c r="W235" s="8">
        <f t="shared" si="70"/>
        <v>39100</v>
      </c>
      <c r="X235" s="10">
        <f t="shared" si="71"/>
        <v>18.059999999999999</v>
      </c>
      <c r="Y235" s="8">
        <f>IF(K235=3%,ROUND($J$366*Ranking!K235,0),0)</f>
        <v>0</v>
      </c>
      <c r="Z235" s="12">
        <f t="shared" si="72"/>
        <v>39100</v>
      </c>
      <c r="AA235" s="12">
        <f t="shared" si="73"/>
        <v>0</v>
      </c>
      <c r="AB235" s="8">
        <f t="shared" si="74"/>
        <v>39100</v>
      </c>
      <c r="AC235" s="59">
        <f t="shared" si="75"/>
        <v>0</v>
      </c>
      <c r="AD235" s="60">
        <f t="shared" si="79"/>
        <v>18.059999999999999</v>
      </c>
      <c r="AE235" s="61" t="str">
        <f t="shared" si="76"/>
        <v/>
      </c>
      <c r="AF235" s="8"/>
    </row>
    <row r="236" spans="1:32" x14ac:dyDescent="0.3">
      <c r="A236" s="1">
        <v>233</v>
      </c>
      <c r="B236" s="14" t="s">
        <v>514</v>
      </c>
      <c r="C236" s="14" t="s">
        <v>7</v>
      </c>
      <c r="D236" s="6" t="s">
        <v>515</v>
      </c>
      <c r="F236" s="7">
        <v>0</v>
      </c>
      <c r="G236" s="7">
        <v>0</v>
      </c>
      <c r="H236" s="57"/>
      <c r="I236" s="7">
        <f t="shared" si="77"/>
        <v>0</v>
      </c>
      <c r="J236" s="8">
        <f t="shared" si="60"/>
        <v>0</v>
      </c>
      <c r="K236" s="9"/>
      <c r="L236" s="10">
        <f t="shared" si="61"/>
        <v>0</v>
      </c>
      <c r="M236" s="10" t="str">
        <f t="shared" si="62"/>
        <v/>
      </c>
      <c r="N236" s="11">
        <f t="shared" si="63"/>
        <v>0</v>
      </c>
      <c r="O236" s="11">
        <f t="shared" si="64"/>
        <v>0</v>
      </c>
      <c r="P236" s="11">
        <f t="shared" si="78"/>
        <v>0</v>
      </c>
      <c r="Q236" s="8">
        <f t="shared" si="65"/>
        <v>0</v>
      </c>
      <c r="R236" s="11">
        <f t="shared" si="66"/>
        <v>0</v>
      </c>
      <c r="S236" s="1">
        <f t="shared" si="67"/>
        <v>0</v>
      </c>
      <c r="T236" s="8">
        <f>ROUND(IF(K236=3%,$J$364*Ranking!K236,0),0)</f>
        <v>0</v>
      </c>
      <c r="U236" s="8">
        <f t="shared" si="68"/>
        <v>0</v>
      </c>
      <c r="V236" s="8">
        <f t="shared" si="69"/>
        <v>0</v>
      </c>
      <c r="W236" s="8">
        <f t="shared" si="70"/>
        <v>0</v>
      </c>
      <c r="X236" s="10">
        <f t="shared" si="71"/>
        <v>0</v>
      </c>
      <c r="Y236" s="8">
        <f>IF(K236=3%,ROUND($J$366*Ranking!K236,0),0)</f>
        <v>0</v>
      </c>
      <c r="Z236" s="12">
        <f t="shared" si="72"/>
        <v>0</v>
      </c>
      <c r="AA236" s="12">
        <f t="shared" si="73"/>
        <v>0</v>
      </c>
      <c r="AB236" s="8">
        <f t="shared" si="74"/>
        <v>0</v>
      </c>
      <c r="AC236" s="59">
        <f t="shared" si="75"/>
        <v>0</v>
      </c>
      <c r="AD236" s="60" t="str">
        <f t="shared" si="79"/>
        <v/>
      </c>
      <c r="AE236" s="61" t="str">
        <f t="shared" si="76"/>
        <v/>
      </c>
      <c r="AF236" s="8"/>
    </row>
    <row r="237" spans="1:32" x14ac:dyDescent="0.3">
      <c r="A237" s="1">
        <v>234</v>
      </c>
      <c r="B237" s="14" t="s">
        <v>516</v>
      </c>
      <c r="C237" s="14" t="s">
        <v>7</v>
      </c>
      <c r="D237" s="6" t="s">
        <v>517</v>
      </c>
      <c r="F237" s="7">
        <v>0</v>
      </c>
      <c r="G237" s="7">
        <v>0</v>
      </c>
      <c r="H237" s="57"/>
      <c r="I237" s="7">
        <f t="shared" si="77"/>
        <v>0</v>
      </c>
      <c r="J237" s="8">
        <f t="shared" si="60"/>
        <v>0</v>
      </c>
      <c r="K237" s="9"/>
      <c r="L237" s="10">
        <f t="shared" si="61"/>
        <v>0</v>
      </c>
      <c r="M237" s="10" t="str">
        <f t="shared" si="62"/>
        <v/>
      </c>
      <c r="N237" s="11">
        <f t="shared" si="63"/>
        <v>0</v>
      </c>
      <c r="O237" s="11">
        <f t="shared" si="64"/>
        <v>0</v>
      </c>
      <c r="P237" s="11">
        <f t="shared" si="78"/>
        <v>0</v>
      </c>
      <c r="Q237" s="8">
        <f t="shared" si="65"/>
        <v>0</v>
      </c>
      <c r="R237" s="11">
        <f t="shared" si="66"/>
        <v>0</v>
      </c>
      <c r="S237" s="1">
        <f t="shared" si="67"/>
        <v>0</v>
      </c>
      <c r="T237" s="8">
        <f>ROUND(IF(K237=3%,$J$364*Ranking!K237,0),0)</f>
        <v>0</v>
      </c>
      <c r="U237" s="8">
        <f t="shared" si="68"/>
        <v>0</v>
      </c>
      <c r="V237" s="8">
        <f t="shared" si="69"/>
        <v>0</v>
      </c>
      <c r="W237" s="8">
        <f t="shared" si="70"/>
        <v>0</v>
      </c>
      <c r="X237" s="10">
        <f t="shared" si="71"/>
        <v>0</v>
      </c>
      <c r="Y237" s="8">
        <f>IF(K237=3%,ROUND($J$366*Ranking!K237,0),0)</f>
        <v>0</v>
      </c>
      <c r="Z237" s="12">
        <f t="shared" si="72"/>
        <v>0</v>
      </c>
      <c r="AA237" s="12">
        <f t="shared" si="73"/>
        <v>0</v>
      </c>
      <c r="AB237" s="8">
        <f t="shared" si="74"/>
        <v>0</v>
      </c>
      <c r="AC237" s="59">
        <f t="shared" si="75"/>
        <v>0</v>
      </c>
      <c r="AD237" s="60" t="str">
        <f t="shared" si="79"/>
        <v/>
      </c>
      <c r="AE237" s="61" t="str">
        <f t="shared" si="76"/>
        <v/>
      </c>
      <c r="AF237" s="8"/>
    </row>
    <row r="238" spans="1:32" x14ac:dyDescent="0.3">
      <c r="A238" s="1">
        <v>235</v>
      </c>
      <c r="B238" s="14" t="s">
        <v>518</v>
      </c>
      <c r="C238" s="14" t="s">
        <v>7</v>
      </c>
      <c r="D238" s="6" t="s">
        <v>519</v>
      </c>
      <c r="E238" s="1">
        <v>2008</v>
      </c>
      <c r="F238" s="7">
        <v>83691.94</v>
      </c>
      <c r="G238" s="7">
        <v>921.4</v>
      </c>
      <c r="H238" s="57"/>
      <c r="I238" s="7">
        <f t="shared" si="77"/>
        <v>82770.540000000008</v>
      </c>
      <c r="J238" s="8">
        <f t="shared" si="60"/>
        <v>82771</v>
      </c>
      <c r="K238" s="9">
        <v>0.03</v>
      </c>
      <c r="L238" s="10">
        <f t="shared" si="61"/>
        <v>18.059999999999999</v>
      </c>
      <c r="M238" s="10">
        <f t="shared" si="62"/>
        <v>100</v>
      </c>
      <c r="N238" s="11">
        <f t="shared" si="63"/>
        <v>14949.348169999999</v>
      </c>
      <c r="O238" s="11">
        <f t="shared" si="64"/>
        <v>14949.348169999999</v>
      </c>
      <c r="P238" s="11">
        <f t="shared" si="78"/>
        <v>0.34816999999929976</v>
      </c>
      <c r="Q238" s="8">
        <f t="shared" si="65"/>
        <v>14949</v>
      </c>
      <c r="R238" s="11">
        <f t="shared" si="66"/>
        <v>-0.34816999999929976</v>
      </c>
      <c r="S238" s="1">
        <f t="shared" si="67"/>
        <v>18.059999999999999</v>
      </c>
      <c r="T238" s="8">
        <f>ROUND(IF(K238=3%,$J$364*Ranking!K238,0),0)</f>
        <v>69390</v>
      </c>
      <c r="U238" s="8">
        <f t="shared" si="68"/>
        <v>84339</v>
      </c>
      <c r="V238" s="8">
        <f t="shared" si="69"/>
        <v>67822</v>
      </c>
      <c r="W238" s="8">
        <f t="shared" si="70"/>
        <v>82771</v>
      </c>
      <c r="X238" s="10">
        <f t="shared" si="71"/>
        <v>100</v>
      </c>
      <c r="Y238" s="8">
        <f>IF(K238=3%,ROUND($J$366*Ranking!K238,0),0)</f>
        <v>45106</v>
      </c>
      <c r="Z238" s="12">
        <f t="shared" si="72"/>
        <v>127877</v>
      </c>
      <c r="AA238" s="12">
        <f t="shared" si="73"/>
        <v>0</v>
      </c>
      <c r="AB238" s="8">
        <f t="shared" si="74"/>
        <v>82771</v>
      </c>
      <c r="AC238" s="59">
        <f t="shared" si="75"/>
        <v>0</v>
      </c>
      <c r="AD238" s="60">
        <f t="shared" si="79"/>
        <v>100</v>
      </c>
      <c r="AE238" s="61">
        <f t="shared" si="76"/>
        <v>1</v>
      </c>
      <c r="AF238" s="8"/>
    </row>
    <row r="239" spans="1:32" x14ac:dyDescent="0.3">
      <c r="A239" s="1">
        <v>236</v>
      </c>
      <c r="B239" s="14" t="s">
        <v>520</v>
      </c>
      <c r="C239" s="14" t="s">
        <v>7</v>
      </c>
      <c r="D239" s="6" t="s">
        <v>521</v>
      </c>
      <c r="E239" s="1">
        <v>2018</v>
      </c>
      <c r="F239" s="7">
        <v>635855.96</v>
      </c>
      <c r="G239" s="7">
        <v>4924.76</v>
      </c>
      <c r="H239" s="57"/>
      <c r="I239" s="7">
        <f t="shared" si="77"/>
        <v>630931.19999999995</v>
      </c>
      <c r="J239" s="8">
        <f t="shared" si="60"/>
        <v>630931</v>
      </c>
      <c r="K239" s="9">
        <v>0.01</v>
      </c>
      <c r="L239" s="10">
        <f t="shared" si="61"/>
        <v>18.059999999999999</v>
      </c>
      <c r="M239" s="10">
        <f t="shared" si="62"/>
        <v>18.059999999999999</v>
      </c>
      <c r="N239" s="11">
        <f t="shared" si="63"/>
        <v>113953.04141000001</v>
      </c>
      <c r="O239" s="11">
        <f t="shared" si="64"/>
        <v>113953.04141000001</v>
      </c>
      <c r="P239" s="11">
        <f t="shared" si="78"/>
        <v>4.1410000005271286E-2</v>
      </c>
      <c r="Q239" s="8">
        <f t="shared" si="65"/>
        <v>113953</v>
      </c>
      <c r="R239" s="11">
        <f t="shared" si="66"/>
        <v>-4.1410000005271286E-2</v>
      </c>
      <c r="S239" s="1">
        <f t="shared" si="67"/>
        <v>18.059999999999999</v>
      </c>
      <c r="T239" s="8">
        <f>ROUND(IF(K239=3%,$J$364*Ranking!K239,0),0)</f>
        <v>0</v>
      </c>
      <c r="U239" s="8">
        <f t="shared" si="68"/>
        <v>113953</v>
      </c>
      <c r="V239" s="8">
        <f t="shared" si="69"/>
        <v>0</v>
      </c>
      <c r="W239" s="8">
        <f t="shared" si="70"/>
        <v>113953</v>
      </c>
      <c r="X239" s="10">
        <f t="shared" si="71"/>
        <v>18.059999999999999</v>
      </c>
      <c r="Y239" s="8">
        <f>IF(K239=3%,ROUND($J$366*Ranking!K239,0),0)</f>
        <v>0</v>
      </c>
      <c r="Z239" s="12">
        <f t="shared" si="72"/>
        <v>113953</v>
      </c>
      <c r="AA239" s="12">
        <f t="shared" si="73"/>
        <v>0</v>
      </c>
      <c r="AB239" s="8">
        <f t="shared" si="74"/>
        <v>113953</v>
      </c>
      <c r="AC239" s="59">
        <f t="shared" si="75"/>
        <v>0</v>
      </c>
      <c r="AD239" s="60">
        <f t="shared" si="79"/>
        <v>18.059999999999999</v>
      </c>
      <c r="AE239" s="61" t="str">
        <f t="shared" si="76"/>
        <v/>
      </c>
      <c r="AF239" s="8"/>
    </row>
    <row r="240" spans="1:32" x14ac:dyDescent="0.3">
      <c r="A240" s="1">
        <v>237</v>
      </c>
      <c r="B240" s="14" t="s">
        <v>522</v>
      </c>
      <c r="C240" s="14" t="s">
        <v>7</v>
      </c>
      <c r="D240" s="6" t="s">
        <v>523</v>
      </c>
      <c r="F240" s="7">
        <v>0</v>
      </c>
      <c r="G240" s="7">
        <v>0</v>
      </c>
      <c r="H240" s="57"/>
      <c r="I240" s="7">
        <f t="shared" si="77"/>
        <v>0</v>
      </c>
      <c r="J240" s="8">
        <f t="shared" si="60"/>
        <v>0</v>
      </c>
      <c r="K240" s="9"/>
      <c r="L240" s="10">
        <f t="shared" si="61"/>
        <v>0</v>
      </c>
      <c r="M240" s="10" t="str">
        <f t="shared" si="62"/>
        <v/>
      </c>
      <c r="N240" s="11">
        <f t="shared" si="63"/>
        <v>0</v>
      </c>
      <c r="O240" s="11">
        <f t="shared" si="64"/>
        <v>0</v>
      </c>
      <c r="P240" s="11">
        <f t="shared" si="78"/>
        <v>0</v>
      </c>
      <c r="Q240" s="8">
        <f t="shared" si="65"/>
        <v>0</v>
      </c>
      <c r="R240" s="11">
        <f t="shared" si="66"/>
        <v>0</v>
      </c>
      <c r="S240" s="1">
        <f t="shared" si="67"/>
        <v>0</v>
      </c>
      <c r="T240" s="8">
        <f>ROUND(IF(K240=3%,$J$364*Ranking!K240,0),0)</f>
        <v>0</v>
      </c>
      <c r="U240" s="8">
        <f t="shared" si="68"/>
        <v>0</v>
      </c>
      <c r="V240" s="8">
        <f t="shared" si="69"/>
        <v>0</v>
      </c>
      <c r="W240" s="8">
        <f t="shared" si="70"/>
        <v>0</v>
      </c>
      <c r="X240" s="10">
        <f t="shared" si="71"/>
        <v>0</v>
      </c>
      <c r="Y240" s="8">
        <f>IF(K240=3%,ROUND($J$366*Ranking!K240,0),0)</f>
        <v>0</v>
      </c>
      <c r="Z240" s="12">
        <f t="shared" si="72"/>
        <v>0</v>
      </c>
      <c r="AA240" s="12">
        <f t="shared" si="73"/>
        <v>0</v>
      </c>
      <c r="AB240" s="8">
        <f t="shared" si="74"/>
        <v>0</v>
      </c>
      <c r="AC240" s="59">
        <f t="shared" si="75"/>
        <v>0</v>
      </c>
      <c r="AD240" s="60" t="str">
        <f t="shared" si="79"/>
        <v/>
      </c>
      <c r="AE240" s="61" t="str">
        <f t="shared" si="76"/>
        <v/>
      </c>
      <c r="AF240" s="8"/>
    </row>
    <row r="241" spans="1:32" x14ac:dyDescent="0.3">
      <c r="A241" s="1">
        <v>238</v>
      </c>
      <c r="B241" s="14" t="s">
        <v>524</v>
      </c>
      <c r="C241" s="14" t="s">
        <v>7</v>
      </c>
      <c r="D241" s="6" t="s">
        <v>525</v>
      </c>
      <c r="E241" s="1">
        <v>2020</v>
      </c>
      <c r="F241" s="7">
        <v>248524.72</v>
      </c>
      <c r="G241" s="7">
        <v>31.54</v>
      </c>
      <c r="H241" s="57"/>
      <c r="I241" s="7">
        <f t="shared" si="77"/>
        <v>248493.18</v>
      </c>
      <c r="J241" s="8">
        <f t="shared" si="60"/>
        <v>248493</v>
      </c>
      <c r="K241" s="9">
        <v>0.01</v>
      </c>
      <c r="L241" s="10">
        <f t="shared" si="61"/>
        <v>18.059999999999999</v>
      </c>
      <c r="M241" s="10">
        <f t="shared" si="62"/>
        <v>18.059999999999999</v>
      </c>
      <c r="N241" s="11">
        <f t="shared" si="63"/>
        <v>44880.554479999999</v>
      </c>
      <c r="O241" s="11">
        <f t="shared" si="64"/>
        <v>44880.554479999999</v>
      </c>
      <c r="P241" s="11">
        <f t="shared" si="78"/>
        <v>-0.44552000000112457</v>
      </c>
      <c r="Q241" s="8">
        <f t="shared" si="65"/>
        <v>44881</v>
      </c>
      <c r="R241" s="11">
        <f t="shared" si="66"/>
        <v>0.44552000000112457</v>
      </c>
      <c r="S241" s="1">
        <f t="shared" si="67"/>
        <v>18.059999999999999</v>
      </c>
      <c r="T241" s="8">
        <f>ROUND(IF(K241=3%,$J$364*Ranking!K241,0),0)</f>
        <v>0</v>
      </c>
      <c r="U241" s="8">
        <f t="shared" si="68"/>
        <v>44881</v>
      </c>
      <c r="V241" s="8">
        <f t="shared" si="69"/>
        <v>0</v>
      </c>
      <c r="W241" s="8">
        <f t="shared" si="70"/>
        <v>44881</v>
      </c>
      <c r="X241" s="10">
        <f t="shared" si="71"/>
        <v>18.059999999999999</v>
      </c>
      <c r="Y241" s="8">
        <f>IF(K241=3%,ROUND($J$366*Ranking!K241,0),0)</f>
        <v>0</v>
      </c>
      <c r="Z241" s="12">
        <f t="shared" si="72"/>
        <v>44881</v>
      </c>
      <c r="AA241" s="12">
        <f t="shared" si="73"/>
        <v>0</v>
      </c>
      <c r="AB241" s="8">
        <f t="shared" si="74"/>
        <v>44881</v>
      </c>
      <c r="AC241" s="59">
        <f t="shared" si="75"/>
        <v>0</v>
      </c>
      <c r="AD241" s="60">
        <f t="shared" si="79"/>
        <v>18.059999999999999</v>
      </c>
      <c r="AE241" s="61" t="str">
        <f t="shared" si="76"/>
        <v/>
      </c>
      <c r="AF241" s="8"/>
    </row>
    <row r="242" spans="1:32" x14ac:dyDescent="0.3">
      <c r="A242" s="1">
        <v>239</v>
      </c>
      <c r="B242" s="14" t="s">
        <v>87</v>
      </c>
      <c r="C242" s="14" t="s">
        <v>7</v>
      </c>
      <c r="D242" s="6" t="s">
        <v>88</v>
      </c>
      <c r="E242" s="1">
        <v>2003</v>
      </c>
      <c r="F242" s="7">
        <v>3123175.3</v>
      </c>
      <c r="G242" s="7">
        <v>15426.29</v>
      </c>
      <c r="H242" s="57"/>
      <c r="I242" s="7">
        <f t="shared" si="77"/>
        <v>3107749.01</v>
      </c>
      <c r="J242" s="8">
        <f t="shared" si="60"/>
        <v>3107749</v>
      </c>
      <c r="K242" s="9">
        <v>1.4999999999999999E-2</v>
      </c>
      <c r="L242" s="10">
        <f t="shared" si="61"/>
        <v>18.059999999999999</v>
      </c>
      <c r="M242" s="10">
        <f t="shared" si="62"/>
        <v>18.059999999999999</v>
      </c>
      <c r="N242" s="11">
        <f t="shared" si="63"/>
        <v>561293.47025000001</v>
      </c>
      <c r="O242" s="11">
        <f t="shared" si="64"/>
        <v>561293.47025000001</v>
      </c>
      <c r="P242" s="11">
        <f t="shared" si="78"/>
        <v>0.47025000001303852</v>
      </c>
      <c r="Q242" s="8">
        <f t="shared" si="65"/>
        <v>561293</v>
      </c>
      <c r="R242" s="11">
        <f t="shared" si="66"/>
        <v>-0.47025000001303852</v>
      </c>
      <c r="S242" s="1">
        <f t="shared" si="67"/>
        <v>18.059999999999999</v>
      </c>
      <c r="T242" s="8">
        <f>ROUND(IF(K242=3%,$J$364*Ranking!K242,0),0)</f>
        <v>0</v>
      </c>
      <c r="U242" s="8">
        <f t="shared" si="68"/>
        <v>561293</v>
      </c>
      <c r="V242" s="8">
        <f t="shared" si="69"/>
        <v>0</v>
      </c>
      <c r="W242" s="8">
        <f t="shared" si="70"/>
        <v>561293</v>
      </c>
      <c r="X242" s="10">
        <f t="shared" si="71"/>
        <v>18.059999999999999</v>
      </c>
      <c r="Y242" s="8">
        <f>IF(K242=3%,ROUND($J$366*Ranking!K242,0),0)</f>
        <v>0</v>
      </c>
      <c r="Z242" s="12">
        <f t="shared" si="72"/>
        <v>561293</v>
      </c>
      <c r="AA242" s="12">
        <f t="shared" si="73"/>
        <v>0</v>
      </c>
      <c r="AB242" s="8">
        <f t="shared" si="74"/>
        <v>561293</v>
      </c>
      <c r="AC242" s="59">
        <f t="shared" si="75"/>
        <v>0</v>
      </c>
      <c r="AD242" s="60">
        <f t="shared" si="79"/>
        <v>18.059999999999999</v>
      </c>
      <c r="AE242" s="61" t="str">
        <f t="shared" si="76"/>
        <v/>
      </c>
      <c r="AF242" s="8"/>
    </row>
    <row r="243" spans="1:32" x14ac:dyDescent="0.3">
      <c r="A243" s="1">
        <v>240</v>
      </c>
      <c r="B243" s="14" t="s">
        <v>526</v>
      </c>
      <c r="C243" s="14" t="s">
        <v>7</v>
      </c>
      <c r="D243" s="6" t="s">
        <v>527</v>
      </c>
      <c r="E243" s="1">
        <v>2009</v>
      </c>
      <c r="F243" s="7">
        <v>128995.98</v>
      </c>
      <c r="G243" s="7">
        <v>1210.76</v>
      </c>
      <c r="H243" s="57"/>
      <c r="I243" s="7">
        <f t="shared" si="77"/>
        <v>127785.22</v>
      </c>
      <c r="J243" s="8">
        <f t="shared" si="60"/>
        <v>127785</v>
      </c>
      <c r="K243" s="9">
        <v>1.4999999999999999E-2</v>
      </c>
      <c r="L243" s="10">
        <f t="shared" si="61"/>
        <v>18.059999999999999</v>
      </c>
      <c r="M243" s="10">
        <f t="shared" si="62"/>
        <v>18.059999999999999</v>
      </c>
      <c r="N243" s="11">
        <f t="shared" si="63"/>
        <v>23079.369050000001</v>
      </c>
      <c r="O243" s="11">
        <f t="shared" si="64"/>
        <v>23079.369050000001</v>
      </c>
      <c r="P243" s="11">
        <f t="shared" si="78"/>
        <v>0.36905000000115251</v>
      </c>
      <c r="Q243" s="8">
        <f t="shared" si="65"/>
        <v>23079</v>
      </c>
      <c r="R243" s="11">
        <f t="shared" si="66"/>
        <v>-0.36905000000115251</v>
      </c>
      <c r="S243" s="1">
        <f t="shared" si="67"/>
        <v>18.059999999999999</v>
      </c>
      <c r="T243" s="8">
        <f>ROUND(IF(K243=3%,$J$364*Ranking!K243,0),0)</f>
        <v>0</v>
      </c>
      <c r="U243" s="8">
        <f t="shared" si="68"/>
        <v>23079</v>
      </c>
      <c r="V243" s="8">
        <f t="shared" si="69"/>
        <v>0</v>
      </c>
      <c r="W243" s="8">
        <f t="shared" si="70"/>
        <v>23079</v>
      </c>
      <c r="X243" s="10">
        <f t="shared" si="71"/>
        <v>18.059999999999999</v>
      </c>
      <c r="Y243" s="8">
        <f>IF(K243=3%,ROUND($J$366*Ranking!K243,0),0)</f>
        <v>0</v>
      </c>
      <c r="Z243" s="12">
        <f t="shared" si="72"/>
        <v>23079</v>
      </c>
      <c r="AA243" s="12">
        <f t="shared" si="73"/>
        <v>0</v>
      </c>
      <c r="AB243" s="8">
        <f t="shared" si="74"/>
        <v>23079</v>
      </c>
      <c r="AC243" s="59">
        <f t="shared" si="75"/>
        <v>0</v>
      </c>
      <c r="AD243" s="60">
        <f t="shared" si="79"/>
        <v>18.059999999999999</v>
      </c>
      <c r="AE243" s="61" t="str">
        <f t="shared" si="76"/>
        <v/>
      </c>
      <c r="AF243" s="8"/>
    </row>
    <row r="244" spans="1:32" x14ac:dyDescent="0.3">
      <c r="A244" s="1">
        <v>241</v>
      </c>
      <c r="B244" s="14" t="s">
        <v>528</v>
      </c>
      <c r="C244" s="14" t="s">
        <v>7</v>
      </c>
      <c r="D244" s="6" t="s">
        <v>529</v>
      </c>
      <c r="F244" s="7">
        <v>0</v>
      </c>
      <c r="G244" s="7">
        <v>0</v>
      </c>
      <c r="H244" s="57"/>
      <c r="I244" s="7">
        <f t="shared" si="77"/>
        <v>0</v>
      </c>
      <c r="J244" s="8">
        <f t="shared" si="60"/>
        <v>0</v>
      </c>
      <c r="K244" s="9"/>
      <c r="L244" s="10">
        <f t="shared" si="61"/>
        <v>0</v>
      </c>
      <c r="M244" s="10" t="str">
        <f t="shared" si="62"/>
        <v/>
      </c>
      <c r="N244" s="11">
        <f t="shared" si="63"/>
        <v>0</v>
      </c>
      <c r="O244" s="11">
        <f t="shared" si="64"/>
        <v>0</v>
      </c>
      <c r="P244" s="11">
        <f t="shared" si="78"/>
        <v>0</v>
      </c>
      <c r="Q244" s="8">
        <f t="shared" si="65"/>
        <v>0</v>
      </c>
      <c r="R244" s="11">
        <f t="shared" si="66"/>
        <v>0</v>
      </c>
      <c r="S244" s="1">
        <f t="shared" si="67"/>
        <v>0</v>
      </c>
      <c r="T244" s="8">
        <f>ROUND(IF(K244=3%,$J$364*Ranking!K244,0),0)</f>
        <v>0</v>
      </c>
      <c r="U244" s="8">
        <f t="shared" si="68"/>
        <v>0</v>
      </c>
      <c r="V244" s="8">
        <f t="shared" si="69"/>
        <v>0</v>
      </c>
      <c r="W244" s="8">
        <f t="shared" si="70"/>
        <v>0</v>
      </c>
      <c r="X244" s="10">
        <f t="shared" si="71"/>
        <v>0</v>
      </c>
      <c r="Y244" s="8">
        <f>IF(K244=3%,ROUND($J$366*Ranking!K244,0),0)</f>
        <v>0</v>
      </c>
      <c r="Z244" s="12">
        <f t="shared" si="72"/>
        <v>0</v>
      </c>
      <c r="AA244" s="12">
        <f t="shared" si="73"/>
        <v>0</v>
      </c>
      <c r="AB244" s="8">
        <f t="shared" si="74"/>
        <v>0</v>
      </c>
      <c r="AC244" s="59">
        <f t="shared" si="75"/>
        <v>0</v>
      </c>
      <c r="AD244" s="60" t="str">
        <f t="shared" si="79"/>
        <v/>
      </c>
      <c r="AE244" s="61" t="str">
        <f t="shared" si="76"/>
        <v/>
      </c>
      <c r="AF244" s="8"/>
    </row>
    <row r="245" spans="1:32" x14ac:dyDescent="0.3">
      <c r="A245" s="1">
        <v>242</v>
      </c>
      <c r="B245" s="14" t="s">
        <v>530</v>
      </c>
      <c r="C245" s="14" t="s">
        <v>7</v>
      </c>
      <c r="D245" s="6" t="s">
        <v>531</v>
      </c>
      <c r="E245" s="1">
        <v>2005</v>
      </c>
      <c r="F245" s="7">
        <v>741668.43</v>
      </c>
      <c r="G245" s="7">
        <v>9352.08</v>
      </c>
      <c r="H245" s="57"/>
      <c r="I245" s="7">
        <f t="shared" si="77"/>
        <v>732316.35000000009</v>
      </c>
      <c r="J245" s="8">
        <f t="shared" si="60"/>
        <v>732316</v>
      </c>
      <c r="K245" s="9">
        <v>0.03</v>
      </c>
      <c r="L245" s="10">
        <f t="shared" si="61"/>
        <v>18.059999999999999</v>
      </c>
      <c r="M245" s="10">
        <f t="shared" si="62"/>
        <v>26.48</v>
      </c>
      <c r="N245" s="11">
        <f t="shared" si="63"/>
        <v>132264.28163000001</v>
      </c>
      <c r="O245" s="11">
        <f t="shared" si="64"/>
        <v>132264.28163000001</v>
      </c>
      <c r="P245" s="11">
        <f t="shared" si="78"/>
        <v>0.28163000001222827</v>
      </c>
      <c r="Q245" s="8">
        <f t="shared" si="65"/>
        <v>132264</v>
      </c>
      <c r="R245" s="11">
        <f t="shared" si="66"/>
        <v>-0.28163000001222827</v>
      </c>
      <c r="S245" s="1">
        <f t="shared" si="67"/>
        <v>18.059999999999999</v>
      </c>
      <c r="T245" s="8">
        <f>ROUND(IF(K245=3%,$J$364*Ranking!K245,0),0)</f>
        <v>37364</v>
      </c>
      <c r="U245" s="8">
        <f t="shared" si="68"/>
        <v>169628</v>
      </c>
      <c r="V245" s="8">
        <f t="shared" si="69"/>
        <v>37364</v>
      </c>
      <c r="W245" s="8">
        <f t="shared" si="70"/>
        <v>169628</v>
      </c>
      <c r="X245" s="10">
        <f t="shared" si="71"/>
        <v>23.16</v>
      </c>
      <c r="Y245" s="8">
        <f>IF(K245=3%,ROUND($J$366*Ranking!K245,0),0)</f>
        <v>24288</v>
      </c>
      <c r="Z245" s="12">
        <f t="shared" si="72"/>
        <v>193916</v>
      </c>
      <c r="AA245" s="12">
        <f t="shared" si="73"/>
        <v>24288</v>
      </c>
      <c r="AB245" s="8">
        <f t="shared" si="74"/>
        <v>193916</v>
      </c>
      <c r="AC245" s="59">
        <f t="shared" si="75"/>
        <v>0</v>
      </c>
      <c r="AD245" s="60">
        <f t="shared" si="79"/>
        <v>26.48</v>
      </c>
      <c r="AE245" s="61" t="str">
        <f t="shared" si="76"/>
        <v/>
      </c>
      <c r="AF245" s="8"/>
    </row>
    <row r="246" spans="1:32" x14ac:dyDescent="0.3">
      <c r="A246" s="1">
        <v>243</v>
      </c>
      <c r="B246" s="14" t="s">
        <v>532</v>
      </c>
      <c r="C246" s="14" t="s">
        <v>7</v>
      </c>
      <c r="D246" s="6" t="s">
        <v>533</v>
      </c>
      <c r="E246" s="1">
        <v>2007</v>
      </c>
      <c r="F246" s="7">
        <v>2484068.91</v>
      </c>
      <c r="G246" s="7">
        <v>10336.76</v>
      </c>
      <c r="H246" s="57"/>
      <c r="I246" s="7">
        <f t="shared" si="77"/>
        <v>2473732.1500000004</v>
      </c>
      <c r="J246" s="8">
        <f t="shared" si="60"/>
        <v>2473732</v>
      </c>
      <c r="K246" s="9">
        <v>0.01</v>
      </c>
      <c r="L246" s="10">
        <f t="shared" si="61"/>
        <v>18.059999999999999</v>
      </c>
      <c r="M246" s="10">
        <f t="shared" si="62"/>
        <v>18.059999999999999</v>
      </c>
      <c r="N246" s="11">
        <f t="shared" si="63"/>
        <v>446783.06348000001</v>
      </c>
      <c r="O246" s="11">
        <f t="shared" si="64"/>
        <v>446783.06348000001</v>
      </c>
      <c r="P246" s="11">
        <f t="shared" si="78"/>
        <v>6.3480000011622906E-2</v>
      </c>
      <c r="Q246" s="8">
        <f t="shared" si="65"/>
        <v>446783</v>
      </c>
      <c r="R246" s="11">
        <f t="shared" si="66"/>
        <v>-6.3480000011622906E-2</v>
      </c>
      <c r="S246" s="1">
        <f t="shared" si="67"/>
        <v>18.059999999999999</v>
      </c>
      <c r="T246" s="8">
        <f>ROUND(IF(K246=3%,$J$364*Ranking!K246,0),0)</f>
        <v>0</v>
      </c>
      <c r="U246" s="8">
        <f t="shared" si="68"/>
        <v>446783</v>
      </c>
      <c r="V246" s="8">
        <f t="shared" si="69"/>
        <v>0</v>
      </c>
      <c r="W246" s="8">
        <f t="shared" si="70"/>
        <v>446783</v>
      </c>
      <c r="X246" s="10">
        <f t="shared" si="71"/>
        <v>18.059999999999999</v>
      </c>
      <c r="Y246" s="8">
        <f>IF(K246=3%,ROUND($J$366*Ranking!K246,0),0)</f>
        <v>0</v>
      </c>
      <c r="Z246" s="12">
        <f t="shared" si="72"/>
        <v>446783</v>
      </c>
      <c r="AA246" s="12">
        <f t="shared" si="73"/>
        <v>0</v>
      </c>
      <c r="AB246" s="8">
        <f t="shared" si="74"/>
        <v>446783</v>
      </c>
      <c r="AC246" s="59">
        <f t="shared" si="75"/>
        <v>0</v>
      </c>
      <c r="AD246" s="60">
        <f t="shared" si="79"/>
        <v>18.059999999999999</v>
      </c>
      <c r="AE246" s="61" t="str">
        <f t="shared" si="76"/>
        <v/>
      </c>
      <c r="AF246" s="8"/>
    </row>
    <row r="247" spans="1:32" x14ac:dyDescent="0.3">
      <c r="A247" s="1">
        <v>244</v>
      </c>
      <c r="B247" s="14" t="s">
        <v>534</v>
      </c>
      <c r="C247" s="14" t="s">
        <v>7</v>
      </c>
      <c r="D247" s="6" t="s">
        <v>535</v>
      </c>
      <c r="E247" s="1">
        <v>2006</v>
      </c>
      <c r="F247" s="7">
        <v>1202556.3600000001</v>
      </c>
      <c r="G247" s="7">
        <v>11826.66</v>
      </c>
      <c r="H247" s="57"/>
      <c r="I247" s="7">
        <f t="shared" si="77"/>
        <v>1190729.7000000002</v>
      </c>
      <c r="J247" s="8">
        <f t="shared" si="60"/>
        <v>1190730</v>
      </c>
      <c r="K247" s="9">
        <v>0.02</v>
      </c>
      <c r="L247" s="10">
        <f t="shared" si="61"/>
        <v>18.059999999999999</v>
      </c>
      <c r="M247" s="10">
        <f t="shared" si="62"/>
        <v>18.059999999999999</v>
      </c>
      <c r="N247" s="11">
        <f t="shared" si="63"/>
        <v>215058.86538</v>
      </c>
      <c r="O247" s="11">
        <f t="shared" si="64"/>
        <v>215058.86538</v>
      </c>
      <c r="P247" s="11">
        <f t="shared" si="78"/>
        <v>-0.13461999999708496</v>
      </c>
      <c r="Q247" s="8">
        <f t="shared" si="65"/>
        <v>215059</v>
      </c>
      <c r="R247" s="11">
        <f t="shared" si="66"/>
        <v>0.13461999999708496</v>
      </c>
      <c r="S247" s="1">
        <f t="shared" si="67"/>
        <v>18.059999999999999</v>
      </c>
      <c r="T247" s="8">
        <f>ROUND(IF(K247=3%,$J$364*Ranking!K247,0),0)</f>
        <v>0</v>
      </c>
      <c r="U247" s="8">
        <f t="shared" si="68"/>
        <v>215059</v>
      </c>
      <c r="V247" s="8">
        <f t="shared" si="69"/>
        <v>0</v>
      </c>
      <c r="W247" s="8">
        <f t="shared" si="70"/>
        <v>215059</v>
      </c>
      <c r="X247" s="10">
        <f t="shared" si="71"/>
        <v>18.059999999999999</v>
      </c>
      <c r="Y247" s="8">
        <f>IF(K247=3%,ROUND($J$366*Ranking!K247,0),0)</f>
        <v>0</v>
      </c>
      <c r="Z247" s="12">
        <f t="shared" si="72"/>
        <v>215059</v>
      </c>
      <c r="AA247" s="12">
        <f t="shared" si="73"/>
        <v>0</v>
      </c>
      <c r="AB247" s="8">
        <f t="shared" si="74"/>
        <v>215059</v>
      </c>
      <c r="AC247" s="59">
        <f t="shared" si="75"/>
        <v>0</v>
      </c>
      <c r="AD247" s="60">
        <f t="shared" si="79"/>
        <v>18.059999999999999</v>
      </c>
      <c r="AE247" s="61" t="str">
        <f t="shared" si="76"/>
        <v/>
      </c>
      <c r="AF247" s="8"/>
    </row>
    <row r="248" spans="1:32" x14ac:dyDescent="0.3">
      <c r="A248" s="1">
        <v>245</v>
      </c>
      <c r="B248" s="14" t="s">
        <v>536</v>
      </c>
      <c r="C248" s="14" t="s">
        <v>7</v>
      </c>
      <c r="D248" s="6" t="s">
        <v>537</v>
      </c>
      <c r="F248" s="7">
        <v>0</v>
      </c>
      <c r="G248" s="7">
        <v>0</v>
      </c>
      <c r="H248" s="57"/>
      <c r="I248" s="7">
        <f t="shared" si="77"/>
        <v>0</v>
      </c>
      <c r="J248" s="8">
        <f t="shared" si="60"/>
        <v>0</v>
      </c>
      <c r="K248" s="9"/>
      <c r="L248" s="10">
        <f t="shared" si="61"/>
        <v>0</v>
      </c>
      <c r="M248" s="10" t="str">
        <f t="shared" si="62"/>
        <v/>
      </c>
      <c r="N248" s="11">
        <f t="shared" si="63"/>
        <v>0</v>
      </c>
      <c r="O248" s="11">
        <f t="shared" si="64"/>
        <v>0</v>
      </c>
      <c r="P248" s="11">
        <f t="shared" si="78"/>
        <v>0</v>
      </c>
      <c r="Q248" s="8">
        <f t="shared" si="65"/>
        <v>0</v>
      </c>
      <c r="R248" s="11">
        <f t="shared" si="66"/>
        <v>0</v>
      </c>
      <c r="S248" s="1">
        <f t="shared" si="67"/>
        <v>0</v>
      </c>
      <c r="T248" s="8">
        <f>ROUND(IF(K248=3%,$J$364*Ranking!K248,0),0)</f>
        <v>0</v>
      </c>
      <c r="U248" s="8">
        <f t="shared" si="68"/>
        <v>0</v>
      </c>
      <c r="V248" s="8">
        <f t="shared" si="69"/>
        <v>0</v>
      </c>
      <c r="W248" s="8">
        <f t="shared" si="70"/>
        <v>0</v>
      </c>
      <c r="X248" s="10">
        <f t="shared" si="71"/>
        <v>0</v>
      </c>
      <c r="Y248" s="8">
        <f>IF(K248=3%,ROUND($J$366*Ranking!K248,0),0)</f>
        <v>0</v>
      </c>
      <c r="Z248" s="12">
        <f t="shared" si="72"/>
        <v>0</v>
      </c>
      <c r="AA248" s="12">
        <f t="shared" si="73"/>
        <v>0</v>
      </c>
      <c r="AB248" s="8">
        <f t="shared" si="74"/>
        <v>0</v>
      </c>
      <c r="AC248" s="59">
        <f t="shared" si="75"/>
        <v>0</v>
      </c>
      <c r="AD248" s="60" t="str">
        <f t="shared" si="79"/>
        <v/>
      </c>
      <c r="AE248" s="61" t="str">
        <f t="shared" si="76"/>
        <v/>
      </c>
      <c r="AF248" s="8"/>
    </row>
    <row r="249" spans="1:32" x14ac:dyDescent="0.3">
      <c r="A249" s="1">
        <v>246</v>
      </c>
      <c r="B249" s="14" t="s">
        <v>538</v>
      </c>
      <c r="C249" s="14" t="s">
        <v>7</v>
      </c>
      <c r="D249" s="6" t="s">
        <v>539</v>
      </c>
      <c r="F249" s="7">
        <v>0</v>
      </c>
      <c r="G249" s="7">
        <v>0</v>
      </c>
      <c r="H249" s="57"/>
      <c r="I249" s="7">
        <f t="shared" si="77"/>
        <v>0</v>
      </c>
      <c r="J249" s="8">
        <f t="shared" si="60"/>
        <v>0</v>
      </c>
      <c r="K249" s="9"/>
      <c r="L249" s="10">
        <f t="shared" si="61"/>
        <v>0</v>
      </c>
      <c r="M249" s="10" t="str">
        <f t="shared" si="62"/>
        <v/>
      </c>
      <c r="N249" s="11">
        <f t="shared" si="63"/>
        <v>0</v>
      </c>
      <c r="O249" s="11">
        <f t="shared" si="64"/>
        <v>0</v>
      </c>
      <c r="P249" s="11">
        <f t="shared" si="78"/>
        <v>0</v>
      </c>
      <c r="Q249" s="8">
        <f t="shared" si="65"/>
        <v>0</v>
      </c>
      <c r="R249" s="11">
        <f t="shared" si="66"/>
        <v>0</v>
      </c>
      <c r="S249" s="1">
        <f t="shared" si="67"/>
        <v>0</v>
      </c>
      <c r="T249" s="8">
        <f>ROUND(IF(K249=3%,$J$364*Ranking!K249,0),0)</f>
        <v>0</v>
      </c>
      <c r="U249" s="8">
        <f t="shared" si="68"/>
        <v>0</v>
      </c>
      <c r="V249" s="8">
        <f t="shared" si="69"/>
        <v>0</v>
      </c>
      <c r="W249" s="8">
        <f t="shared" si="70"/>
        <v>0</v>
      </c>
      <c r="X249" s="10">
        <f t="shared" si="71"/>
        <v>0</v>
      </c>
      <c r="Y249" s="8">
        <f>IF(K249=3%,ROUND($J$366*Ranking!K249,0),0)</f>
        <v>0</v>
      </c>
      <c r="Z249" s="12">
        <f t="shared" si="72"/>
        <v>0</v>
      </c>
      <c r="AA249" s="12">
        <f t="shared" si="73"/>
        <v>0</v>
      </c>
      <c r="AB249" s="8">
        <f t="shared" si="74"/>
        <v>0</v>
      </c>
      <c r="AC249" s="59">
        <f t="shared" si="75"/>
        <v>0</v>
      </c>
      <c r="AD249" s="60" t="str">
        <f t="shared" si="79"/>
        <v/>
      </c>
      <c r="AE249" s="61" t="str">
        <f t="shared" si="76"/>
        <v/>
      </c>
      <c r="AF249" s="8"/>
    </row>
    <row r="250" spans="1:32" x14ac:dyDescent="0.3">
      <c r="A250" s="1">
        <v>247</v>
      </c>
      <c r="B250" s="14" t="s">
        <v>540</v>
      </c>
      <c r="C250" s="14" t="s">
        <v>7</v>
      </c>
      <c r="D250" s="6" t="s">
        <v>541</v>
      </c>
      <c r="E250" s="1">
        <v>2010</v>
      </c>
      <c r="F250" s="7">
        <v>302183.5</v>
      </c>
      <c r="G250" s="7">
        <v>4245.6099999999997</v>
      </c>
      <c r="H250" s="57"/>
      <c r="I250" s="7">
        <f t="shared" si="77"/>
        <v>297937.89</v>
      </c>
      <c r="J250" s="8">
        <f t="shared" si="60"/>
        <v>297938</v>
      </c>
      <c r="K250" s="9">
        <v>0.01</v>
      </c>
      <c r="L250" s="10">
        <f t="shared" si="61"/>
        <v>18.059999999999999</v>
      </c>
      <c r="M250" s="10">
        <f t="shared" si="62"/>
        <v>18.059999999999999</v>
      </c>
      <c r="N250" s="11">
        <f t="shared" si="63"/>
        <v>53810.862439999997</v>
      </c>
      <c r="O250" s="11">
        <f t="shared" si="64"/>
        <v>53810.862439999997</v>
      </c>
      <c r="P250" s="11">
        <f t="shared" si="78"/>
        <v>-0.13756000000284985</v>
      </c>
      <c r="Q250" s="8">
        <f t="shared" si="65"/>
        <v>53811</v>
      </c>
      <c r="R250" s="11">
        <f t="shared" si="66"/>
        <v>0.13756000000284985</v>
      </c>
      <c r="S250" s="1">
        <f t="shared" si="67"/>
        <v>18.059999999999999</v>
      </c>
      <c r="T250" s="8">
        <f>ROUND(IF(K250=3%,$J$364*Ranking!K250,0),0)</f>
        <v>0</v>
      </c>
      <c r="U250" s="8">
        <f t="shared" si="68"/>
        <v>53811</v>
      </c>
      <c r="V250" s="8">
        <f t="shared" si="69"/>
        <v>0</v>
      </c>
      <c r="W250" s="8">
        <f t="shared" si="70"/>
        <v>53811</v>
      </c>
      <c r="X250" s="10">
        <f t="shared" si="71"/>
        <v>18.059999999999999</v>
      </c>
      <c r="Y250" s="8">
        <f>IF(K250=3%,ROUND($J$366*Ranking!K250,0),0)</f>
        <v>0</v>
      </c>
      <c r="Z250" s="12">
        <f t="shared" si="72"/>
        <v>53811</v>
      </c>
      <c r="AA250" s="12">
        <f t="shared" si="73"/>
        <v>0</v>
      </c>
      <c r="AB250" s="8">
        <f t="shared" si="74"/>
        <v>53811</v>
      </c>
      <c r="AC250" s="59">
        <f t="shared" si="75"/>
        <v>0</v>
      </c>
      <c r="AD250" s="60">
        <f t="shared" si="79"/>
        <v>18.059999999999999</v>
      </c>
      <c r="AE250" s="61" t="str">
        <f t="shared" si="76"/>
        <v/>
      </c>
      <c r="AF250" s="8"/>
    </row>
    <row r="251" spans="1:32" x14ac:dyDescent="0.3">
      <c r="A251" s="1">
        <v>248</v>
      </c>
      <c r="B251" s="14" t="s">
        <v>542</v>
      </c>
      <c r="C251" s="14" t="s">
        <v>7</v>
      </c>
      <c r="D251" s="6" t="s">
        <v>543</v>
      </c>
      <c r="F251" s="7">
        <v>0</v>
      </c>
      <c r="G251" s="7">
        <v>0</v>
      </c>
      <c r="H251" s="57"/>
      <c r="I251" s="7">
        <f t="shared" si="77"/>
        <v>0</v>
      </c>
      <c r="J251" s="8">
        <f t="shared" si="60"/>
        <v>0</v>
      </c>
      <c r="K251" s="9"/>
      <c r="L251" s="10">
        <f t="shared" si="61"/>
        <v>0</v>
      </c>
      <c r="M251" s="10" t="str">
        <f t="shared" si="62"/>
        <v/>
      </c>
      <c r="N251" s="11">
        <f t="shared" si="63"/>
        <v>0</v>
      </c>
      <c r="O251" s="11">
        <f t="shared" si="64"/>
        <v>0</v>
      </c>
      <c r="P251" s="11">
        <f t="shared" si="78"/>
        <v>0</v>
      </c>
      <c r="Q251" s="8">
        <f t="shared" si="65"/>
        <v>0</v>
      </c>
      <c r="R251" s="11">
        <f t="shared" si="66"/>
        <v>0</v>
      </c>
      <c r="S251" s="1">
        <f t="shared" si="67"/>
        <v>0</v>
      </c>
      <c r="T251" s="8">
        <f>ROUND(IF(K251=3%,$J$364*Ranking!K251,0),0)</f>
        <v>0</v>
      </c>
      <c r="U251" s="8">
        <f t="shared" si="68"/>
        <v>0</v>
      </c>
      <c r="V251" s="8">
        <f t="shared" si="69"/>
        <v>0</v>
      </c>
      <c r="W251" s="8">
        <f t="shared" si="70"/>
        <v>0</v>
      </c>
      <c r="X251" s="10">
        <f t="shared" si="71"/>
        <v>0</v>
      </c>
      <c r="Y251" s="8">
        <f>IF(K251=3%,ROUND($J$366*Ranking!K251,0),0)</f>
        <v>0</v>
      </c>
      <c r="Z251" s="12">
        <f t="shared" si="72"/>
        <v>0</v>
      </c>
      <c r="AA251" s="12">
        <f t="shared" si="73"/>
        <v>0</v>
      </c>
      <c r="AB251" s="8">
        <f t="shared" si="74"/>
        <v>0</v>
      </c>
      <c r="AC251" s="59">
        <f t="shared" si="75"/>
        <v>0</v>
      </c>
      <c r="AD251" s="60" t="str">
        <f t="shared" si="79"/>
        <v/>
      </c>
      <c r="AE251" s="61" t="str">
        <f t="shared" si="76"/>
        <v/>
      </c>
      <c r="AF251" s="8"/>
    </row>
    <row r="252" spans="1:32" x14ac:dyDescent="0.3">
      <c r="A252" s="1">
        <v>249</v>
      </c>
      <c r="B252" s="14" t="s">
        <v>544</v>
      </c>
      <c r="C252" s="14" t="s">
        <v>7</v>
      </c>
      <c r="D252" s="6" t="s">
        <v>545</v>
      </c>
      <c r="F252" s="7">
        <v>0</v>
      </c>
      <c r="G252" s="7">
        <v>0</v>
      </c>
      <c r="H252" s="57"/>
      <c r="I252" s="7">
        <f t="shared" si="77"/>
        <v>0</v>
      </c>
      <c r="J252" s="8">
        <f t="shared" si="60"/>
        <v>0</v>
      </c>
      <c r="K252" s="9"/>
      <c r="L252" s="10">
        <f t="shared" si="61"/>
        <v>0</v>
      </c>
      <c r="M252" s="10" t="str">
        <f t="shared" si="62"/>
        <v/>
      </c>
      <c r="N252" s="11">
        <f t="shared" si="63"/>
        <v>0</v>
      </c>
      <c r="O252" s="11">
        <f t="shared" si="64"/>
        <v>0</v>
      </c>
      <c r="P252" s="11">
        <f t="shared" si="78"/>
        <v>0</v>
      </c>
      <c r="Q252" s="8">
        <f t="shared" si="65"/>
        <v>0</v>
      </c>
      <c r="R252" s="11">
        <f t="shared" si="66"/>
        <v>0</v>
      </c>
      <c r="S252" s="1">
        <f t="shared" si="67"/>
        <v>0</v>
      </c>
      <c r="T252" s="8">
        <f>ROUND(IF(K252=3%,$J$364*Ranking!K252,0),0)</f>
        <v>0</v>
      </c>
      <c r="U252" s="8">
        <f t="shared" si="68"/>
        <v>0</v>
      </c>
      <c r="V252" s="8">
        <f t="shared" si="69"/>
        <v>0</v>
      </c>
      <c r="W252" s="8">
        <f t="shared" si="70"/>
        <v>0</v>
      </c>
      <c r="X252" s="10">
        <f t="shared" si="71"/>
        <v>0</v>
      </c>
      <c r="Y252" s="8">
        <f>IF(K252=3%,ROUND($J$366*Ranking!K252,0),0)</f>
        <v>0</v>
      </c>
      <c r="Z252" s="12">
        <f t="shared" si="72"/>
        <v>0</v>
      </c>
      <c r="AA252" s="12">
        <f t="shared" si="73"/>
        <v>0</v>
      </c>
      <c r="AB252" s="8">
        <f t="shared" si="74"/>
        <v>0</v>
      </c>
      <c r="AC252" s="59">
        <f t="shared" si="75"/>
        <v>0</v>
      </c>
      <c r="AD252" s="60" t="str">
        <f t="shared" si="79"/>
        <v/>
      </c>
      <c r="AE252" s="61" t="str">
        <f t="shared" si="76"/>
        <v/>
      </c>
      <c r="AF252" s="8"/>
    </row>
    <row r="253" spans="1:32" x14ac:dyDescent="0.3">
      <c r="A253" s="1">
        <v>250</v>
      </c>
      <c r="B253" s="14" t="s">
        <v>546</v>
      </c>
      <c r="C253" s="14" t="s">
        <v>7</v>
      </c>
      <c r="D253" s="6" t="s">
        <v>547</v>
      </c>
      <c r="F253" s="7">
        <v>0</v>
      </c>
      <c r="G253" s="7">
        <v>0</v>
      </c>
      <c r="H253" s="57"/>
      <c r="I253" s="7">
        <f t="shared" si="77"/>
        <v>0</v>
      </c>
      <c r="J253" s="8">
        <f t="shared" si="60"/>
        <v>0</v>
      </c>
      <c r="K253" s="9"/>
      <c r="L253" s="10">
        <f t="shared" si="61"/>
        <v>0</v>
      </c>
      <c r="M253" s="10" t="str">
        <f t="shared" si="62"/>
        <v/>
      </c>
      <c r="N253" s="11">
        <f t="shared" si="63"/>
        <v>0</v>
      </c>
      <c r="O253" s="11">
        <f t="shared" si="64"/>
        <v>0</v>
      </c>
      <c r="P253" s="11">
        <f t="shared" si="78"/>
        <v>0</v>
      </c>
      <c r="Q253" s="8">
        <f t="shared" si="65"/>
        <v>0</v>
      </c>
      <c r="R253" s="11">
        <f t="shared" si="66"/>
        <v>0</v>
      </c>
      <c r="S253" s="1">
        <f t="shared" si="67"/>
        <v>0</v>
      </c>
      <c r="T253" s="8">
        <f>ROUND(IF(K253=3%,$J$364*Ranking!K253,0),0)</f>
        <v>0</v>
      </c>
      <c r="U253" s="8">
        <f t="shared" si="68"/>
        <v>0</v>
      </c>
      <c r="V253" s="8">
        <f t="shared" si="69"/>
        <v>0</v>
      </c>
      <c r="W253" s="8">
        <f t="shared" si="70"/>
        <v>0</v>
      </c>
      <c r="X253" s="10">
        <f t="shared" si="71"/>
        <v>0</v>
      </c>
      <c r="Y253" s="8">
        <f>IF(K253=3%,ROUND($J$366*Ranking!K253,0),0)</f>
        <v>0</v>
      </c>
      <c r="Z253" s="12">
        <f t="shared" si="72"/>
        <v>0</v>
      </c>
      <c r="AA253" s="12">
        <f t="shared" si="73"/>
        <v>0</v>
      </c>
      <c r="AB253" s="8">
        <f t="shared" si="74"/>
        <v>0</v>
      </c>
      <c r="AC253" s="59">
        <f t="shared" si="75"/>
        <v>0</v>
      </c>
      <c r="AD253" s="60" t="str">
        <f t="shared" si="79"/>
        <v/>
      </c>
      <c r="AE253" s="61" t="str">
        <f t="shared" si="76"/>
        <v/>
      </c>
      <c r="AF253" s="8"/>
    </row>
    <row r="254" spans="1:32" x14ac:dyDescent="0.3">
      <c r="A254" s="1">
        <v>251</v>
      </c>
      <c r="B254" s="14" t="s">
        <v>548</v>
      </c>
      <c r="C254" s="14" t="s">
        <v>7</v>
      </c>
      <c r="D254" s="6" t="s">
        <v>549</v>
      </c>
      <c r="E254" s="1">
        <v>2018</v>
      </c>
      <c r="F254" s="7">
        <v>553959.61</v>
      </c>
      <c r="G254" s="7">
        <v>5085.28</v>
      </c>
      <c r="H254" s="57"/>
      <c r="I254" s="7">
        <f t="shared" si="77"/>
        <v>548874.32999999996</v>
      </c>
      <c r="J254" s="8">
        <f t="shared" si="60"/>
        <v>548874</v>
      </c>
      <c r="K254" s="9">
        <v>1.4999999999999999E-2</v>
      </c>
      <c r="L254" s="10">
        <f t="shared" si="61"/>
        <v>18.059999999999999</v>
      </c>
      <c r="M254" s="10">
        <f t="shared" si="62"/>
        <v>18.059999999999999</v>
      </c>
      <c r="N254" s="11">
        <f t="shared" si="63"/>
        <v>99132.649449999997</v>
      </c>
      <c r="O254" s="11">
        <f t="shared" si="64"/>
        <v>99132.649449999997</v>
      </c>
      <c r="P254" s="11">
        <f t="shared" si="78"/>
        <v>-0.35055000000284053</v>
      </c>
      <c r="Q254" s="8">
        <f t="shared" si="65"/>
        <v>99133</v>
      </c>
      <c r="R254" s="11">
        <f t="shared" si="66"/>
        <v>0.35055000000284053</v>
      </c>
      <c r="S254" s="1">
        <f t="shared" si="67"/>
        <v>18.059999999999999</v>
      </c>
      <c r="T254" s="8">
        <f>ROUND(IF(K254=3%,$J$364*Ranking!K254,0),0)</f>
        <v>0</v>
      </c>
      <c r="U254" s="8">
        <f t="shared" si="68"/>
        <v>99133</v>
      </c>
      <c r="V254" s="8">
        <f t="shared" si="69"/>
        <v>0</v>
      </c>
      <c r="W254" s="8">
        <f t="shared" si="70"/>
        <v>99133</v>
      </c>
      <c r="X254" s="10">
        <f t="shared" si="71"/>
        <v>18.059999999999999</v>
      </c>
      <c r="Y254" s="8">
        <f>IF(K254=3%,ROUND($J$366*Ranking!K254,0),0)</f>
        <v>0</v>
      </c>
      <c r="Z254" s="12">
        <f t="shared" si="72"/>
        <v>99133</v>
      </c>
      <c r="AA254" s="12">
        <f t="shared" si="73"/>
        <v>0</v>
      </c>
      <c r="AB254" s="8">
        <f t="shared" si="74"/>
        <v>99133</v>
      </c>
      <c r="AC254" s="59">
        <f t="shared" si="75"/>
        <v>0</v>
      </c>
      <c r="AD254" s="60">
        <f t="shared" si="79"/>
        <v>18.059999999999999</v>
      </c>
      <c r="AE254" s="61" t="str">
        <f t="shared" si="76"/>
        <v/>
      </c>
      <c r="AF254" s="8"/>
    </row>
    <row r="255" spans="1:32" x14ac:dyDescent="0.3">
      <c r="A255" s="1">
        <v>252</v>
      </c>
      <c r="B255" s="14" t="s">
        <v>89</v>
      </c>
      <c r="C255" s="14" t="s">
        <v>7</v>
      </c>
      <c r="D255" s="6" t="s">
        <v>90</v>
      </c>
      <c r="E255" s="1">
        <v>2003</v>
      </c>
      <c r="F255" s="7">
        <v>684715.87</v>
      </c>
      <c r="G255" s="7">
        <v>4178.4399999999996</v>
      </c>
      <c r="H255" s="57"/>
      <c r="I255" s="7">
        <f t="shared" si="77"/>
        <v>680537.43</v>
      </c>
      <c r="J255" s="8">
        <f t="shared" si="60"/>
        <v>680537</v>
      </c>
      <c r="K255" s="9">
        <v>0.03</v>
      </c>
      <c r="L255" s="10">
        <f t="shared" si="61"/>
        <v>18.059999999999999</v>
      </c>
      <c r="M255" s="10">
        <f t="shared" si="62"/>
        <v>27.12</v>
      </c>
      <c r="N255" s="11">
        <f t="shared" si="63"/>
        <v>122912.42773</v>
      </c>
      <c r="O255" s="11">
        <f t="shared" si="64"/>
        <v>122912.42773</v>
      </c>
      <c r="P255" s="11">
        <f t="shared" si="78"/>
        <v>0.42772999999579042</v>
      </c>
      <c r="Q255" s="8">
        <f t="shared" si="65"/>
        <v>122912</v>
      </c>
      <c r="R255" s="11">
        <f t="shared" si="66"/>
        <v>-0.42772999999579042</v>
      </c>
      <c r="S255" s="1">
        <f t="shared" si="67"/>
        <v>18.059999999999999</v>
      </c>
      <c r="T255" s="8">
        <f>ROUND(IF(K255=3%,$J$364*Ranking!K255,0),0)</f>
        <v>37364</v>
      </c>
      <c r="U255" s="8">
        <f t="shared" si="68"/>
        <v>160276</v>
      </c>
      <c r="V255" s="8">
        <f t="shared" si="69"/>
        <v>37364</v>
      </c>
      <c r="W255" s="8">
        <f t="shared" si="70"/>
        <v>160276</v>
      </c>
      <c r="X255" s="10">
        <f t="shared" si="71"/>
        <v>23.55</v>
      </c>
      <c r="Y255" s="8">
        <f>IF(K255=3%,ROUND($J$366*Ranking!K255,0),0)</f>
        <v>24288</v>
      </c>
      <c r="Z255" s="12">
        <f t="shared" si="72"/>
        <v>184564</v>
      </c>
      <c r="AA255" s="12">
        <f t="shared" si="73"/>
        <v>24288</v>
      </c>
      <c r="AB255" s="8">
        <f t="shared" si="74"/>
        <v>184564</v>
      </c>
      <c r="AC255" s="59">
        <f t="shared" si="75"/>
        <v>0</v>
      </c>
      <c r="AD255" s="60">
        <f t="shared" si="79"/>
        <v>27.12</v>
      </c>
      <c r="AE255" s="61" t="str">
        <f t="shared" si="76"/>
        <v/>
      </c>
      <c r="AF255" s="8"/>
    </row>
    <row r="256" spans="1:32" x14ac:dyDescent="0.3">
      <c r="A256" s="1">
        <v>253</v>
      </c>
      <c r="B256" s="14" t="s">
        <v>550</v>
      </c>
      <c r="C256" s="14" t="s">
        <v>7</v>
      </c>
      <c r="D256" s="6" t="s">
        <v>551</v>
      </c>
      <c r="F256" s="7">
        <v>0</v>
      </c>
      <c r="G256" s="7">
        <v>0</v>
      </c>
      <c r="H256" s="57"/>
      <c r="I256" s="7">
        <f t="shared" si="77"/>
        <v>0</v>
      </c>
      <c r="J256" s="8">
        <f t="shared" si="60"/>
        <v>0</v>
      </c>
      <c r="K256" s="9"/>
      <c r="L256" s="10">
        <f t="shared" si="61"/>
        <v>0</v>
      </c>
      <c r="M256" s="10" t="str">
        <f t="shared" si="62"/>
        <v/>
      </c>
      <c r="N256" s="11">
        <f t="shared" si="63"/>
        <v>0</v>
      </c>
      <c r="O256" s="11">
        <f t="shared" si="64"/>
        <v>0</v>
      </c>
      <c r="P256" s="11">
        <f t="shared" si="78"/>
        <v>0</v>
      </c>
      <c r="Q256" s="8">
        <f t="shared" si="65"/>
        <v>0</v>
      </c>
      <c r="R256" s="11">
        <f t="shared" si="66"/>
        <v>0</v>
      </c>
      <c r="S256" s="1">
        <f t="shared" si="67"/>
        <v>0</v>
      </c>
      <c r="T256" s="8">
        <f>ROUND(IF(K256=3%,$J$364*Ranking!K256,0),0)</f>
        <v>0</v>
      </c>
      <c r="U256" s="8">
        <f t="shared" si="68"/>
        <v>0</v>
      </c>
      <c r="V256" s="8">
        <f t="shared" si="69"/>
        <v>0</v>
      </c>
      <c r="W256" s="8">
        <f t="shared" si="70"/>
        <v>0</v>
      </c>
      <c r="X256" s="10">
        <f t="shared" si="71"/>
        <v>0</v>
      </c>
      <c r="Y256" s="8">
        <f>IF(K256=3%,ROUND($J$366*Ranking!K256,0),0)</f>
        <v>0</v>
      </c>
      <c r="Z256" s="12">
        <f t="shared" si="72"/>
        <v>0</v>
      </c>
      <c r="AA256" s="12">
        <f t="shared" si="73"/>
        <v>0</v>
      </c>
      <c r="AB256" s="8">
        <f t="shared" si="74"/>
        <v>0</v>
      </c>
      <c r="AC256" s="59">
        <f t="shared" si="75"/>
        <v>0</v>
      </c>
      <c r="AD256" s="60" t="str">
        <f t="shared" si="79"/>
        <v/>
      </c>
      <c r="AE256" s="61" t="str">
        <f t="shared" si="76"/>
        <v/>
      </c>
      <c r="AF256" s="8"/>
    </row>
    <row r="257" spans="1:32" x14ac:dyDescent="0.3">
      <c r="A257" s="1">
        <v>254</v>
      </c>
      <c r="B257" s="14" t="s">
        <v>91</v>
      </c>
      <c r="C257" s="14" t="s">
        <v>7</v>
      </c>
      <c r="D257" s="6" t="s">
        <v>92</v>
      </c>
      <c r="E257" s="1">
        <v>2002</v>
      </c>
      <c r="F257" s="7">
        <v>601287.91</v>
      </c>
      <c r="G257" s="7">
        <v>8263.68</v>
      </c>
      <c r="H257" s="57"/>
      <c r="I257" s="7">
        <f t="shared" si="77"/>
        <v>593024.23</v>
      </c>
      <c r="J257" s="8">
        <f t="shared" si="60"/>
        <v>593024</v>
      </c>
      <c r="K257" s="9">
        <v>0.03</v>
      </c>
      <c r="L257" s="10">
        <f t="shared" si="61"/>
        <v>18.059999999999999</v>
      </c>
      <c r="M257" s="10">
        <f t="shared" si="62"/>
        <v>32.909999999999997</v>
      </c>
      <c r="N257" s="11">
        <f t="shared" si="63"/>
        <v>107106.62248000001</v>
      </c>
      <c r="O257" s="11">
        <f t="shared" si="64"/>
        <v>107106.62248000001</v>
      </c>
      <c r="P257" s="11">
        <f t="shared" si="78"/>
        <v>-0.37751999999454711</v>
      </c>
      <c r="Q257" s="8">
        <f t="shared" si="65"/>
        <v>107107</v>
      </c>
      <c r="R257" s="11">
        <f t="shared" si="66"/>
        <v>0.37751999999454711</v>
      </c>
      <c r="S257" s="1">
        <f t="shared" si="67"/>
        <v>18.059999999999999</v>
      </c>
      <c r="T257" s="8">
        <f>ROUND(IF(K257=3%,$J$364*Ranking!K257,0),0)</f>
        <v>53377</v>
      </c>
      <c r="U257" s="8">
        <f t="shared" si="68"/>
        <v>160484</v>
      </c>
      <c r="V257" s="8">
        <f t="shared" si="69"/>
        <v>53377</v>
      </c>
      <c r="W257" s="8">
        <f t="shared" si="70"/>
        <v>160484</v>
      </c>
      <c r="X257" s="10">
        <f t="shared" si="71"/>
        <v>27.06</v>
      </c>
      <c r="Y257" s="8">
        <f>IF(K257=3%,ROUND($J$366*Ranking!K257,0),0)</f>
        <v>34697</v>
      </c>
      <c r="Z257" s="12">
        <f t="shared" si="72"/>
        <v>195181</v>
      </c>
      <c r="AA257" s="12">
        <f t="shared" si="73"/>
        <v>34697</v>
      </c>
      <c r="AB257" s="8">
        <f t="shared" si="74"/>
        <v>195181</v>
      </c>
      <c r="AC257" s="59">
        <f t="shared" si="75"/>
        <v>0</v>
      </c>
      <c r="AD257" s="60">
        <f t="shared" si="79"/>
        <v>32.909999999999997</v>
      </c>
      <c r="AE257" s="61" t="str">
        <f t="shared" si="76"/>
        <v/>
      </c>
      <c r="AF257" s="8"/>
    </row>
    <row r="258" spans="1:32" x14ac:dyDescent="0.3">
      <c r="A258" s="1">
        <v>255</v>
      </c>
      <c r="B258" s="14" t="s">
        <v>552</v>
      </c>
      <c r="C258" s="14" t="s">
        <v>7</v>
      </c>
      <c r="D258" s="6" t="s">
        <v>553</v>
      </c>
      <c r="E258" s="1">
        <v>2010</v>
      </c>
      <c r="F258" s="7">
        <v>38055.019999999997</v>
      </c>
      <c r="G258" s="7">
        <v>0</v>
      </c>
      <c r="H258" s="57"/>
      <c r="I258" s="7">
        <f t="shared" si="77"/>
        <v>38055.019999999997</v>
      </c>
      <c r="J258" s="8">
        <f t="shared" si="60"/>
        <v>38055</v>
      </c>
      <c r="K258" s="9">
        <v>0.03</v>
      </c>
      <c r="L258" s="10">
        <f t="shared" si="61"/>
        <v>18.059999999999999</v>
      </c>
      <c r="M258" s="10">
        <f t="shared" si="62"/>
        <v>100</v>
      </c>
      <c r="N258" s="11">
        <f t="shared" si="63"/>
        <v>6873.1493499999997</v>
      </c>
      <c r="O258" s="11">
        <f t="shared" si="64"/>
        <v>6873.1493499999997</v>
      </c>
      <c r="P258" s="11">
        <f t="shared" si="78"/>
        <v>0.14934999999968568</v>
      </c>
      <c r="Q258" s="8">
        <f t="shared" si="65"/>
        <v>6873</v>
      </c>
      <c r="R258" s="11">
        <f t="shared" si="66"/>
        <v>-0.14934999999968568</v>
      </c>
      <c r="S258" s="1">
        <f t="shared" si="67"/>
        <v>18.059999999999999</v>
      </c>
      <c r="T258" s="8">
        <f>ROUND(IF(K258=3%,$J$364*Ranking!K258,0),0)</f>
        <v>74728</v>
      </c>
      <c r="U258" s="8">
        <f t="shared" si="68"/>
        <v>81601</v>
      </c>
      <c r="V258" s="8">
        <f t="shared" si="69"/>
        <v>31182</v>
      </c>
      <c r="W258" s="8">
        <f t="shared" si="70"/>
        <v>38055</v>
      </c>
      <c r="X258" s="10">
        <f t="shared" si="71"/>
        <v>100</v>
      </c>
      <c r="Y258" s="8">
        <f>IF(K258=3%,ROUND($J$366*Ranking!K258,0),0)</f>
        <v>48576</v>
      </c>
      <c r="Z258" s="12">
        <f t="shared" si="72"/>
        <v>86631</v>
      </c>
      <c r="AA258" s="12">
        <f t="shared" si="73"/>
        <v>0</v>
      </c>
      <c r="AB258" s="8">
        <f t="shared" si="74"/>
        <v>38055</v>
      </c>
      <c r="AC258" s="59">
        <f t="shared" si="75"/>
        <v>0</v>
      </c>
      <c r="AD258" s="60">
        <f t="shared" si="79"/>
        <v>100</v>
      </c>
      <c r="AE258" s="61">
        <f t="shared" si="76"/>
        <v>1</v>
      </c>
      <c r="AF258" s="8"/>
    </row>
    <row r="259" spans="1:32" x14ac:dyDescent="0.3">
      <c r="A259" s="1">
        <v>256</v>
      </c>
      <c r="B259" s="14" t="s">
        <v>554</v>
      </c>
      <c r="C259" s="14" t="s">
        <v>7</v>
      </c>
      <c r="D259" s="6" t="s">
        <v>555</v>
      </c>
      <c r="F259" s="7">
        <v>0</v>
      </c>
      <c r="G259" s="7">
        <v>0</v>
      </c>
      <c r="H259" s="57"/>
      <c r="I259" s="7">
        <f t="shared" si="77"/>
        <v>0</v>
      </c>
      <c r="J259" s="8">
        <f t="shared" si="60"/>
        <v>0</v>
      </c>
      <c r="K259" s="9"/>
      <c r="L259" s="10">
        <f t="shared" si="61"/>
        <v>0</v>
      </c>
      <c r="M259" s="10" t="str">
        <f t="shared" si="62"/>
        <v/>
      </c>
      <c r="N259" s="11">
        <f t="shared" si="63"/>
        <v>0</v>
      </c>
      <c r="O259" s="11">
        <f t="shared" si="64"/>
        <v>0</v>
      </c>
      <c r="P259" s="11">
        <f t="shared" si="78"/>
        <v>0</v>
      </c>
      <c r="Q259" s="8">
        <f t="shared" si="65"/>
        <v>0</v>
      </c>
      <c r="R259" s="11">
        <f t="shared" si="66"/>
        <v>0</v>
      </c>
      <c r="S259" s="1">
        <f t="shared" si="67"/>
        <v>0</v>
      </c>
      <c r="T259" s="8">
        <f>ROUND(IF(K259=3%,$J$364*Ranking!K259,0),0)</f>
        <v>0</v>
      </c>
      <c r="U259" s="8">
        <f t="shared" si="68"/>
        <v>0</v>
      </c>
      <c r="V259" s="8">
        <f t="shared" si="69"/>
        <v>0</v>
      </c>
      <c r="W259" s="8">
        <f t="shared" si="70"/>
        <v>0</v>
      </c>
      <c r="X259" s="10">
        <f t="shared" si="71"/>
        <v>0</v>
      </c>
      <c r="Y259" s="8">
        <f>IF(K259=3%,ROUND($J$366*Ranking!K259,0),0)</f>
        <v>0</v>
      </c>
      <c r="Z259" s="12">
        <f t="shared" si="72"/>
        <v>0</v>
      </c>
      <c r="AA259" s="12">
        <f t="shared" si="73"/>
        <v>0</v>
      </c>
      <c r="AB259" s="8">
        <f t="shared" si="74"/>
        <v>0</v>
      </c>
      <c r="AC259" s="59">
        <f t="shared" si="75"/>
        <v>0</v>
      </c>
      <c r="AD259" s="60" t="str">
        <f t="shared" si="79"/>
        <v/>
      </c>
      <c r="AE259" s="61" t="str">
        <f t="shared" si="76"/>
        <v/>
      </c>
      <c r="AF259" s="8"/>
    </row>
    <row r="260" spans="1:32" x14ac:dyDescent="0.3">
      <c r="A260" s="1">
        <v>257</v>
      </c>
      <c r="B260" s="14" t="s">
        <v>556</v>
      </c>
      <c r="C260" s="14" t="s">
        <v>7</v>
      </c>
      <c r="D260" s="6" t="s">
        <v>557</v>
      </c>
      <c r="F260" s="7">
        <v>0</v>
      </c>
      <c r="G260" s="7">
        <v>0</v>
      </c>
      <c r="H260" s="57"/>
      <c r="I260" s="7">
        <f t="shared" si="77"/>
        <v>0</v>
      </c>
      <c r="J260" s="8">
        <f t="shared" ref="J260:J323" si="80">ROUND(I260,0)</f>
        <v>0</v>
      </c>
      <c r="K260" s="9"/>
      <c r="L260" s="10">
        <f t="shared" ref="L260:L323" si="81">S260</f>
        <v>0</v>
      </c>
      <c r="M260" s="10" t="str">
        <f t="shared" ref="M260:M323" si="82">AD260</f>
        <v/>
      </c>
      <c r="N260" s="11">
        <f t="shared" ref="N260:N323" si="83">ROUND(($J$362/$J$360)*J260,5)</f>
        <v>0</v>
      </c>
      <c r="O260" s="11">
        <f t="shared" ref="O260:O323" si="84">ROUND(($J$362/$J$360)*J260,5)</f>
        <v>0</v>
      </c>
      <c r="P260" s="11">
        <f t="shared" si="78"/>
        <v>0</v>
      </c>
      <c r="Q260" s="8">
        <f t="shared" ref="Q260:Q323" si="85">ROUND(N260,0)</f>
        <v>0</v>
      </c>
      <c r="R260" s="11">
        <f t="shared" ref="R260:R323" si="86">Q260-N260</f>
        <v>0</v>
      </c>
      <c r="S260" s="1">
        <f t="shared" ref="S260:S323" si="87">IF(Q260&gt;0,ROUND((Q260/J260)*100,2),0)</f>
        <v>0</v>
      </c>
      <c r="T260" s="8">
        <f>ROUND(IF(K260=3%,$J$364*Ranking!K260,0),0)</f>
        <v>0</v>
      </c>
      <c r="U260" s="8">
        <f t="shared" ref="U260:U322" si="88">T260+Q260</f>
        <v>0</v>
      </c>
      <c r="V260" s="8">
        <f t="shared" ref="V260:V323" si="89">IF(U260&gt;J260,J260-Q260,T260)</f>
        <v>0</v>
      </c>
      <c r="W260" s="8">
        <f t="shared" ref="W260:W323" si="90">Q260+V260</f>
        <v>0</v>
      </c>
      <c r="X260" s="10">
        <f t="shared" ref="X260:X323" si="91">IF(J260&gt;0,ROUND(W260/J260*100,2),0)</f>
        <v>0</v>
      </c>
      <c r="Y260" s="8">
        <f>IF(K260=3%,ROUND($J$366*Ranking!K260,0),0)</f>
        <v>0</v>
      </c>
      <c r="Z260" s="12">
        <f t="shared" ref="Z260:Z323" si="92">W260+Y260</f>
        <v>0</v>
      </c>
      <c r="AA260" s="12">
        <f t="shared" ref="AA260:AA323" si="93">IF(Z260&gt;J260,J260-W260,Y260)</f>
        <v>0</v>
      </c>
      <c r="AB260" s="8">
        <f t="shared" ref="AB260:AB323" si="94">W260+AA260</f>
        <v>0</v>
      </c>
      <c r="AC260" s="59">
        <f t="shared" ref="AC260:AC323" si="95">IF(AB260&gt;J260,1,0)</f>
        <v>0</v>
      </c>
      <c r="AD260" s="60" t="str">
        <f t="shared" si="79"/>
        <v/>
      </c>
      <c r="AE260" s="61" t="str">
        <f t="shared" ref="AE260:AE323" si="96">IF(AD260=100,1,"")</f>
        <v/>
      </c>
      <c r="AF260" s="8"/>
    </row>
    <row r="261" spans="1:32" x14ac:dyDescent="0.3">
      <c r="A261" s="1">
        <v>258</v>
      </c>
      <c r="B261" s="14" t="s">
        <v>558</v>
      </c>
      <c r="C261" s="14" t="s">
        <v>7</v>
      </c>
      <c r="D261" s="6" t="s">
        <v>559</v>
      </c>
      <c r="E261" s="1">
        <v>2014</v>
      </c>
      <c r="F261" s="7">
        <v>880274.54</v>
      </c>
      <c r="G261" s="7">
        <v>6750.64</v>
      </c>
      <c r="H261" s="7"/>
      <c r="I261" s="7">
        <f t="shared" ref="I261:I324" si="97">F261-G261+H261</f>
        <v>873523.9</v>
      </c>
      <c r="J261" s="8">
        <f t="shared" si="80"/>
        <v>873524</v>
      </c>
      <c r="K261" s="9">
        <v>0.01</v>
      </c>
      <c r="L261" s="10">
        <f t="shared" si="81"/>
        <v>18.059999999999999</v>
      </c>
      <c r="M261" s="10">
        <f t="shared" si="82"/>
        <v>18.059999999999999</v>
      </c>
      <c r="N261" s="11">
        <f t="shared" si="83"/>
        <v>157767.99134000001</v>
      </c>
      <c r="O261" s="11">
        <f t="shared" si="84"/>
        <v>157767.99134000001</v>
      </c>
      <c r="P261" s="11">
        <f t="shared" ref="P261:P324" si="98">O261-Q261</f>
        <v>-8.6599999922327697E-3</v>
      </c>
      <c r="Q261" s="8">
        <f t="shared" si="85"/>
        <v>157768</v>
      </c>
      <c r="R261" s="11">
        <f t="shared" si="86"/>
        <v>8.6599999922327697E-3</v>
      </c>
      <c r="S261" s="1">
        <f t="shared" si="87"/>
        <v>18.059999999999999</v>
      </c>
      <c r="T261" s="8">
        <f>ROUND(IF(K261=3%,$J$364*Ranking!K261,0),0)</f>
        <v>0</v>
      </c>
      <c r="U261" s="8">
        <f t="shared" si="88"/>
        <v>157768</v>
      </c>
      <c r="V261" s="8">
        <f t="shared" si="89"/>
        <v>0</v>
      </c>
      <c r="W261" s="8">
        <f t="shared" si="90"/>
        <v>157768</v>
      </c>
      <c r="X261" s="10">
        <f t="shared" si="91"/>
        <v>18.059999999999999</v>
      </c>
      <c r="Y261" s="8">
        <f>IF(K261=3%,ROUND($J$366*Ranking!K261,0),0)</f>
        <v>0</v>
      </c>
      <c r="Z261" s="12">
        <f t="shared" si="92"/>
        <v>157768</v>
      </c>
      <c r="AA261" s="12">
        <f t="shared" si="93"/>
        <v>0</v>
      </c>
      <c r="AB261" s="8">
        <f t="shared" si="94"/>
        <v>157768</v>
      </c>
      <c r="AC261" s="59">
        <f t="shared" si="95"/>
        <v>0</v>
      </c>
      <c r="AD261" s="60">
        <f t="shared" ref="AD261:AD324" si="99">IF(AB261&gt;0,ROUND(AB261/J261*100,2),"")</f>
        <v>18.059999999999999</v>
      </c>
      <c r="AE261" s="61" t="str">
        <f t="shared" si="96"/>
        <v/>
      </c>
      <c r="AF261" s="8"/>
    </row>
    <row r="262" spans="1:32" x14ac:dyDescent="0.3">
      <c r="A262" s="1">
        <v>259</v>
      </c>
      <c r="B262" s="14" t="s">
        <v>560</v>
      </c>
      <c r="C262" s="14" t="s">
        <v>7</v>
      </c>
      <c r="D262" s="6" t="s">
        <v>561</v>
      </c>
      <c r="F262" s="7">
        <v>0</v>
      </c>
      <c r="G262" s="7">
        <v>0</v>
      </c>
      <c r="H262" s="57"/>
      <c r="I262" s="7">
        <f t="shared" si="97"/>
        <v>0</v>
      </c>
      <c r="J262" s="8">
        <f t="shared" si="80"/>
        <v>0</v>
      </c>
      <c r="K262" s="9"/>
      <c r="L262" s="10">
        <f t="shared" si="81"/>
        <v>0</v>
      </c>
      <c r="M262" s="10" t="str">
        <f t="shared" si="82"/>
        <v/>
      </c>
      <c r="N262" s="11">
        <f t="shared" si="83"/>
        <v>0</v>
      </c>
      <c r="O262" s="11">
        <f t="shared" si="84"/>
        <v>0</v>
      </c>
      <c r="P262" s="11">
        <f t="shared" si="98"/>
        <v>0</v>
      </c>
      <c r="Q262" s="8">
        <f t="shared" si="85"/>
        <v>0</v>
      </c>
      <c r="R262" s="11">
        <f t="shared" si="86"/>
        <v>0</v>
      </c>
      <c r="S262" s="1">
        <f t="shared" si="87"/>
        <v>0</v>
      </c>
      <c r="T262" s="8">
        <f>ROUND(IF(K262=3%,$J$364*Ranking!K262,0),0)</f>
        <v>0</v>
      </c>
      <c r="U262" s="8">
        <f t="shared" si="88"/>
        <v>0</v>
      </c>
      <c r="V262" s="8">
        <f t="shared" si="89"/>
        <v>0</v>
      </c>
      <c r="W262" s="8">
        <f t="shared" si="90"/>
        <v>0</v>
      </c>
      <c r="X262" s="10">
        <f t="shared" si="91"/>
        <v>0</v>
      </c>
      <c r="Y262" s="8">
        <f>IF(K262=3%,ROUND($J$366*Ranking!K262,0),0)</f>
        <v>0</v>
      </c>
      <c r="Z262" s="12">
        <f t="shared" si="92"/>
        <v>0</v>
      </c>
      <c r="AA262" s="12">
        <f t="shared" si="93"/>
        <v>0</v>
      </c>
      <c r="AB262" s="8">
        <f t="shared" si="94"/>
        <v>0</v>
      </c>
      <c r="AC262" s="59">
        <f t="shared" si="95"/>
        <v>0</v>
      </c>
      <c r="AD262" s="60" t="str">
        <f t="shared" si="99"/>
        <v/>
      </c>
      <c r="AE262" s="61" t="str">
        <f t="shared" si="96"/>
        <v/>
      </c>
      <c r="AF262" s="8"/>
    </row>
    <row r="263" spans="1:32" x14ac:dyDescent="0.3">
      <c r="A263" s="1">
        <v>260</v>
      </c>
      <c r="B263" s="14" t="s">
        <v>562</v>
      </c>
      <c r="C263" s="14" t="s">
        <v>7</v>
      </c>
      <c r="D263" s="6" t="s">
        <v>563</v>
      </c>
      <c r="F263" s="7">
        <v>0</v>
      </c>
      <c r="G263" s="7">
        <v>0</v>
      </c>
      <c r="H263" s="57"/>
      <c r="I263" s="7">
        <f t="shared" si="97"/>
        <v>0</v>
      </c>
      <c r="J263" s="8">
        <f t="shared" si="80"/>
        <v>0</v>
      </c>
      <c r="K263" s="9"/>
      <c r="L263" s="10">
        <f t="shared" si="81"/>
        <v>0</v>
      </c>
      <c r="M263" s="10" t="str">
        <f t="shared" si="82"/>
        <v/>
      </c>
      <c r="N263" s="11">
        <f t="shared" si="83"/>
        <v>0</v>
      </c>
      <c r="O263" s="11">
        <f t="shared" si="84"/>
        <v>0</v>
      </c>
      <c r="P263" s="11">
        <f t="shared" si="98"/>
        <v>0</v>
      </c>
      <c r="Q263" s="8">
        <f t="shared" si="85"/>
        <v>0</v>
      </c>
      <c r="R263" s="11">
        <f t="shared" si="86"/>
        <v>0</v>
      </c>
      <c r="S263" s="1">
        <f t="shared" si="87"/>
        <v>0</v>
      </c>
      <c r="T263" s="8">
        <f>ROUND(IF(K263=3%,$J$364*Ranking!K263,0),0)</f>
        <v>0</v>
      </c>
      <c r="U263" s="8">
        <f t="shared" si="88"/>
        <v>0</v>
      </c>
      <c r="V263" s="8">
        <f t="shared" si="89"/>
        <v>0</v>
      </c>
      <c r="W263" s="8">
        <f t="shared" si="90"/>
        <v>0</v>
      </c>
      <c r="X263" s="10">
        <f t="shared" si="91"/>
        <v>0</v>
      </c>
      <c r="Y263" s="8">
        <f>IF(K263=3%,ROUND($J$366*Ranking!K263,0),0)</f>
        <v>0</v>
      </c>
      <c r="Z263" s="12">
        <f t="shared" si="92"/>
        <v>0</v>
      </c>
      <c r="AA263" s="12">
        <f t="shared" si="93"/>
        <v>0</v>
      </c>
      <c r="AB263" s="8">
        <f t="shared" si="94"/>
        <v>0</v>
      </c>
      <c r="AC263" s="59">
        <f t="shared" si="95"/>
        <v>0</v>
      </c>
      <c r="AD263" s="60" t="str">
        <f t="shared" si="99"/>
        <v/>
      </c>
      <c r="AE263" s="61" t="str">
        <f t="shared" si="96"/>
        <v/>
      </c>
      <c r="AF263" s="8"/>
    </row>
    <row r="264" spans="1:32" x14ac:dyDescent="0.3">
      <c r="A264" s="1">
        <v>261</v>
      </c>
      <c r="B264" s="14" t="s">
        <v>564</v>
      </c>
      <c r="C264" s="14" t="s">
        <v>7</v>
      </c>
      <c r="D264" s="6" t="s">
        <v>565</v>
      </c>
      <c r="E264" s="1">
        <v>2006</v>
      </c>
      <c r="F264" s="7">
        <v>1413946.57</v>
      </c>
      <c r="G264" s="7">
        <v>7990.58</v>
      </c>
      <c r="H264" s="57"/>
      <c r="I264" s="7">
        <f t="shared" si="97"/>
        <v>1405955.99</v>
      </c>
      <c r="J264" s="8">
        <f t="shared" si="80"/>
        <v>1405956</v>
      </c>
      <c r="K264" s="9">
        <v>0.02</v>
      </c>
      <c r="L264" s="10">
        <f t="shared" si="81"/>
        <v>18.059999999999999</v>
      </c>
      <c r="M264" s="10">
        <f t="shared" si="82"/>
        <v>18.059999999999999</v>
      </c>
      <c r="N264" s="11">
        <f t="shared" si="83"/>
        <v>253931.03570000001</v>
      </c>
      <c r="O264" s="11">
        <f t="shared" si="84"/>
        <v>253931.03570000001</v>
      </c>
      <c r="P264" s="11">
        <f t="shared" si="98"/>
        <v>3.5700000007636845E-2</v>
      </c>
      <c r="Q264" s="8">
        <f t="shared" si="85"/>
        <v>253931</v>
      </c>
      <c r="R264" s="11">
        <f t="shared" si="86"/>
        <v>-3.5700000007636845E-2</v>
      </c>
      <c r="S264" s="1">
        <f t="shared" si="87"/>
        <v>18.059999999999999</v>
      </c>
      <c r="T264" s="8">
        <f>ROUND(IF(K264=3%,$J$364*Ranking!K264,0),0)</f>
        <v>0</v>
      </c>
      <c r="U264" s="8">
        <f t="shared" si="88"/>
        <v>253931</v>
      </c>
      <c r="V264" s="8">
        <f t="shared" si="89"/>
        <v>0</v>
      </c>
      <c r="W264" s="8">
        <f t="shared" si="90"/>
        <v>253931</v>
      </c>
      <c r="X264" s="10">
        <f t="shared" si="91"/>
        <v>18.059999999999999</v>
      </c>
      <c r="Y264" s="8">
        <f>IF(K264=3%,ROUND($J$366*Ranking!K264,0),0)</f>
        <v>0</v>
      </c>
      <c r="Z264" s="12">
        <f t="shared" si="92"/>
        <v>253931</v>
      </c>
      <c r="AA264" s="12">
        <f t="shared" si="93"/>
        <v>0</v>
      </c>
      <c r="AB264" s="8">
        <f t="shared" si="94"/>
        <v>253931</v>
      </c>
      <c r="AC264" s="59">
        <f t="shared" si="95"/>
        <v>0</v>
      </c>
      <c r="AD264" s="60">
        <f t="shared" si="99"/>
        <v>18.059999999999999</v>
      </c>
      <c r="AE264" s="61" t="str">
        <f t="shared" si="96"/>
        <v/>
      </c>
      <c r="AF264" s="8"/>
    </row>
    <row r="265" spans="1:32" x14ac:dyDescent="0.3">
      <c r="A265" s="1">
        <v>262</v>
      </c>
      <c r="B265" s="14" t="s">
        <v>566</v>
      </c>
      <c r="C265" s="14" t="s">
        <v>7</v>
      </c>
      <c r="D265" s="6" t="s">
        <v>567</v>
      </c>
      <c r="F265" s="7">
        <v>0</v>
      </c>
      <c r="G265" s="7">
        <v>0</v>
      </c>
      <c r="H265" s="57"/>
      <c r="I265" s="7">
        <f t="shared" si="97"/>
        <v>0</v>
      </c>
      <c r="J265" s="8">
        <f t="shared" si="80"/>
        <v>0</v>
      </c>
      <c r="K265" s="9"/>
      <c r="L265" s="10">
        <f t="shared" si="81"/>
        <v>0</v>
      </c>
      <c r="M265" s="10" t="str">
        <f t="shared" si="82"/>
        <v/>
      </c>
      <c r="N265" s="11">
        <f t="shared" si="83"/>
        <v>0</v>
      </c>
      <c r="O265" s="11">
        <f t="shared" si="84"/>
        <v>0</v>
      </c>
      <c r="P265" s="11">
        <f t="shared" si="98"/>
        <v>0</v>
      </c>
      <c r="Q265" s="8">
        <f t="shared" si="85"/>
        <v>0</v>
      </c>
      <c r="R265" s="11">
        <f t="shared" si="86"/>
        <v>0</v>
      </c>
      <c r="S265" s="1">
        <f t="shared" si="87"/>
        <v>0</v>
      </c>
      <c r="T265" s="8">
        <f>ROUND(IF(K265=3%,$J$364*Ranking!K265,0),0)</f>
        <v>0</v>
      </c>
      <c r="U265" s="8">
        <f t="shared" si="88"/>
        <v>0</v>
      </c>
      <c r="V265" s="8">
        <f t="shared" si="89"/>
        <v>0</v>
      </c>
      <c r="W265" s="8">
        <f t="shared" si="90"/>
        <v>0</v>
      </c>
      <c r="X265" s="10">
        <f t="shared" si="91"/>
        <v>0</v>
      </c>
      <c r="Y265" s="8">
        <f>IF(K265=3%,ROUND($J$366*Ranking!K265,0),0)</f>
        <v>0</v>
      </c>
      <c r="Z265" s="12">
        <f t="shared" si="92"/>
        <v>0</v>
      </c>
      <c r="AA265" s="12">
        <f t="shared" si="93"/>
        <v>0</v>
      </c>
      <c r="AB265" s="8">
        <f t="shared" si="94"/>
        <v>0</v>
      </c>
      <c r="AC265" s="59">
        <f t="shared" si="95"/>
        <v>0</v>
      </c>
      <c r="AD265" s="60" t="str">
        <f t="shared" si="99"/>
        <v/>
      </c>
      <c r="AE265" s="61" t="str">
        <f t="shared" si="96"/>
        <v/>
      </c>
      <c r="AF265" s="8"/>
    </row>
    <row r="266" spans="1:32" x14ac:dyDescent="0.3">
      <c r="A266" s="1">
        <v>263</v>
      </c>
      <c r="B266" s="14" t="s">
        <v>568</v>
      </c>
      <c r="C266" s="14" t="s">
        <v>7</v>
      </c>
      <c r="D266" s="6" t="s">
        <v>569</v>
      </c>
      <c r="F266" s="7">
        <v>0</v>
      </c>
      <c r="G266" s="7">
        <v>0</v>
      </c>
      <c r="H266" s="57"/>
      <c r="I266" s="7">
        <f t="shared" si="97"/>
        <v>0</v>
      </c>
      <c r="J266" s="8">
        <f t="shared" si="80"/>
        <v>0</v>
      </c>
      <c r="K266" s="9"/>
      <c r="L266" s="10">
        <f t="shared" si="81"/>
        <v>0</v>
      </c>
      <c r="M266" s="10" t="str">
        <f t="shared" si="82"/>
        <v/>
      </c>
      <c r="N266" s="11">
        <f t="shared" si="83"/>
        <v>0</v>
      </c>
      <c r="O266" s="11">
        <f t="shared" si="84"/>
        <v>0</v>
      </c>
      <c r="P266" s="11">
        <f t="shared" si="98"/>
        <v>0</v>
      </c>
      <c r="Q266" s="8">
        <f t="shared" si="85"/>
        <v>0</v>
      </c>
      <c r="R266" s="11">
        <f t="shared" si="86"/>
        <v>0</v>
      </c>
      <c r="S266" s="1">
        <f t="shared" si="87"/>
        <v>0</v>
      </c>
      <c r="T266" s="8">
        <f>ROUND(IF(K266=3%,$J$364*Ranking!K266,0),0)</f>
        <v>0</v>
      </c>
      <c r="U266" s="8">
        <f t="shared" si="88"/>
        <v>0</v>
      </c>
      <c r="V266" s="8">
        <f t="shared" si="89"/>
        <v>0</v>
      </c>
      <c r="W266" s="8">
        <f t="shared" si="90"/>
        <v>0</v>
      </c>
      <c r="X266" s="10">
        <f t="shared" si="91"/>
        <v>0</v>
      </c>
      <c r="Y266" s="8">
        <f>IF(K266=3%,ROUND($J$366*Ranking!K266,0),0)</f>
        <v>0</v>
      </c>
      <c r="Z266" s="12">
        <f t="shared" si="92"/>
        <v>0</v>
      </c>
      <c r="AA266" s="12">
        <f t="shared" si="93"/>
        <v>0</v>
      </c>
      <c r="AB266" s="8">
        <f t="shared" si="94"/>
        <v>0</v>
      </c>
      <c r="AC266" s="59">
        <f t="shared" si="95"/>
        <v>0</v>
      </c>
      <c r="AD266" s="60" t="str">
        <f t="shared" si="99"/>
        <v/>
      </c>
      <c r="AE266" s="61" t="str">
        <f t="shared" si="96"/>
        <v/>
      </c>
      <c r="AF266" s="8"/>
    </row>
    <row r="267" spans="1:32" x14ac:dyDescent="0.3">
      <c r="A267" s="1">
        <v>264</v>
      </c>
      <c r="B267" s="14" t="s">
        <v>93</v>
      </c>
      <c r="C267" s="14" t="s">
        <v>7</v>
      </c>
      <c r="D267" s="6" t="s">
        <v>94</v>
      </c>
      <c r="E267" s="1">
        <v>2003</v>
      </c>
      <c r="F267" s="7">
        <v>2110875.9700000002</v>
      </c>
      <c r="G267" s="7">
        <v>34458.120000000003</v>
      </c>
      <c r="H267" s="57"/>
      <c r="I267" s="7">
        <f t="shared" si="97"/>
        <v>2076417.85</v>
      </c>
      <c r="J267" s="8">
        <f t="shared" si="80"/>
        <v>2076418</v>
      </c>
      <c r="K267" s="9">
        <v>0.03</v>
      </c>
      <c r="L267" s="10">
        <f t="shared" si="81"/>
        <v>18.059999999999999</v>
      </c>
      <c r="M267" s="10">
        <f t="shared" si="82"/>
        <v>20.18</v>
      </c>
      <c r="N267" s="11">
        <f t="shared" si="83"/>
        <v>375023.80820000003</v>
      </c>
      <c r="O267" s="11">
        <f t="shared" si="84"/>
        <v>375023.80820000003</v>
      </c>
      <c r="P267" s="11">
        <f t="shared" si="98"/>
        <v>-0.1917999999714084</v>
      </c>
      <c r="Q267" s="8">
        <f t="shared" si="85"/>
        <v>375024</v>
      </c>
      <c r="R267" s="11">
        <f t="shared" si="86"/>
        <v>0.1917999999714084</v>
      </c>
      <c r="S267" s="1">
        <f t="shared" si="87"/>
        <v>18.059999999999999</v>
      </c>
      <c r="T267" s="8">
        <f>ROUND(IF(K267=3%,$J$364*Ranking!K267,0),0)</f>
        <v>26689</v>
      </c>
      <c r="U267" s="8">
        <f t="shared" si="88"/>
        <v>401713</v>
      </c>
      <c r="V267" s="8">
        <f t="shared" si="89"/>
        <v>26689</v>
      </c>
      <c r="W267" s="8">
        <f t="shared" si="90"/>
        <v>401713</v>
      </c>
      <c r="X267" s="10">
        <f t="shared" si="91"/>
        <v>19.350000000000001</v>
      </c>
      <c r="Y267" s="8">
        <f>IF(K267=3%,ROUND($J$366*Ranking!K267,0),0)</f>
        <v>17349</v>
      </c>
      <c r="Z267" s="12">
        <f t="shared" si="92"/>
        <v>419062</v>
      </c>
      <c r="AA267" s="12">
        <f t="shared" si="93"/>
        <v>17349</v>
      </c>
      <c r="AB267" s="8">
        <f t="shared" si="94"/>
        <v>419062</v>
      </c>
      <c r="AC267" s="59">
        <f t="shared" si="95"/>
        <v>0</v>
      </c>
      <c r="AD267" s="60">
        <f t="shared" si="99"/>
        <v>20.18</v>
      </c>
      <c r="AE267" s="61" t="str">
        <f t="shared" si="96"/>
        <v/>
      </c>
      <c r="AF267" s="8"/>
    </row>
    <row r="268" spans="1:32" x14ac:dyDescent="0.3">
      <c r="A268" s="1">
        <v>265</v>
      </c>
      <c r="B268" s="14" t="s">
        <v>570</v>
      </c>
      <c r="C268" s="14" t="s">
        <v>7</v>
      </c>
      <c r="D268" s="6" t="s">
        <v>571</v>
      </c>
      <c r="E268" s="1">
        <v>2010</v>
      </c>
      <c r="F268" s="7">
        <v>515449.66</v>
      </c>
      <c r="G268" s="7">
        <v>4400.09</v>
      </c>
      <c r="H268" s="57"/>
      <c r="I268" s="7">
        <f t="shared" si="97"/>
        <v>511049.56999999995</v>
      </c>
      <c r="J268" s="8">
        <f t="shared" si="80"/>
        <v>511050</v>
      </c>
      <c r="K268" s="9">
        <v>1.2500000000000001E-2</v>
      </c>
      <c r="L268" s="10">
        <f t="shared" si="81"/>
        <v>18.059999999999999</v>
      </c>
      <c r="M268" s="10">
        <f t="shared" si="82"/>
        <v>18.059999999999999</v>
      </c>
      <c r="N268" s="11">
        <f t="shared" si="83"/>
        <v>92301.221229999996</v>
      </c>
      <c r="O268" s="11">
        <f t="shared" si="84"/>
        <v>92301.221229999996</v>
      </c>
      <c r="P268" s="11">
        <f t="shared" si="98"/>
        <v>0.22122999999555759</v>
      </c>
      <c r="Q268" s="8">
        <f t="shared" si="85"/>
        <v>92301</v>
      </c>
      <c r="R268" s="11">
        <f t="shared" si="86"/>
        <v>-0.22122999999555759</v>
      </c>
      <c r="S268" s="1">
        <f t="shared" si="87"/>
        <v>18.059999999999999</v>
      </c>
      <c r="T268" s="8">
        <f>ROUND(IF(K268=3%,$J$364*Ranking!K268,0),0)</f>
        <v>0</v>
      </c>
      <c r="U268" s="8">
        <f t="shared" si="88"/>
        <v>92301</v>
      </c>
      <c r="V268" s="8">
        <f t="shared" si="89"/>
        <v>0</v>
      </c>
      <c r="W268" s="8">
        <f t="shared" si="90"/>
        <v>92301</v>
      </c>
      <c r="X268" s="10">
        <f t="shared" si="91"/>
        <v>18.059999999999999</v>
      </c>
      <c r="Y268" s="8">
        <f>IF(K268=3%,ROUND($J$366*Ranking!K268,0),0)</f>
        <v>0</v>
      </c>
      <c r="Z268" s="12">
        <f t="shared" si="92"/>
        <v>92301</v>
      </c>
      <c r="AA268" s="12">
        <f t="shared" si="93"/>
        <v>0</v>
      </c>
      <c r="AB268" s="8">
        <f t="shared" si="94"/>
        <v>92301</v>
      </c>
      <c r="AC268" s="59">
        <f t="shared" si="95"/>
        <v>0</v>
      </c>
      <c r="AD268" s="60">
        <f t="shared" si="99"/>
        <v>18.059999999999999</v>
      </c>
      <c r="AE268" s="61" t="str">
        <f t="shared" si="96"/>
        <v/>
      </c>
      <c r="AF268" s="8"/>
    </row>
    <row r="269" spans="1:32" x14ac:dyDescent="0.3">
      <c r="A269" s="1">
        <v>266</v>
      </c>
      <c r="B269" s="14" t="s">
        <v>572</v>
      </c>
      <c r="C269" s="14" t="s">
        <v>7</v>
      </c>
      <c r="D269" s="6" t="s">
        <v>573</v>
      </c>
      <c r="E269" s="1">
        <v>2006</v>
      </c>
      <c r="F269" s="7">
        <v>713167.63</v>
      </c>
      <c r="G269" s="7">
        <v>2675.2</v>
      </c>
      <c r="H269" s="57"/>
      <c r="I269" s="7">
        <f t="shared" si="97"/>
        <v>710492.43</v>
      </c>
      <c r="J269" s="8">
        <f t="shared" si="80"/>
        <v>710492</v>
      </c>
      <c r="K269" s="9">
        <v>0.01</v>
      </c>
      <c r="L269" s="10">
        <f t="shared" si="81"/>
        <v>18.059999999999999</v>
      </c>
      <c r="M269" s="10">
        <f t="shared" si="82"/>
        <v>18.059999999999999</v>
      </c>
      <c r="N269" s="11">
        <f t="shared" si="83"/>
        <v>128322.62846000001</v>
      </c>
      <c r="O269" s="11">
        <f t="shared" si="84"/>
        <v>128322.62846000001</v>
      </c>
      <c r="P269" s="11">
        <f t="shared" si="98"/>
        <v>-0.3715399999928195</v>
      </c>
      <c r="Q269" s="8">
        <f t="shared" si="85"/>
        <v>128323</v>
      </c>
      <c r="R269" s="11">
        <f t="shared" si="86"/>
        <v>0.3715399999928195</v>
      </c>
      <c r="S269" s="1">
        <f t="shared" si="87"/>
        <v>18.059999999999999</v>
      </c>
      <c r="T269" s="8">
        <f>ROUND(IF(K269=3%,$J$364*Ranking!K269,0),0)</f>
        <v>0</v>
      </c>
      <c r="U269" s="8">
        <f t="shared" si="88"/>
        <v>128323</v>
      </c>
      <c r="V269" s="8">
        <f t="shared" si="89"/>
        <v>0</v>
      </c>
      <c r="W269" s="8">
        <f t="shared" si="90"/>
        <v>128323</v>
      </c>
      <c r="X269" s="10">
        <f t="shared" si="91"/>
        <v>18.059999999999999</v>
      </c>
      <c r="Y269" s="8">
        <f>IF(K269=3%,ROUND($J$366*Ranking!K269,0),0)</f>
        <v>0</v>
      </c>
      <c r="Z269" s="12">
        <f t="shared" si="92"/>
        <v>128323</v>
      </c>
      <c r="AA269" s="12">
        <f t="shared" si="93"/>
        <v>0</v>
      </c>
      <c r="AB269" s="8">
        <f t="shared" si="94"/>
        <v>128323</v>
      </c>
      <c r="AC269" s="59">
        <f t="shared" si="95"/>
        <v>0</v>
      </c>
      <c r="AD269" s="60">
        <f t="shared" si="99"/>
        <v>18.059999999999999</v>
      </c>
      <c r="AE269" s="61" t="str">
        <f t="shared" si="96"/>
        <v/>
      </c>
      <c r="AF269" s="8"/>
    </row>
    <row r="270" spans="1:32" x14ac:dyDescent="0.3">
      <c r="A270" s="1">
        <v>267</v>
      </c>
      <c r="B270" s="14" t="s">
        <v>574</v>
      </c>
      <c r="C270" s="14" t="s">
        <v>7</v>
      </c>
      <c r="D270" s="6" t="s">
        <v>575</v>
      </c>
      <c r="F270" s="7">
        <v>0</v>
      </c>
      <c r="G270" s="7">
        <v>0</v>
      </c>
      <c r="H270" s="57"/>
      <c r="I270" s="7">
        <f t="shared" si="97"/>
        <v>0</v>
      </c>
      <c r="J270" s="8">
        <f t="shared" si="80"/>
        <v>0</v>
      </c>
      <c r="K270" s="9"/>
      <c r="L270" s="10">
        <f t="shared" si="81"/>
        <v>0</v>
      </c>
      <c r="M270" s="10" t="str">
        <f t="shared" si="82"/>
        <v/>
      </c>
      <c r="N270" s="11">
        <f t="shared" si="83"/>
        <v>0</v>
      </c>
      <c r="O270" s="11">
        <f t="shared" si="84"/>
        <v>0</v>
      </c>
      <c r="P270" s="11">
        <f t="shared" si="98"/>
        <v>0</v>
      </c>
      <c r="Q270" s="8">
        <f t="shared" si="85"/>
        <v>0</v>
      </c>
      <c r="R270" s="11">
        <f t="shared" si="86"/>
        <v>0</v>
      </c>
      <c r="S270" s="1">
        <f t="shared" si="87"/>
        <v>0</v>
      </c>
      <c r="T270" s="8">
        <f>ROUND(IF(K270=3%,$J$364*Ranking!K270,0),0)</f>
        <v>0</v>
      </c>
      <c r="U270" s="8">
        <f t="shared" si="88"/>
        <v>0</v>
      </c>
      <c r="V270" s="8">
        <f t="shared" si="89"/>
        <v>0</v>
      </c>
      <c r="W270" s="8">
        <f t="shared" si="90"/>
        <v>0</v>
      </c>
      <c r="X270" s="10">
        <f t="shared" si="91"/>
        <v>0</v>
      </c>
      <c r="Y270" s="8">
        <f>IF(K270=3%,ROUND($J$366*Ranking!K270,0),0)</f>
        <v>0</v>
      </c>
      <c r="Z270" s="12">
        <f t="shared" si="92"/>
        <v>0</v>
      </c>
      <c r="AA270" s="12">
        <f t="shared" si="93"/>
        <v>0</v>
      </c>
      <c r="AB270" s="8">
        <f t="shared" si="94"/>
        <v>0</v>
      </c>
      <c r="AC270" s="59">
        <f t="shared" si="95"/>
        <v>0</v>
      </c>
      <c r="AD270" s="60" t="str">
        <f t="shared" si="99"/>
        <v/>
      </c>
      <c r="AE270" s="61" t="str">
        <f t="shared" si="96"/>
        <v/>
      </c>
      <c r="AF270" s="8"/>
    </row>
    <row r="271" spans="1:32" x14ac:dyDescent="0.3">
      <c r="A271" s="1">
        <v>268</v>
      </c>
      <c r="B271" s="14" t="s">
        <v>576</v>
      </c>
      <c r="C271" s="14" t="s">
        <v>7</v>
      </c>
      <c r="D271" s="6" t="s">
        <v>577</v>
      </c>
      <c r="E271" s="1">
        <v>2024</v>
      </c>
      <c r="F271" s="7">
        <v>84549.87</v>
      </c>
      <c r="G271" s="7">
        <v>607.33000000000004</v>
      </c>
      <c r="H271" s="57"/>
      <c r="I271" s="7">
        <f t="shared" si="97"/>
        <v>83942.54</v>
      </c>
      <c r="J271" s="8">
        <f t="shared" si="80"/>
        <v>83943</v>
      </c>
      <c r="K271" s="9">
        <v>0.03</v>
      </c>
      <c r="L271" s="10">
        <f t="shared" si="81"/>
        <v>18.059999999999999</v>
      </c>
      <c r="M271" s="10">
        <f t="shared" si="82"/>
        <v>100</v>
      </c>
      <c r="N271" s="11">
        <f t="shared" si="83"/>
        <v>15161.02419</v>
      </c>
      <c r="O271" s="11">
        <f t="shared" si="84"/>
        <v>15161.02419</v>
      </c>
      <c r="P271" s="11">
        <f t="shared" si="98"/>
        <v>2.419000000008964E-2</v>
      </c>
      <c r="Q271" s="8">
        <f t="shared" si="85"/>
        <v>15161</v>
      </c>
      <c r="R271" s="11">
        <f t="shared" si="86"/>
        <v>-2.419000000008964E-2</v>
      </c>
      <c r="S271" s="1">
        <f t="shared" si="87"/>
        <v>18.059999999999999</v>
      </c>
      <c r="T271" s="8">
        <f>ROUND(IF(K271=3%,$J$364*Ranking!K271,0),0)</f>
        <v>69390</v>
      </c>
      <c r="U271" s="8">
        <f t="shared" si="88"/>
        <v>84551</v>
      </c>
      <c r="V271" s="8">
        <f t="shared" si="89"/>
        <v>68782</v>
      </c>
      <c r="W271" s="8">
        <f t="shared" si="90"/>
        <v>83943</v>
      </c>
      <c r="X271" s="10">
        <f t="shared" si="91"/>
        <v>100</v>
      </c>
      <c r="Y271" s="8">
        <f>IF(K271=3%,ROUND($J$366*Ranking!K271,0),0)</f>
        <v>45106</v>
      </c>
      <c r="Z271" s="12">
        <f t="shared" si="92"/>
        <v>129049</v>
      </c>
      <c r="AA271" s="12">
        <f t="shared" si="93"/>
        <v>0</v>
      </c>
      <c r="AB271" s="8">
        <f t="shared" si="94"/>
        <v>83943</v>
      </c>
      <c r="AC271" s="59">
        <f t="shared" si="95"/>
        <v>0</v>
      </c>
      <c r="AD271" s="60">
        <f t="shared" si="99"/>
        <v>100</v>
      </c>
      <c r="AE271" s="61">
        <f t="shared" si="96"/>
        <v>1</v>
      </c>
      <c r="AF271" s="8"/>
    </row>
    <row r="272" spans="1:32" x14ac:dyDescent="0.3">
      <c r="A272" s="1">
        <v>269</v>
      </c>
      <c r="B272" s="14" t="s">
        <v>578</v>
      </c>
      <c r="C272" s="14" t="s">
        <v>7</v>
      </c>
      <c r="D272" s="6" t="s">
        <v>579</v>
      </c>
      <c r="F272" s="7">
        <v>0</v>
      </c>
      <c r="G272" s="7">
        <v>0</v>
      </c>
      <c r="H272" s="57"/>
      <c r="I272" s="7">
        <f t="shared" si="97"/>
        <v>0</v>
      </c>
      <c r="J272" s="8">
        <f t="shared" si="80"/>
        <v>0</v>
      </c>
      <c r="K272" s="9"/>
      <c r="L272" s="10">
        <f t="shared" si="81"/>
        <v>0</v>
      </c>
      <c r="M272" s="10" t="str">
        <f t="shared" si="82"/>
        <v/>
      </c>
      <c r="N272" s="11">
        <f t="shared" si="83"/>
        <v>0</v>
      </c>
      <c r="O272" s="11">
        <f t="shared" si="84"/>
        <v>0</v>
      </c>
      <c r="P272" s="11">
        <f t="shared" si="98"/>
        <v>0</v>
      </c>
      <c r="Q272" s="8">
        <f t="shared" si="85"/>
        <v>0</v>
      </c>
      <c r="R272" s="11">
        <f t="shared" si="86"/>
        <v>0</v>
      </c>
      <c r="S272" s="1">
        <f t="shared" si="87"/>
        <v>0</v>
      </c>
      <c r="T272" s="8">
        <f>ROUND(IF(K272=3%,$J$364*Ranking!K272,0),0)</f>
        <v>0</v>
      </c>
      <c r="U272" s="8">
        <f t="shared" si="88"/>
        <v>0</v>
      </c>
      <c r="V272" s="8">
        <f t="shared" si="89"/>
        <v>0</v>
      </c>
      <c r="W272" s="8">
        <f t="shared" si="90"/>
        <v>0</v>
      </c>
      <c r="X272" s="10">
        <f t="shared" si="91"/>
        <v>0</v>
      </c>
      <c r="Y272" s="8">
        <f>IF(K272=3%,ROUND($J$366*Ranking!K272,0),0)</f>
        <v>0</v>
      </c>
      <c r="Z272" s="12">
        <f t="shared" si="92"/>
        <v>0</v>
      </c>
      <c r="AA272" s="12">
        <f t="shared" si="93"/>
        <v>0</v>
      </c>
      <c r="AB272" s="8">
        <f t="shared" si="94"/>
        <v>0</v>
      </c>
      <c r="AC272" s="59">
        <f t="shared" si="95"/>
        <v>0</v>
      </c>
      <c r="AD272" s="60" t="str">
        <f t="shared" si="99"/>
        <v/>
      </c>
      <c r="AE272" s="61" t="str">
        <f t="shared" si="96"/>
        <v/>
      </c>
      <c r="AF272" s="8"/>
    </row>
    <row r="273" spans="1:32" x14ac:dyDescent="0.3">
      <c r="A273" s="1">
        <v>270</v>
      </c>
      <c r="B273" s="14" t="s">
        <v>580</v>
      </c>
      <c r="C273" s="14" t="s">
        <v>7</v>
      </c>
      <c r="D273" s="6" t="s">
        <v>581</v>
      </c>
      <c r="E273" s="1">
        <v>2024</v>
      </c>
      <c r="F273" s="7">
        <v>99949.6</v>
      </c>
      <c r="G273" s="7">
        <v>1622.93</v>
      </c>
      <c r="H273" s="57"/>
      <c r="I273" s="7">
        <f t="shared" si="97"/>
        <v>98326.670000000013</v>
      </c>
      <c r="J273" s="8">
        <f t="shared" si="80"/>
        <v>98327</v>
      </c>
      <c r="K273" s="9">
        <v>0.01</v>
      </c>
      <c r="L273" s="10">
        <f t="shared" si="81"/>
        <v>18.059999999999999</v>
      </c>
      <c r="M273" s="10">
        <f t="shared" si="82"/>
        <v>18.059999999999999</v>
      </c>
      <c r="N273" s="11">
        <f t="shared" si="83"/>
        <v>17758.931960000002</v>
      </c>
      <c r="O273" s="11">
        <f t="shared" si="84"/>
        <v>17758.931960000002</v>
      </c>
      <c r="P273" s="11">
        <f t="shared" si="98"/>
        <v>-6.8039999998291023E-2</v>
      </c>
      <c r="Q273" s="8">
        <f t="shared" si="85"/>
        <v>17759</v>
      </c>
      <c r="R273" s="11">
        <f t="shared" si="86"/>
        <v>6.8039999998291023E-2</v>
      </c>
      <c r="S273" s="1">
        <f t="shared" si="87"/>
        <v>18.059999999999999</v>
      </c>
      <c r="T273" s="8">
        <f>ROUND(IF(K273=3%,$J$364*Ranking!K273,0),0)</f>
        <v>0</v>
      </c>
      <c r="U273" s="8">
        <f t="shared" si="88"/>
        <v>17759</v>
      </c>
      <c r="V273" s="8">
        <f t="shared" si="89"/>
        <v>0</v>
      </c>
      <c r="W273" s="8">
        <f t="shared" si="90"/>
        <v>17759</v>
      </c>
      <c r="X273" s="10">
        <f t="shared" si="91"/>
        <v>18.059999999999999</v>
      </c>
      <c r="Y273" s="8">
        <f>IF(K273=3%,ROUND($J$366*Ranking!K273,0),0)</f>
        <v>0</v>
      </c>
      <c r="Z273" s="12">
        <f t="shared" si="92"/>
        <v>17759</v>
      </c>
      <c r="AA273" s="12">
        <f t="shared" si="93"/>
        <v>0</v>
      </c>
      <c r="AB273" s="8">
        <f t="shared" si="94"/>
        <v>17759</v>
      </c>
      <c r="AC273" s="59">
        <f t="shared" si="95"/>
        <v>0</v>
      </c>
      <c r="AD273" s="60">
        <f t="shared" si="99"/>
        <v>18.059999999999999</v>
      </c>
      <c r="AE273" s="61" t="str">
        <f t="shared" si="96"/>
        <v/>
      </c>
      <c r="AF273" s="8"/>
    </row>
    <row r="274" spans="1:32" x14ac:dyDescent="0.3">
      <c r="A274" s="1">
        <v>271</v>
      </c>
      <c r="B274" s="14" t="s">
        <v>582</v>
      </c>
      <c r="C274" s="14" t="s">
        <v>7</v>
      </c>
      <c r="D274" s="6" t="s">
        <v>583</v>
      </c>
      <c r="E274" s="1">
        <v>2022</v>
      </c>
      <c r="F274" s="7">
        <v>906103.14</v>
      </c>
      <c r="G274" s="7">
        <v>4780.59</v>
      </c>
      <c r="H274" s="57"/>
      <c r="I274" s="7">
        <f t="shared" si="97"/>
        <v>901322.55</v>
      </c>
      <c r="J274" s="8">
        <f t="shared" si="80"/>
        <v>901323</v>
      </c>
      <c r="K274" s="9">
        <v>0.01</v>
      </c>
      <c r="L274" s="10">
        <f t="shared" si="81"/>
        <v>18.059999999999999</v>
      </c>
      <c r="M274" s="10">
        <f t="shared" si="82"/>
        <v>18.059999999999999</v>
      </c>
      <c r="N274" s="11">
        <f t="shared" si="83"/>
        <v>162788.79488</v>
      </c>
      <c r="O274" s="11">
        <f t="shared" si="84"/>
        <v>162788.79488</v>
      </c>
      <c r="P274" s="11">
        <f t="shared" si="98"/>
        <v>-0.20511999999871477</v>
      </c>
      <c r="Q274" s="8">
        <f t="shared" si="85"/>
        <v>162789</v>
      </c>
      <c r="R274" s="11">
        <f t="shared" si="86"/>
        <v>0.20511999999871477</v>
      </c>
      <c r="S274" s="1">
        <f t="shared" si="87"/>
        <v>18.059999999999999</v>
      </c>
      <c r="T274" s="8">
        <f>ROUND(IF(K274=3%,$J$364*Ranking!K274,0),0)</f>
        <v>0</v>
      </c>
      <c r="U274" s="8">
        <f t="shared" si="88"/>
        <v>162789</v>
      </c>
      <c r="V274" s="8">
        <f t="shared" si="89"/>
        <v>0</v>
      </c>
      <c r="W274" s="8">
        <f t="shared" si="90"/>
        <v>162789</v>
      </c>
      <c r="X274" s="10">
        <f t="shared" si="91"/>
        <v>18.059999999999999</v>
      </c>
      <c r="Y274" s="8">
        <f>IF(K274=3%,ROUND($J$366*Ranking!K274,0),0)</f>
        <v>0</v>
      </c>
      <c r="Z274" s="12">
        <f t="shared" si="92"/>
        <v>162789</v>
      </c>
      <c r="AA274" s="12">
        <f t="shared" si="93"/>
        <v>0</v>
      </c>
      <c r="AB274" s="8">
        <f t="shared" si="94"/>
        <v>162789</v>
      </c>
      <c r="AC274" s="59">
        <f t="shared" si="95"/>
        <v>0</v>
      </c>
      <c r="AD274" s="60">
        <f t="shared" si="99"/>
        <v>18.059999999999999</v>
      </c>
      <c r="AE274" s="61" t="str">
        <f t="shared" si="96"/>
        <v/>
      </c>
      <c r="AF274" s="8"/>
    </row>
    <row r="275" spans="1:32" x14ac:dyDescent="0.3">
      <c r="A275" s="1">
        <v>272</v>
      </c>
      <c r="B275" s="14" t="s">
        <v>584</v>
      </c>
      <c r="C275" s="14" t="s">
        <v>7</v>
      </c>
      <c r="D275" s="6" t="s">
        <v>585</v>
      </c>
      <c r="E275" s="1">
        <v>2009</v>
      </c>
      <c r="F275" s="7">
        <v>55562.080000000002</v>
      </c>
      <c r="G275" s="7">
        <v>535.41999999999996</v>
      </c>
      <c r="H275" s="57"/>
      <c r="I275" s="7">
        <f t="shared" si="97"/>
        <v>55026.66</v>
      </c>
      <c r="J275" s="8">
        <f t="shared" si="80"/>
        <v>55027</v>
      </c>
      <c r="K275" s="9">
        <v>1.4999999999999999E-2</v>
      </c>
      <c r="L275" s="10">
        <f t="shared" si="81"/>
        <v>18.059999999999999</v>
      </c>
      <c r="M275" s="10">
        <f t="shared" si="82"/>
        <v>18.059999999999999</v>
      </c>
      <c r="N275" s="11">
        <f t="shared" si="83"/>
        <v>9938.4782300000006</v>
      </c>
      <c r="O275" s="11">
        <f t="shared" si="84"/>
        <v>9938.4782300000006</v>
      </c>
      <c r="P275" s="11">
        <f t="shared" si="98"/>
        <v>0.47823000000062166</v>
      </c>
      <c r="Q275" s="8">
        <f t="shared" si="85"/>
        <v>9938</v>
      </c>
      <c r="R275" s="11">
        <f t="shared" si="86"/>
        <v>-0.47823000000062166</v>
      </c>
      <c r="S275" s="1">
        <f t="shared" si="87"/>
        <v>18.059999999999999</v>
      </c>
      <c r="T275" s="8">
        <f>ROUND(IF(K275=3%,$J$364*Ranking!K275,0),0)</f>
        <v>0</v>
      </c>
      <c r="U275" s="8">
        <f t="shared" si="88"/>
        <v>9938</v>
      </c>
      <c r="V275" s="8">
        <f t="shared" si="89"/>
        <v>0</v>
      </c>
      <c r="W275" s="8">
        <f t="shared" si="90"/>
        <v>9938</v>
      </c>
      <c r="X275" s="10">
        <f t="shared" si="91"/>
        <v>18.059999999999999</v>
      </c>
      <c r="Y275" s="8">
        <f>IF(K275=3%,ROUND($J$366*Ranking!K275,0),0)</f>
        <v>0</v>
      </c>
      <c r="Z275" s="12">
        <f t="shared" si="92"/>
        <v>9938</v>
      </c>
      <c r="AA275" s="12">
        <f t="shared" si="93"/>
        <v>0</v>
      </c>
      <c r="AB275" s="8">
        <f t="shared" si="94"/>
        <v>9938</v>
      </c>
      <c r="AC275" s="59">
        <f t="shared" si="95"/>
        <v>0</v>
      </c>
      <c r="AD275" s="60">
        <f t="shared" si="99"/>
        <v>18.059999999999999</v>
      </c>
      <c r="AE275" s="61" t="str">
        <f t="shared" si="96"/>
        <v/>
      </c>
      <c r="AF275" s="8"/>
    </row>
    <row r="276" spans="1:32" x14ac:dyDescent="0.3">
      <c r="A276" s="1">
        <v>273</v>
      </c>
      <c r="B276" s="14" t="s">
        <v>586</v>
      </c>
      <c r="C276" s="14" t="s">
        <v>7</v>
      </c>
      <c r="D276" s="6" t="s">
        <v>587</v>
      </c>
      <c r="E276" s="1">
        <v>2014</v>
      </c>
      <c r="F276" s="7">
        <v>354973.42</v>
      </c>
      <c r="G276" s="7">
        <v>7980.99</v>
      </c>
      <c r="H276" s="57"/>
      <c r="I276" s="7">
        <f t="shared" si="97"/>
        <v>346992.43</v>
      </c>
      <c r="J276" s="8">
        <f t="shared" si="80"/>
        <v>346992</v>
      </c>
      <c r="K276" s="9">
        <v>0.01</v>
      </c>
      <c r="L276" s="10">
        <f t="shared" si="81"/>
        <v>18.059999999999999</v>
      </c>
      <c r="M276" s="10">
        <f t="shared" si="82"/>
        <v>18.059999999999999</v>
      </c>
      <c r="N276" s="11">
        <f t="shared" si="83"/>
        <v>62670.551520000001</v>
      </c>
      <c r="O276" s="11">
        <f t="shared" si="84"/>
        <v>62670.551520000001</v>
      </c>
      <c r="P276" s="11">
        <f t="shared" si="98"/>
        <v>-0.44847999999910826</v>
      </c>
      <c r="Q276" s="8">
        <f t="shared" si="85"/>
        <v>62671</v>
      </c>
      <c r="R276" s="11">
        <f t="shared" si="86"/>
        <v>0.44847999999910826</v>
      </c>
      <c r="S276" s="1">
        <f t="shared" si="87"/>
        <v>18.059999999999999</v>
      </c>
      <c r="T276" s="8">
        <f>ROUND(IF(K276=3%,$J$364*Ranking!K276,0),0)</f>
        <v>0</v>
      </c>
      <c r="U276" s="8">
        <f t="shared" si="88"/>
        <v>62671</v>
      </c>
      <c r="V276" s="8">
        <f t="shared" si="89"/>
        <v>0</v>
      </c>
      <c r="W276" s="8">
        <f t="shared" si="90"/>
        <v>62671</v>
      </c>
      <c r="X276" s="10">
        <f t="shared" si="91"/>
        <v>18.059999999999999</v>
      </c>
      <c r="Y276" s="8">
        <f>IF(K276=3%,ROUND($J$366*Ranking!K276,0),0)</f>
        <v>0</v>
      </c>
      <c r="Z276" s="12">
        <f t="shared" si="92"/>
        <v>62671</v>
      </c>
      <c r="AA276" s="12">
        <f t="shared" si="93"/>
        <v>0</v>
      </c>
      <c r="AB276" s="8">
        <f t="shared" si="94"/>
        <v>62671</v>
      </c>
      <c r="AC276" s="59">
        <f t="shared" si="95"/>
        <v>0</v>
      </c>
      <c r="AD276" s="60">
        <f t="shared" si="99"/>
        <v>18.059999999999999</v>
      </c>
      <c r="AE276" s="61" t="str">
        <f t="shared" si="96"/>
        <v/>
      </c>
      <c r="AF276" s="8"/>
    </row>
    <row r="277" spans="1:32" x14ac:dyDescent="0.3">
      <c r="A277" s="1">
        <v>274</v>
      </c>
      <c r="B277" s="14" t="s">
        <v>588</v>
      </c>
      <c r="C277" s="14" t="s">
        <v>7</v>
      </c>
      <c r="D277" s="6" t="s">
        <v>589</v>
      </c>
      <c r="E277" s="1">
        <v>2014</v>
      </c>
      <c r="F277" s="7">
        <v>3233197.52</v>
      </c>
      <c r="G277" s="7">
        <v>18538.86</v>
      </c>
      <c r="H277" s="7"/>
      <c r="I277" s="7">
        <f t="shared" si="97"/>
        <v>3214658.66</v>
      </c>
      <c r="J277" s="8">
        <f t="shared" si="80"/>
        <v>3214659</v>
      </c>
      <c r="K277" s="9">
        <v>1.4999999999999999E-2</v>
      </c>
      <c r="L277" s="10">
        <f t="shared" si="81"/>
        <v>18.059999999999999</v>
      </c>
      <c r="M277" s="10">
        <f t="shared" si="82"/>
        <v>18.059999999999999</v>
      </c>
      <c r="N277" s="11">
        <f t="shared" si="83"/>
        <v>580602.58591999998</v>
      </c>
      <c r="O277" s="11">
        <f t="shared" si="84"/>
        <v>580602.58591999998</v>
      </c>
      <c r="P277" s="11">
        <f t="shared" si="98"/>
        <v>-0.41408000001683831</v>
      </c>
      <c r="Q277" s="8">
        <f t="shared" si="85"/>
        <v>580603</v>
      </c>
      <c r="R277" s="11">
        <f t="shared" si="86"/>
        <v>0.41408000001683831</v>
      </c>
      <c r="S277" s="1">
        <f t="shared" si="87"/>
        <v>18.059999999999999</v>
      </c>
      <c r="T277" s="8">
        <f>ROUND(IF(K277=3%,$J$364*Ranking!K277,0),0)</f>
        <v>0</v>
      </c>
      <c r="U277" s="8">
        <f t="shared" si="88"/>
        <v>580603</v>
      </c>
      <c r="V277" s="8">
        <f t="shared" si="89"/>
        <v>0</v>
      </c>
      <c r="W277" s="8">
        <f t="shared" si="90"/>
        <v>580603</v>
      </c>
      <c r="X277" s="10">
        <f t="shared" si="91"/>
        <v>18.059999999999999</v>
      </c>
      <c r="Y277" s="8">
        <f>IF(K277=3%,ROUND($J$366*Ranking!K277,0),0)</f>
        <v>0</v>
      </c>
      <c r="Z277" s="12">
        <f t="shared" si="92"/>
        <v>580603</v>
      </c>
      <c r="AA277" s="12">
        <f t="shared" si="93"/>
        <v>0</v>
      </c>
      <c r="AB277" s="8">
        <f t="shared" si="94"/>
        <v>580603</v>
      </c>
      <c r="AC277" s="59">
        <f t="shared" si="95"/>
        <v>0</v>
      </c>
      <c r="AD277" s="60">
        <f t="shared" si="99"/>
        <v>18.059999999999999</v>
      </c>
      <c r="AE277" s="61" t="str">
        <f t="shared" si="96"/>
        <v/>
      </c>
      <c r="AF277" s="8"/>
    </row>
    <row r="278" spans="1:32" x14ac:dyDescent="0.3">
      <c r="A278" s="1">
        <v>275</v>
      </c>
      <c r="B278" s="14" t="s">
        <v>590</v>
      </c>
      <c r="C278" s="14" t="s">
        <v>7</v>
      </c>
      <c r="D278" s="6" t="s">
        <v>591</v>
      </c>
      <c r="F278" s="7">
        <v>0</v>
      </c>
      <c r="G278" s="7">
        <v>0</v>
      </c>
      <c r="H278" s="57"/>
      <c r="I278" s="7">
        <f t="shared" si="97"/>
        <v>0</v>
      </c>
      <c r="J278" s="8">
        <f t="shared" si="80"/>
        <v>0</v>
      </c>
      <c r="K278" s="9"/>
      <c r="L278" s="10">
        <f t="shared" si="81"/>
        <v>0</v>
      </c>
      <c r="M278" s="10" t="str">
        <f t="shared" si="82"/>
        <v/>
      </c>
      <c r="N278" s="11">
        <f t="shared" si="83"/>
        <v>0</v>
      </c>
      <c r="O278" s="11">
        <f t="shared" si="84"/>
        <v>0</v>
      </c>
      <c r="P278" s="11">
        <f t="shared" si="98"/>
        <v>0</v>
      </c>
      <c r="Q278" s="8">
        <f t="shared" si="85"/>
        <v>0</v>
      </c>
      <c r="R278" s="11">
        <f t="shared" si="86"/>
        <v>0</v>
      </c>
      <c r="S278" s="1">
        <f t="shared" si="87"/>
        <v>0</v>
      </c>
      <c r="T278" s="8">
        <f>ROUND(IF(K278=3%,$J$364*Ranking!K278,0),0)</f>
        <v>0</v>
      </c>
      <c r="U278" s="8">
        <f t="shared" si="88"/>
        <v>0</v>
      </c>
      <c r="V278" s="8">
        <f t="shared" si="89"/>
        <v>0</v>
      </c>
      <c r="W278" s="8">
        <f t="shared" si="90"/>
        <v>0</v>
      </c>
      <c r="X278" s="10">
        <f t="shared" si="91"/>
        <v>0</v>
      </c>
      <c r="Y278" s="8">
        <f>IF(K278=3%,ROUND($J$366*Ranking!K278,0),0)</f>
        <v>0</v>
      </c>
      <c r="Z278" s="12">
        <f t="shared" si="92"/>
        <v>0</v>
      </c>
      <c r="AA278" s="12">
        <f t="shared" si="93"/>
        <v>0</v>
      </c>
      <c r="AB278" s="8">
        <f t="shared" si="94"/>
        <v>0</v>
      </c>
      <c r="AC278" s="59">
        <f t="shared" si="95"/>
        <v>0</v>
      </c>
      <c r="AD278" s="60" t="str">
        <f t="shared" si="99"/>
        <v/>
      </c>
      <c r="AE278" s="61" t="str">
        <f t="shared" si="96"/>
        <v/>
      </c>
      <c r="AF278" s="8"/>
    </row>
    <row r="279" spans="1:32" x14ac:dyDescent="0.3">
      <c r="A279" s="1">
        <v>276</v>
      </c>
      <c r="B279" s="14" t="s">
        <v>95</v>
      </c>
      <c r="C279" s="14" t="s">
        <v>7</v>
      </c>
      <c r="D279" s="6" t="s">
        <v>96</v>
      </c>
      <c r="E279" s="1">
        <v>2002</v>
      </c>
      <c r="F279" s="7">
        <v>330160.27</v>
      </c>
      <c r="G279" s="7">
        <v>3231.43</v>
      </c>
      <c r="H279" s="57"/>
      <c r="I279" s="7">
        <f t="shared" si="97"/>
        <v>326928.84000000003</v>
      </c>
      <c r="J279" s="8">
        <f t="shared" si="80"/>
        <v>326929</v>
      </c>
      <c r="K279" s="9">
        <v>0.03</v>
      </c>
      <c r="L279" s="10">
        <f t="shared" si="81"/>
        <v>18.059999999999999</v>
      </c>
      <c r="M279" s="10">
        <f t="shared" si="82"/>
        <v>50.39</v>
      </c>
      <c r="N279" s="11">
        <f t="shared" si="83"/>
        <v>59046.95422</v>
      </c>
      <c r="O279" s="11">
        <f t="shared" si="84"/>
        <v>59046.95422</v>
      </c>
      <c r="P279" s="11">
        <f t="shared" si="98"/>
        <v>-4.5780000000377186E-2</v>
      </c>
      <c r="Q279" s="8">
        <f t="shared" si="85"/>
        <v>59047</v>
      </c>
      <c r="R279" s="11">
        <f t="shared" si="86"/>
        <v>4.5780000000377186E-2</v>
      </c>
      <c r="S279" s="1">
        <f t="shared" si="87"/>
        <v>18.059999999999999</v>
      </c>
      <c r="T279" s="8">
        <f>ROUND(IF(K279=3%,$J$364*Ranking!K279,0),0)</f>
        <v>64052</v>
      </c>
      <c r="U279" s="8">
        <f t="shared" si="88"/>
        <v>123099</v>
      </c>
      <c r="V279" s="8">
        <f t="shared" si="89"/>
        <v>64052</v>
      </c>
      <c r="W279" s="8">
        <f t="shared" si="90"/>
        <v>123099</v>
      </c>
      <c r="X279" s="10">
        <f t="shared" si="91"/>
        <v>37.65</v>
      </c>
      <c r="Y279" s="8">
        <f>IF(K279=3%,ROUND($J$366*Ranking!K279,0),0)</f>
        <v>41636</v>
      </c>
      <c r="Z279" s="12">
        <f t="shared" si="92"/>
        <v>164735</v>
      </c>
      <c r="AA279" s="12">
        <f t="shared" si="93"/>
        <v>41636</v>
      </c>
      <c r="AB279" s="8">
        <f t="shared" si="94"/>
        <v>164735</v>
      </c>
      <c r="AC279" s="59">
        <f t="shared" si="95"/>
        <v>0</v>
      </c>
      <c r="AD279" s="60">
        <f t="shared" si="99"/>
        <v>50.39</v>
      </c>
      <c r="AE279" s="61" t="str">
        <f t="shared" si="96"/>
        <v/>
      </c>
      <c r="AF279" s="8"/>
    </row>
    <row r="280" spans="1:32" x14ac:dyDescent="0.3">
      <c r="A280" s="1">
        <v>277</v>
      </c>
      <c r="B280" s="14" t="s">
        <v>97</v>
      </c>
      <c r="C280" s="14" t="s">
        <v>7</v>
      </c>
      <c r="D280" s="6" t="s">
        <v>98</v>
      </c>
      <c r="E280" s="1">
        <v>2004</v>
      </c>
      <c r="F280" s="7">
        <v>432713.68</v>
      </c>
      <c r="G280" s="7">
        <v>837.02</v>
      </c>
      <c r="H280" s="57"/>
      <c r="I280" s="7">
        <f t="shared" si="97"/>
        <v>431876.66</v>
      </c>
      <c r="J280" s="8">
        <f t="shared" si="80"/>
        <v>431877</v>
      </c>
      <c r="K280" s="9">
        <v>0.01</v>
      </c>
      <c r="L280" s="10">
        <f t="shared" si="81"/>
        <v>18.059999999999999</v>
      </c>
      <c r="M280" s="10">
        <f t="shared" si="82"/>
        <v>18.059999999999999</v>
      </c>
      <c r="N280" s="11">
        <f t="shared" si="83"/>
        <v>78001.711219999997</v>
      </c>
      <c r="O280" s="11">
        <f t="shared" si="84"/>
        <v>78001.711219999997</v>
      </c>
      <c r="P280" s="11">
        <f t="shared" si="98"/>
        <v>-0.28878000000258908</v>
      </c>
      <c r="Q280" s="8">
        <f t="shared" si="85"/>
        <v>78002</v>
      </c>
      <c r="R280" s="11">
        <f t="shared" si="86"/>
        <v>0.28878000000258908</v>
      </c>
      <c r="S280" s="1">
        <f t="shared" si="87"/>
        <v>18.059999999999999</v>
      </c>
      <c r="T280" s="8">
        <f>ROUND(IF(K280=3%,$J$364*Ranking!K280,0),0)</f>
        <v>0</v>
      </c>
      <c r="U280" s="8">
        <f t="shared" si="88"/>
        <v>78002</v>
      </c>
      <c r="V280" s="8">
        <f t="shared" si="89"/>
        <v>0</v>
      </c>
      <c r="W280" s="8">
        <f t="shared" si="90"/>
        <v>78002</v>
      </c>
      <c r="X280" s="10">
        <f t="shared" si="91"/>
        <v>18.059999999999999</v>
      </c>
      <c r="Y280" s="8">
        <f>IF(K280=3%,ROUND($J$366*Ranking!K280,0),0)</f>
        <v>0</v>
      </c>
      <c r="Z280" s="12">
        <f t="shared" si="92"/>
        <v>78002</v>
      </c>
      <c r="AA280" s="12">
        <f t="shared" si="93"/>
        <v>0</v>
      </c>
      <c r="AB280" s="8">
        <f t="shared" si="94"/>
        <v>78002</v>
      </c>
      <c r="AC280" s="59">
        <f t="shared" si="95"/>
        <v>0</v>
      </c>
      <c r="AD280" s="60">
        <f t="shared" si="99"/>
        <v>18.059999999999999</v>
      </c>
      <c r="AE280" s="61" t="str">
        <f t="shared" si="96"/>
        <v/>
      </c>
      <c r="AF280" s="8"/>
    </row>
    <row r="281" spans="1:32" x14ac:dyDescent="0.3">
      <c r="A281" s="1">
        <v>278</v>
      </c>
      <c r="B281" s="14" t="s">
        <v>592</v>
      </c>
      <c r="C281" s="14" t="s">
        <v>7</v>
      </c>
      <c r="D281" s="6" t="s">
        <v>593</v>
      </c>
      <c r="F281" s="7">
        <v>0</v>
      </c>
      <c r="G281" s="7">
        <v>0</v>
      </c>
      <c r="H281" s="57"/>
      <c r="I281" s="7">
        <f t="shared" si="97"/>
        <v>0</v>
      </c>
      <c r="J281" s="8">
        <f t="shared" si="80"/>
        <v>0</v>
      </c>
      <c r="K281" s="9"/>
      <c r="L281" s="10">
        <f t="shared" si="81"/>
        <v>0</v>
      </c>
      <c r="M281" s="10" t="str">
        <f t="shared" si="82"/>
        <v/>
      </c>
      <c r="N281" s="11">
        <f t="shared" si="83"/>
        <v>0</v>
      </c>
      <c r="O281" s="11">
        <f t="shared" si="84"/>
        <v>0</v>
      </c>
      <c r="P281" s="11">
        <f t="shared" si="98"/>
        <v>0</v>
      </c>
      <c r="Q281" s="8">
        <f t="shared" si="85"/>
        <v>0</v>
      </c>
      <c r="R281" s="11">
        <f t="shared" si="86"/>
        <v>0</v>
      </c>
      <c r="S281" s="1">
        <f t="shared" si="87"/>
        <v>0</v>
      </c>
      <c r="T281" s="8">
        <f>ROUND(IF(K281=3%,$J$364*Ranking!K281,0),0)</f>
        <v>0</v>
      </c>
      <c r="U281" s="8">
        <f t="shared" si="88"/>
        <v>0</v>
      </c>
      <c r="V281" s="8">
        <f t="shared" si="89"/>
        <v>0</v>
      </c>
      <c r="W281" s="8">
        <f t="shared" si="90"/>
        <v>0</v>
      </c>
      <c r="X281" s="10">
        <f t="shared" si="91"/>
        <v>0</v>
      </c>
      <c r="Y281" s="8">
        <f>IF(K281=3%,ROUND($J$366*Ranking!K281,0),0)</f>
        <v>0</v>
      </c>
      <c r="Z281" s="12">
        <f t="shared" si="92"/>
        <v>0</v>
      </c>
      <c r="AA281" s="12">
        <f t="shared" si="93"/>
        <v>0</v>
      </c>
      <c r="AB281" s="8">
        <f t="shared" si="94"/>
        <v>0</v>
      </c>
      <c r="AC281" s="59">
        <f t="shared" si="95"/>
        <v>0</v>
      </c>
      <c r="AD281" s="60" t="str">
        <f t="shared" si="99"/>
        <v/>
      </c>
      <c r="AE281" s="61" t="str">
        <f t="shared" si="96"/>
        <v/>
      </c>
      <c r="AF281" s="8"/>
    </row>
    <row r="282" spans="1:32" x14ac:dyDescent="0.3">
      <c r="A282" s="1">
        <v>279</v>
      </c>
      <c r="B282" s="14" t="s">
        <v>99</v>
      </c>
      <c r="C282" s="14" t="s">
        <v>7</v>
      </c>
      <c r="D282" s="6" t="s">
        <v>100</v>
      </c>
      <c r="E282" s="1">
        <v>2004</v>
      </c>
      <c r="F282" s="7">
        <v>487819.37</v>
      </c>
      <c r="G282" s="7">
        <v>5265.03</v>
      </c>
      <c r="H282" s="57"/>
      <c r="I282" s="7">
        <f t="shared" si="97"/>
        <v>482554.33999999997</v>
      </c>
      <c r="J282" s="8">
        <f t="shared" si="80"/>
        <v>482554</v>
      </c>
      <c r="K282" s="9">
        <v>0.03</v>
      </c>
      <c r="L282" s="10">
        <f t="shared" si="81"/>
        <v>18.059999999999999</v>
      </c>
      <c r="M282" s="10">
        <f t="shared" si="82"/>
        <v>39.96</v>
      </c>
      <c r="N282" s="11">
        <f t="shared" si="83"/>
        <v>87154.531860000003</v>
      </c>
      <c r="O282" s="11">
        <f t="shared" si="84"/>
        <v>87154.531860000003</v>
      </c>
      <c r="P282" s="11">
        <f t="shared" si="98"/>
        <v>-0.46813999999722</v>
      </c>
      <c r="Q282" s="8">
        <f t="shared" si="85"/>
        <v>87155</v>
      </c>
      <c r="R282" s="11">
        <f t="shared" si="86"/>
        <v>0.46813999999722</v>
      </c>
      <c r="S282" s="1">
        <f t="shared" si="87"/>
        <v>18.059999999999999</v>
      </c>
      <c r="T282" s="8">
        <f>ROUND(IF(K282=3%,$J$364*Ranking!K282,0),0)</f>
        <v>64052</v>
      </c>
      <c r="U282" s="8">
        <f t="shared" si="88"/>
        <v>151207</v>
      </c>
      <c r="V282" s="8">
        <f t="shared" si="89"/>
        <v>64052</v>
      </c>
      <c r="W282" s="8">
        <f t="shared" si="90"/>
        <v>151207</v>
      </c>
      <c r="X282" s="10">
        <f t="shared" si="91"/>
        <v>31.33</v>
      </c>
      <c r="Y282" s="8">
        <f>IF(K282=3%,ROUND($J$366*Ranking!K282,0),0)</f>
        <v>41636</v>
      </c>
      <c r="Z282" s="12">
        <f t="shared" si="92"/>
        <v>192843</v>
      </c>
      <c r="AA282" s="12">
        <f t="shared" si="93"/>
        <v>41636</v>
      </c>
      <c r="AB282" s="8">
        <f t="shared" si="94"/>
        <v>192843</v>
      </c>
      <c r="AC282" s="59">
        <f t="shared" si="95"/>
        <v>0</v>
      </c>
      <c r="AD282" s="60">
        <f t="shared" si="99"/>
        <v>39.96</v>
      </c>
      <c r="AE282" s="61" t="str">
        <f t="shared" si="96"/>
        <v/>
      </c>
      <c r="AF282" s="8"/>
    </row>
    <row r="283" spans="1:32" x14ac:dyDescent="0.3">
      <c r="A283" s="1">
        <v>280</v>
      </c>
      <c r="B283" s="14" t="s">
        <v>594</v>
      </c>
      <c r="C283" s="14" t="s">
        <v>7</v>
      </c>
      <c r="D283" s="6" t="s">
        <v>595</v>
      </c>
      <c r="F283" s="7">
        <v>0</v>
      </c>
      <c r="G283" s="7">
        <v>0</v>
      </c>
      <c r="H283" s="57"/>
      <c r="I283" s="7">
        <f t="shared" si="97"/>
        <v>0</v>
      </c>
      <c r="J283" s="8">
        <f t="shared" si="80"/>
        <v>0</v>
      </c>
      <c r="K283" s="9"/>
      <c r="L283" s="10">
        <f t="shared" si="81"/>
        <v>0</v>
      </c>
      <c r="M283" s="10" t="str">
        <f t="shared" si="82"/>
        <v/>
      </c>
      <c r="N283" s="11">
        <f t="shared" si="83"/>
        <v>0</v>
      </c>
      <c r="O283" s="11">
        <f t="shared" si="84"/>
        <v>0</v>
      </c>
      <c r="P283" s="11">
        <f t="shared" si="98"/>
        <v>0</v>
      </c>
      <c r="Q283" s="8">
        <f t="shared" si="85"/>
        <v>0</v>
      </c>
      <c r="R283" s="11">
        <f t="shared" si="86"/>
        <v>0</v>
      </c>
      <c r="S283" s="1">
        <f t="shared" si="87"/>
        <v>0</v>
      </c>
      <c r="T283" s="8">
        <f>ROUND(IF(K283=3%,$J$364*Ranking!K283,0),0)</f>
        <v>0</v>
      </c>
      <c r="U283" s="8">
        <f t="shared" si="88"/>
        <v>0</v>
      </c>
      <c r="V283" s="8">
        <f t="shared" si="89"/>
        <v>0</v>
      </c>
      <c r="W283" s="8">
        <f t="shared" si="90"/>
        <v>0</v>
      </c>
      <c r="X283" s="10">
        <f t="shared" si="91"/>
        <v>0</v>
      </c>
      <c r="Y283" s="8">
        <f>IF(K283=3%,ROUND($J$366*Ranking!K283,0),0)</f>
        <v>0</v>
      </c>
      <c r="Z283" s="12">
        <f t="shared" si="92"/>
        <v>0</v>
      </c>
      <c r="AA283" s="12">
        <f t="shared" si="93"/>
        <v>0</v>
      </c>
      <c r="AB283" s="8">
        <f t="shared" si="94"/>
        <v>0</v>
      </c>
      <c r="AC283" s="59">
        <f t="shared" si="95"/>
        <v>0</v>
      </c>
      <c r="AD283" s="60" t="str">
        <f t="shared" si="99"/>
        <v/>
      </c>
      <c r="AE283" s="61" t="str">
        <f t="shared" si="96"/>
        <v/>
      </c>
      <c r="AF283" s="8"/>
    </row>
    <row r="284" spans="1:32" x14ac:dyDescent="0.3">
      <c r="A284" s="1">
        <v>281</v>
      </c>
      <c r="B284" s="14" t="s">
        <v>596</v>
      </c>
      <c r="C284" s="14" t="s">
        <v>7</v>
      </c>
      <c r="D284" s="6" t="s">
        <v>597</v>
      </c>
      <c r="E284" s="1">
        <v>2018</v>
      </c>
      <c r="F284" s="7">
        <v>2334395</v>
      </c>
      <c r="G284" s="7">
        <v>14234</v>
      </c>
      <c r="H284" s="57"/>
      <c r="I284" s="7">
        <f t="shared" si="97"/>
        <v>2320161</v>
      </c>
      <c r="J284" s="8">
        <f t="shared" si="80"/>
        <v>2320161</v>
      </c>
      <c r="K284" s="9">
        <v>1.4999999999999999E-2</v>
      </c>
      <c r="L284" s="10">
        <f t="shared" si="81"/>
        <v>18.059999999999999</v>
      </c>
      <c r="M284" s="10">
        <f t="shared" si="82"/>
        <v>18.059999999999999</v>
      </c>
      <c r="N284" s="11">
        <f t="shared" si="83"/>
        <v>419046.46071000001</v>
      </c>
      <c r="O284" s="11">
        <f t="shared" si="84"/>
        <v>419046.46071000001</v>
      </c>
      <c r="P284" s="11">
        <f t="shared" si="98"/>
        <v>0.46071000001393259</v>
      </c>
      <c r="Q284" s="8">
        <f t="shared" si="85"/>
        <v>419046</v>
      </c>
      <c r="R284" s="11">
        <f t="shared" si="86"/>
        <v>-0.46071000001393259</v>
      </c>
      <c r="S284" s="1">
        <f t="shared" si="87"/>
        <v>18.059999999999999</v>
      </c>
      <c r="T284" s="8">
        <f>ROUND(IF(K284=3%,$J$364*Ranking!K284,0),0)</f>
        <v>0</v>
      </c>
      <c r="U284" s="8">
        <f t="shared" si="88"/>
        <v>419046</v>
      </c>
      <c r="V284" s="8">
        <f t="shared" si="89"/>
        <v>0</v>
      </c>
      <c r="W284" s="8">
        <f t="shared" si="90"/>
        <v>419046</v>
      </c>
      <c r="X284" s="10">
        <f t="shared" si="91"/>
        <v>18.059999999999999</v>
      </c>
      <c r="Y284" s="8">
        <f>IF(K284=3%,ROUND($J$366*Ranking!K284,0),0)</f>
        <v>0</v>
      </c>
      <c r="Z284" s="12">
        <f t="shared" si="92"/>
        <v>419046</v>
      </c>
      <c r="AA284" s="12">
        <f t="shared" si="93"/>
        <v>0</v>
      </c>
      <c r="AB284" s="8">
        <f t="shared" si="94"/>
        <v>419046</v>
      </c>
      <c r="AC284" s="59">
        <f t="shared" si="95"/>
        <v>0</v>
      </c>
      <c r="AD284" s="60">
        <f t="shared" si="99"/>
        <v>18.059999999999999</v>
      </c>
      <c r="AE284" s="61" t="str">
        <f t="shared" si="96"/>
        <v/>
      </c>
      <c r="AF284" s="8"/>
    </row>
    <row r="285" spans="1:32" x14ac:dyDescent="0.3">
      <c r="A285" s="1">
        <v>282</v>
      </c>
      <c r="B285" s="14" t="s">
        <v>598</v>
      </c>
      <c r="C285" s="14" t="s">
        <v>7</v>
      </c>
      <c r="D285" s="6" t="s">
        <v>599</v>
      </c>
      <c r="F285" s="7">
        <v>0</v>
      </c>
      <c r="G285" s="7">
        <v>0</v>
      </c>
      <c r="H285" s="57"/>
      <c r="I285" s="7">
        <f t="shared" si="97"/>
        <v>0</v>
      </c>
      <c r="J285" s="8">
        <f t="shared" si="80"/>
        <v>0</v>
      </c>
      <c r="K285" s="9"/>
      <c r="L285" s="10">
        <f t="shared" si="81"/>
        <v>0</v>
      </c>
      <c r="M285" s="10" t="str">
        <f t="shared" si="82"/>
        <v/>
      </c>
      <c r="N285" s="11">
        <f t="shared" si="83"/>
        <v>0</v>
      </c>
      <c r="O285" s="11">
        <f t="shared" si="84"/>
        <v>0</v>
      </c>
      <c r="P285" s="11">
        <f t="shared" si="98"/>
        <v>0</v>
      </c>
      <c r="Q285" s="8">
        <f t="shared" si="85"/>
        <v>0</v>
      </c>
      <c r="R285" s="11">
        <f t="shared" si="86"/>
        <v>0</v>
      </c>
      <c r="S285" s="1">
        <f t="shared" si="87"/>
        <v>0</v>
      </c>
      <c r="T285" s="8">
        <f>ROUND(IF(K285=3%,$J$364*Ranking!K285,0),0)</f>
        <v>0</v>
      </c>
      <c r="U285" s="8">
        <f t="shared" si="88"/>
        <v>0</v>
      </c>
      <c r="V285" s="8">
        <f t="shared" si="89"/>
        <v>0</v>
      </c>
      <c r="W285" s="8">
        <f t="shared" si="90"/>
        <v>0</v>
      </c>
      <c r="X285" s="10">
        <f t="shared" si="91"/>
        <v>0</v>
      </c>
      <c r="Y285" s="8">
        <f>IF(K285=3%,ROUND($J$366*Ranking!K285,0),0)</f>
        <v>0</v>
      </c>
      <c r="Z285" s="12">
        <f t="shared" si="92"/>
        <v>0</v>
      </c>
      <c r="AA285" s="12">
        <f t="shared" si="93"/>
        <v>0</v>
      </c>
      <c r="AB285" s="8">
        <f t="shared" si="94"/>
        <v>0</v>
      </c>
      <c r="AC285" s="59">
        <f t="shared" si="95"/>
        <v>0</v>
      </c>
      <c r="AD285" s="60" t="str">
        <f t="shared" si="99"/>
        <v/>
      </c>
      <c r="AE285" s="61" t="str">
        <f t="shared" si="96"/>
        <v/>
      </c>
      <c r="AF285" s="8"/>
    </row>
    <row r="286" spans="1:32" x14ac:dyDescent="0.3">
      <c r="A286" s="1">
        <v>283</v>
      </c>
      <c r="B286" s="14" t="s">
        <v>101</v>
      </c>
      <c r="C286" s="14" t="s">
        <v>7</v>
      </c>
      <c r="D286" s="6" t="s">
        <v>102</v>
      </c>
      <c r="E286" s="1">
        <v>2003</v>
      </c>
      <c r="F286" s="7">
        <v>230624.59</v>
      </c>
      <c r="G286" s="7">
        <v>689.19</v>
      </c>
      <c r="H286" s="57"/>
      <c r="I286" s="7">
        <f t="shared" si="97"/>
        <v>229935.4</v>
      </c>
      <c r="J286" s="8">
        <f t="shared" si="80"/>
        <v>229935</v>
      </c>
      <c r="K286" s="9">
        <v>0.03</v>
      </c>
      <c r="L286" s="10">
        <f t="shared" si="81"/>
        <v>18.059999999999999</v>
      </c>
      <c r="M286" s="10">
        <f t="shared" si="82"/>
        <v>48.7</v>
      </c>
      <c r="N286" s="11">
        <f t="shared" si="83"/>
        <v>41528.776639999996</v>
      </c>
      <c r="O286" s="11">
        <f t="shared" si="84"/>
        <v>41528.776639999996</v>
      </c>
      <c r="P286" s="11">
        <f t="shared" si="98"/>
        <v>-0.22336000000359491</v>
      </c>
      <c r="Q286" s="8">
        <f t="shared" si="85"/>
        <v>41529</v>
      </c>
      <c r="R286" s="11">
        <f t="shared" si="86"/>
        <v>0.22336000000359491</v>
      </c>
      <c r="S286" s="1">
        <f t="shared" si="87"/>
        <v>18.059999999999999</v>
      </c>
      <c r="T286" s="8">
        <f>ROUND(IF(K286=3%,$J$364*Ranking!K286,0),0)</f>
        <v>42702</v>
      </c>
      <c r="U286" s="8">
        <f t="shared" si="88"/>
        <v>84231</v>
      </c>
      <c r="V286" s="8">
        <f t="shared" si="89"/>
        <v>42702</v>
      </c>
      <c r="W286" s="8">
        <f t="shared" si="90"/>
        <v>84231</v>
      </c>
      <c r="X286" s="10">
        <f t="shared" si="91"/>
        <v>36.630000000000003</v>
      </c>
      <c r="Y286" s="8">
        <f>IF(K286=3%,ROUND($J$366*Ranking!K286,0),0)</f>
        <v>27758</v>
      </c>
      <c r="Z286" s="12">
        <f t="shared" si="92"/>
        <v>111989</v>
      </c>
      <c r="AA286" s="12">
        <f t="shared" si="93"/>
        <v>27758</v>
      </c>
      <c r="AB286" s="8">
        <f t="shared" si="94"/>
        <v>111989</v>
      </c>
      <c r="AC286" s="59">
        <f t="shared" si="95"/>
        <v>0</v>
      </c>
      <c r="AD286" s="60">
        <f t="shared" si="99"/>
        <v>48.7</v>
      </c>
      <c r="AE286" s="61" t="str">
        <f t="shared" si="96"/>
        <v/>
      </c>
      <c r="AF286" s="8"/>
    </row>
    <row r="287" spans="1:32" x14ac:dyDescent="0.3">
      <c r="A287" s="1">
        <v>284</v>
      </c>
      <c r="B287" s="14" t="s">
        <v>600</v>
      </c>
      <c r="C287" s="14" t="s">
        <v>7</v>
      </c>
      <c r="D287" s="6" t="s">
        <v>601</v>
      </c>
      <c r="F287" s="7">
        <v>0</v>
      </c>
      <c r="G287" s="7">
        <v>0</v>
      </c>
      <c r="H287" s="57"/>
      <c r="I287" s="7">
        <f t="shared" si="97"/>
        <v>0</v>
      </c>
      <c r="J287" s="8">
        <f t="shared" si="80"/>
        <v>0</v>
      </c>
      <c r="K287" s="9"/>
      <c r="L287" s="10">
        <f t="shared" si="81"/>
        <v>0</v>
      </c>
      <c r="M287" s="10" t="str">
        <f t="shared" si="82"/>
        <v/>
      </c>
      <c r="N287" s="11">
        <f t="shared" si="83"/>
        <v>0</v>
      </c>
      <c r="O287" s="11">
        <f t="shared" si="84"/>
        <v>0</v>
      </c>
      <c r="P287" s="11">
        <f t="shared" si="98"/>
        <v>0</v>
      </c>
      <c r="Q287" s="8">
        <f t="shared" si="85"/>
        <v>0</v>
      </c>
      <c r="R287" s="11">
        <f t="shared" si="86"/>
        <v>0</v>
      </c>
      <c r="S287" s="1">
        <f t="shared" si="87"/>
        <v>0</v>
      </c>
      <c r="T287" s="8">
        <f>ROUND(IF(K287=3%,$J$364*Ranking!K287,0),0)</f>
        <v>0</v>
      </c>
      <c r="U287" s="8">
        <f t="shared" si="88"/>
        <v>0</v>
      </c>
      <c r="V287" s="8">
        <f t="shared" si="89"/>
        <v>0</v>
      </c>
      <c r="W287" s="8">
        <f t="shared" si="90"/>
        <v>0</v>
      </c>
      <c r="X287" s="10">
        <f t="shared" si="91"/>
        <v>0</v>
      </c>
      <c r="Y287" s="8">
        <f>IF(K287=3%,ROUND($J$366*Ranking!K287,0),0)</f>
        <v>0</v>
      </c>
      <c r="Z287" s="12">
        <f t="shared" si="92"/>
        <v>0</v>
      </c>
      <c r="AA287" s="12">
        <f t="shared" si="93"/>
        <v>0</v>
      </c>
      <c r="AB287" s="8">
        <f t="shared" si="94"/>
        <v>0</v>
      </c>
      <c r="AC287" s="59">
        <f t="shared" si="95"/>
        <v>0</v>
      </c>
      <c r="AD287" s="60" t="str">
        <f t="shared" si="99"/>
        <v/>
      </c>
      <c r="AE287" s="61" t="str">
        <f t="shared" si="96"/>
        <v/>
      </c>
      <c r="AF287" s="8"/>
    </row>
    <row r="288" spans="1:32" x14ac:dyDescent="0.3">
      <c r="A288" s="1">
        <v>285</v>
      </c>
      <c r="B288" s="14" t="s">
        <v>602</v>
      </c>
      <c r="C288" s="14" t="s">
        <v>7</v>
      </c>
      <c r="D288" s="6" t="s">
        <v>603</v>
      </c>
      <c r="E288" s="1">
        <v>2009</v>
      </c>
      <c r="F288" s="7">
        <v>1018143.79</v>
      </c>
      <c r="G288" s="7">
        <v>8260.5</v>
      </c>
      <c r="H288" s="57"/>
      <c r="I288" s="7">
        <f t="shared" si="97"/>
        <v>1009883.29</v>
      </c>
      <c r="J288" s="8">
        <f t="shared" si="80"/>
        <v>1009883</v>
      </c>
      <c r="K288" s="9">
        <v>1.4999999999999999E-2</v>
      </c>
      <c r="L288" s="10">
        <f t="shared" si="81"/>
        <v>18.059999999999999</v>
      </c>
      <c r="M288" s="10">
        <f t="shared" si="82"/>
        <v>18.059999999999999</v>
      </c>
      <c r="N288" s="11">
        <f t="shared" si="83"/>
        <v>182395.91858999999</v>
      </c>
      <c r="O288" s="11">
        <f t="shared" si="84"/>
        <v>182395.91858999999</v>
      </c>
      <c r="P288" s="11">
        <f t="shared" si="98"/>
        <v>-8.1410000013420358E-2</v>
      </c>
      <c r="Q288" s="8">
        <f t="shared" si="85"/>
        <v>182396</v>
      </c>
      <c r="R288" s="11">
        <f t="shared" si="86"/>
        <v>8.1410000013420358E-2</v>
      </c>
      <c r="S288" s="1">
        <f t="shared" si="87"/>
        <v>18.059999999999999</v>
      </c>
      <c r="T288" s="8">
        <f>ROUND(IF(K288=3%,$J$364*Ranking!K288,0),0)</f>
        <v>0</v>
      </c>
      <c r="U288" s="8">
        <f t="shared" si="88"/>
        <v>182396</v>
      </c>
      <c r="V288" s="8">
        <f t="shared" si="89"/>
        <v>0</v>
      </c>
      <c r="W288" s="8">
        <f t="shared" si="90"/>
        <v>182396</v>
      </c>
      <c r="X288" s="10">
        <f t="shared" si="91"/>
        <v>18.059999999999999</v>
      </c>
      <c r="Y288" s="8">
        <f>IF(K288=3%,ROUND($J$366*Ranking!K288,0),0)</f>
        <v>0</v>
      </c>
      <c r="Z288" s="12">
        <f t="shared" si="92"/>
        <v>182396</v>
      </c>
      <c r="AA288" s="12">
        <f t="shared" si="93"/>
        <v>0</v>
      </c>
      <c r="AB288" s="8">
        <f t="shared" si="94"/>
        <v>182396</v>
      </c>
      <c r="AC288" s="59">
        <f t="shared" si="95"/>
        <v>0</v>
      </c>
      <c r="AD288" s="60">
        <f t="shared" si="99"/>
        <v>18.059999999999999</v>
      </c>
      <c r="AE288" s="61" t="str">
        <f t="shared" si="96"/>
        <v/>
      </c>
      <c r="AF288" s="8"/>
    </row>
    <row r="289" spans="1:32" x14ac:dyDescent="0.3">
      <c r="A289" s="1">
        <v>286</v>
      </c>
      <c r="B289" s="14" t="s">
        <v>103</v>
      </c>
      <c r="C289" s="14" t="s">
        <v>7</v>
      </c>
      <c r="D289" s="6" t="s">
        <v>104</v>
      </c>
      <c r="E289" s="1">
        <v>2002</v>
      </c>
      <c r="F289" s="7">
        <v>854769.08</v>
      </c>
      <c r="G289" s="7">
        <v>8994.26</v>
      </c>
      <c r="H289" s="57"/>
      <c r="I289" s="7">
        <f t="shared" si="97"/>
        <v>845774.82</v>
      </c>
      <c r="J289" s="8">
        <f t="shared" si="80"/>
        <v>845775</v>
      </c>
      <c r="K289" s="9">
        <v>0.03</v>
      </c>
      <c r="L289" s="10">
        <f t="shared" si="81"/>
        <v>18.059999999999999</v>
      </c>
      <c r="M289" s="10">
        <f t="shared" si="82"/>
        <v>27.43</v>
      </c>
      <c r="N289" s="11">
        <f t="shared" si="83"/>
        <v>152756.21833999999</v>
      </c>
      <c r="O289" s="11">
        <f t="shared" si="84"/>
        <v>152756.21833999999</v>
      </c>
      <c r="P289" s="11">
        <f t="shared" si="98"/>
        <v>0.21833999999216758</v>
      </c>
      <c r="Q289" s="8">
        <f t="shared" si="85"/>
        <v>152756</v>
      </c>
      <c r="R289" s="11">
        <f t="shared" si="86"/>
        <v>-0.21833999999216758</v>
      </c>
      <c r="S289" s="1">
        <f t="shared" si="87"/>
        <v>18.059999999999999</v>
      </c>
      <c r="T289" s="8">
        <f>ROUND(IF(K289=3%,$J$364*Ranking!K289,0),0)</f>
        <v>48039</v>
      </c>
      <c r="U289" s="8">
        <f t="shared" si="88"/>
        <v>200795</v>
      </c>
      <c r="V289" s="8">
        <f t="shared" si="89"/>
        <v>48039</v>
      </c>
      <c r="W289" s="8">
        <f t="shared" si="90"/>
        <v>200795</v>
      </c>
      <c r="X289" s="10">
        <f t="shared" si="91"/>
        <v>23.74</v>
      </c>
      <c r="Y289" s="8">
        <f>IF(K289=3%,ROUND($J$366*Ranking!K289,0),0)</f>
        <v>31227</v>
      </c>
      <c r="Z289" s="12">
        <f t="shared" si="92"/>
        <v>232022</v>
      </c>
      <c r="AA289" s="12">
        <f t="shared" si="93"/>
        <v>31227</v>
      </c>
      <c r="AB289" s="8">
        <f t="shared" si="94"/>
        <v>232022</v>
      </c>
      <c r="AC289" s="59">
        <f t="shared" si="95"/>
        <v>0</v>
      </c>
      <c r="AD289" s="60">
        <f t="shared" si="99"/>
        <v>27.43</v>
      </c>
      <c r="AE289" s="61" t="str">
        <f t="shared" si="96"/>
        <v/>
      </c>
      <c r="AF289" s="8"/>
    </row>
    <row r="290" spans="1:32" x14ac:dyDescent="0.3">
      <c r="A290" s="1">
        <v>287</v>
      </c>
      <c r="B290" s="14" t="s">
        <v>105</v>
      </c>
      <c r="C290" s="14" t="s">
        <v>7</v>
      </c>
      <c r="D290" s="6" t="s">
        <v>106</v>
      </c>
      <c r="E290" s="1">
        <v>2002</v>
      </c>
      <c r="F290" s="7">
        <v>694806.02</v>
      </c>
      <c r="G290" s="7">
        <v>2500.1</v>
      </c>
      <c r="H290" s="57"/>
      <c r="I290" s="7">
        <f t="shared" si="97"/>
        <v>692305.92000000004</v>
      </c>
      <c r="J290" s="8">
        <f t="shared" si="80"/>
        <v>692306</v>
      </c>
      <c r="K290" s="9">
        <v>0.03</v>
      </c>
      <c r="L290" s="10">
        <f t="shared" si="81"/>
        <v>18.059999999999999</v>
      </c>
      <c r="M290" s="10">
        <f t="shared" si="82"/>
        <v>32.06</v>
      </c>
      <c r="N290" s="11">
        <f t="shared" si="83"/>
        <v>125038.03789000001</v>
      </c>
      <c r="O290" s="11">
        <f t="shared" si="84"/>
        <v>125038.03789000001</v>
      </c>
      <c r="P290" s="11">
        <f t="shared" si="98"/>
        <v>3.7890000006882474E-2</v>
      </c>
      <c r="Q290" s="8">
        <f t="shared" si="85"/>
        <v>125038</v>
      </c>
      <c r="R290" s="11">
        <f t="shared" si="86"/>
        <v>-3.7890000006882474E-2</v>
      </c>
      <c r="S290" s="1">
        <f t="shared" si="87"/>
        <v>18.059999999999999</v>
      </c>
      <c r="T290" s="8">
        <f>ROUND(IF(K290=3%,$J$364*Ranking!K290,0),0)</f>
        <v>58715</v>
      </c>
      <c r="U290" s="8">
        <f t="shared" si="88"/>
        <v>183753</v>
      </c>
      <c r="V290" s="8">
        <f t="shared" si="89"/>
        <v>58715</v>
      </c>
      <c r="W290" s="8">
        <f t="shared" si="90"/>
        <v>183753</v>
      </c>
      <c r="X290" s="10">
        <f t="shared" si="91"/>
        <v>26.54</v>
      </c>
      <c r="Y290" s="8">
        <f>IF(K290=3%,ROUND($J$366*Ranking!K290,0),0)</f>
        <v>38167</v>
      </c>
      <c r="Z290" s="12">
        <f t="shared" si="92"/>
        <v>221920</v>
      </c>
      <c r="AA290" s="12">
        <f t="shared" si="93"/>
        <v>38167</v>
      </c>
      <c r="AB290" s="8">
        <f t="shared" si="94"/>
        <v>221920</v>
      </c>
      <c r="AC290" s="59">
        <f t="shared" si="95"/>
        <v>0</v>
      </c>
      <c r="AD290" s="60">
        <f t="shared" si="99"/>
        <v>32.06</v>
      </c>
      <c r="AE290" s="61" t="str">
        <f t="shared" si="96"/>
        <v/>
      </c>
      <c r="AF290" s="8"/>
    </row>
    <row r="291" spans="1:32" x14ac:dyDescent="0.3">
      <c r="A291" s="1">
        <v>288</v>
      </c>
      <c r="B291" s="14" t="s">
        <v>107</v>
      </c>
      <c r="C291" s="14" t="s">
        <v>7</v>
      </c>
      <c r="D291" s="6" t="s">
        <v>108</v>
      </c>
      <c r="E291" s="1">
        <v>2003</v>
      </c>
      <c r="F291" s="7">
        <v>2590547.37</v>
      </c>
      <c r="G291" s="7">
        <v>35311.79</v>
      </c>
      <c r="H291" s="57"/>
      <c r="I291" s="7">
        <f t="shared" si="97"/>
        <v>2555235.58</v>
      </c>
      <c r="J291" s="8">
        <f t="shared" si="80"/>
        <v>2555236</v>
      </c>
      <c r="K291" s="9">
        <v>0.03</v>
      </c>
      <c r="L291" s="10">
        <f t="shared" si="81"/>
        <v>18.059999999999999</v>
      </c>
      <c r="M291" s="10">
        <f t="shared" si="82"/>
        <v>20.13</v>
      </c>
      <c r="N291" s="11">
        <f t="shared" si="83"/>
        <v>461503.57759</v>
      </c>
      <c r="O291" s="11">
        <f t="shared" si="84"/>
        <v>461503.57759</v>
      </c>
      <c r="P291" s="11">
        <f t="shared" si="98"/>
        <v>-0.42240999999921769</v>
      </c>
      <c r="Q291" s="8">
        <f t="shared" si="85"/>
        <v>461504</v>
      </c>
      <c r="R291" s="11">
        <f t="shared" si="86"/>
        <v>0.42240999999921769</v>
      </c>
      <c r="S291" s="1">
        <f t="shared" si="87"/>
        <v>18.059999999999999</v>
      </c>
      <c r="T291" s="8">
        <f>ROUND(IF(K291=3%,$J$364*Ranking!K291,0),0)</f>
        <v>32026</v>
      </c>
      <c r="U291" s="8">
        <f t="shared" si="88"/>
        <v>493530</v>
      </c>
      <c r="V291" s="8">
        <f t="shared" si="89"/>
        <v>32026</v>
      </c>
      <c r="W291" s="8">
        <f t="shared" si="90"/>
        <v>493530</v>
      </c>
      <c r="X291" s="10">
        <f t="shared" si="91"/>
        <v>19.309999999999999</v>
      </c>
      <c r="Y291" s="8">
        <f>IF(K291=3%,ROUND($J$366*Ranking!K291,0),0)</f>
        <v>20818</v>
      </c>
      <c r="Z291" s="12">
        <f t="shared" si="92"/>
        <v>514348</v>
      </c>
      <c r="AA291" s="12">
        <f t="shared" si="93"/>
        <v>20818</v>
      </c>
      <c r="AB291" s="8">
        <f t="shared" si="94"/>
        <v>514348</v>
      </c>
      <c r="AC291" s="59">
        <f t="shared" si="95"/>
        <v>0</v>
      </c>
      <c r="AD291" s="60">
        <f t="shared" si="99"/>
        <v>20.13</v>
      </c>
      <c r="AE291" s="61" t="str">
        <f t="shared" si="96"/>
        <v/>
      </c>
      <c r="AF291" s="8"/>
    </row>
    <row r="292" spans="1:32" x14ac:dyDescent="0.3">
      <c r="A292" s="1">
        <v>289</v>
      </c>
      <c r="B292" s="14" t="s">
        <v>604</v>
      </c>
      <c r="C292" s="14" t="s">
        <v>7</v>
      </c>
      <c r="D292" s="6" t="s">
        <v>605</v>
      </c>
      <c r="E292" s="1">
        <v>2012</v>
      </c>
      <c r="F292" s="7">
        <v>183644.53</v>
      </c>
      <c r="G292" s="7">
        <v>167.58</v>
      </c>
      <c r="H292" s="57"/>
      <c r="I292" s="7">
        <f t="shared" si="97"/>
        <v>183476.95</v>
      </c>
      <c r="J292" s="8">
        <f t="shared" si="80"/>
        <v>183477</v>
      </c>
      <c r="K292" s="9">
        <v>0.03</v>
      </c>
      <c r="L292" s="10">
        <f t="shared" si="81"/>
        <v>18.059999999999999</v>
      </c>
      <c r="M292" s="10">
        <f t="shared" si="82"/>
        <v>85.27</v>
      </c>
      <c r="N292" s="11">
        <f t="shared" si="83"/>
        <v>33137.953560000002</v>
      </c>
      <c r="O292" s="11">
        <f t="shared" si="84"/>
        <v>33137.953560000002</v>
      </c>
      <c r="P292" s="11">
        <f t="shared" si="98"/>
        <v>-4.6439999998256098E-2</v>
      </c>
      <c r="Q292" s="8">
        <f t="shared" si="85"/>
        <v>33138</v>
      </c>
      <c r="R292" s="11">
        <f t="shared" si="86"/>
        <v>4.6439999998256098E-2</v>
      </c>
      <c r="S292" s="1">
        <f t="shared" si="87"/>
        <v>18.059999999999999</v>
      </c>
      <c r="T292" s="8">
        <f>ROUND(IF(K292=3%,$J$364*Ranking!K292,0),0)</f>
        <v>74728</v>
      </c>
      <c r="U292" s="8">
        <f t="shared" si="88"/>
        <v>107866</v>
      </c>
      <c r="V292" s="8">
        <f t="shared" si="89"/>
        <v>74728</v>
      </c>
      <c r="W292" s="8">
        <f t="shared" si="90"/>
        <v>107866</v>
      </c>
      <c r="X292" s="10">
        <f t="shared" si="91"/>
        <v>58.79</v>
      </c>
      <c r="Y292" s="8">
        <f>IF(K292=3%,ROUND($J$366*Ranking!K292,0),0)</f>
        <v>48576</v>
      </c>
      <c r="Z292" s="12">
        <f t="shared" si="92"/>
        <v>156442</v>
      </c>
      <c r="AA292" s="12">
        <f t="shared" si="93"/>
        <v>48576</v>
      </c>
      <c r="AB292" s="8">
        <f t="shared" si="94"/>
        <v>156442</v>
      </c>
      <c r="AC292" s="59">
        <f t="shared" si="95"/>
        <v>0</v>
      </c>
      <c r="AD292" s="60">
        <f t="shared" si="99"/>
        <v>85.27</v>
      </c>
      <c r="AE292" s="61" t="str">
        <f t="shared" si="96"/>
        <v/>
      </c>
      <c r="AF292" s="8"/>
    </row>
    <row r="293" spans="1:32" x14ac:dyDescent="0.3">
      <c r="A293" s="1">
        <v>290</v>
      </c>
      <c r="B293" s="14" t="s">
        <v>606</v>
      </c>
      <c r="C293" s="14" t="s">
        <v>7</v>
      </c>
      <c r="D293" s="6" t="s">
        <v>607</v>
      </c>
      <c r="F293" s="7">
        <v>0</v>
      </c>
      <c r="G293" s="7">
        <v>0</v>
      </c>
      <c r="H293" s="57"/>
      <c r="I293" s="7">
        <f t="shared" si="97"/>
        <v>0</v>
      </c>
      <c r="J293" s="8">
        <f t="shared" si="80"/>
        <v>0</v>
      </c>
      <c r="K293" s="9"/>
      <c r="L293" s="10">
        <f t="shared" si="81"/>
        <v>0</v>
      </c>
      <c r="M293" s="10" t="str">
        <f t="shared" si="82"/>
        <v/>
      </c>
      <c r="N293" s="11">
        <f t="shared" si="83"/>
        <v>0</v>
      </c>
      <c r="O293" s="11">
        <f t="shared" si="84"/>
        <v>0</v>
      </c>
      <c r="P293" s="11">
        <f t="shared" si="98"/>
        <v>0</v>
      </c>
      <c r="Q293" s="8">
        <f t="shared" si="85"/>
        <v>0</v>
      </c>
      <c r="R293" s="11">
        <f t="shared" si="86"/>
        <v>0</v>
      </c>
      <c r="S293" s="1">
        <f t="shared" si="87"/>
        <v>0</v>
      </c>
      <c r="T293" s="8">
        <f>ROUND(IF(K293=3%,$J$364*Ranking!K293,0),0)</f>
        <v>0</v>
      </c>
      <c r="U293" s="8">
        <f t="shared" si="88"/>
        <v>0</v>
      </c>
      <c r="V293" s="8">
        <f t="shared" si="89"/>
        <v>0</v>
      </c>
      <c r="W293" s="8">
        <f t="shared" si="90"/>
        <v>0</v>
      </c>
      <c r="X293" s="10">
        <f t="shared" si="91"/>
        <v>0</v>
      </c>
      <c r="Y293" s="8">
        <f>IF(K293=3%,ROUND($J$366*Ranking!K293,0),0)</f>
        <v>0</v>
      </c>
      <c r="Z293" s="12">
        <f t="shared" si="92"/>
        <v>0</v>
      </c>
      <c r="AA293" s="12">
        <f t="shared" si="93"/>
        <v>0</v>
      </c>
      <c r="AB293" s="8">
        <f t="shared" si="94"/>
        <v>0</v>
      </c>
      <c r="AC293" s="59">
        <f t="shared" si="95"/>
        <v>0</v>
      </c>
      <c r="AD293" s="60" t="str">
        <f t="shared" si="99"/>
        <v/>
      </c>
      <c r="AE293" s="61" t="str">
        <f t="shared" si="96"/>
        <v/>
      </c>
      <c r="AF293" s="8"/>
    </row>
    <row r="294" spans="1:32" x14ac:dyDescent="0.3">
      <c r="A294" s="1">
        <v>291</v>
      </c>
      <c r="B294" s="14" t="s">
        <v>608</v>
      </c>
      <c r="C294" s="14" t="s">
        <v>7</v>
      </c>
      <c r="D294" s="6" t="s">
        <v>609</v>
      </c>
      <c r="F294" s="7">
        <v>0</v>
      </c>
      <c r="G294" s="7">
        <v>0</v>
      </c>
      <c r="H294" s="57"/>
      <c r="I294" s="7">
        <f t="shared" si="97"/>
        <v>0</v>
      </c>
      <c r="J294" s="8">
        <f t="shared" si="80"/>
        <v>0</v>
      </c>
      <c r="K294" s="9"/>
      <c r="L294" s="10">
        <f t="shared" si="81"/>
        <v>0</v>
      </c>
      <c r="M294" s="10" t="str">
        <f t="shared" si="82"/>
        <v/>
      </c>
      <c r="N294" s="11">
        <f t="shared" si="83"/>
        <v>0</v>
      </c>
      <c r="O294" s="11">
        <f t="shared" si="84"/>
        <v>0</v>
      </c>
      <c r="P294" s="11">
        <f t="shared" si="98"/>
        <v>0</v>
      </c>
      <c r="Q294" s="8">
        <f t="shared" si="85"/>
        <v>0</v>
      </c>
      <c r="R294" s="11">
        <f t="shared" si="86"/>
        <v>0</v>
      </c>
      <c r="S294" s="1">
        <f t="shared" si="87"/>
        <v>0</v>
      </c>
      <c r="T294" s="8">
        <f>ROUND(IF(K294=3%,$J$364*Ranking!K294,0),0)</f>
        <v>0</v>
      </c>
      <c r="U294" s="8">
        <f t="shared" si="88"/>
        <v>0</v>
      </c>
      <c r="V294" s="8">
        <f t="shared" si="89"/>
        <v>0</v>
      </c>
      <c r="W294" s="8">
        <f t="shared" si="90"/>
        <v>0</v>
      </c>
      <c r="X294" s="10">
        <f t="shared" si="91"/>
        <v>0</v>
      </c>
      <c r="Y294" s="8">
        <f>IF(K294=3%,ROUND($J$366*Ranking!K294,0),0)</f>
        <v>0</v>
      </c>
      <c r="Z294" s="12">
        <f t="shared" si="92"/>
        <v>0</v>
      </c>
      <c r="AA294" s="12">
        <f t="shared" si="93"/>
        <v>0</v>
      </c>
      <c r="AB294" s="8">
        <f t="shared" si="94"/>
        <v>0</v>
      </c>
      <c r="AC294" s="59">
        <f t="shared" si="95"/>
        <v>0</v>
      </c>
      <c r="AD294" s="60" t="str">
        <f t="shared" si="99"/>
        <v/>
      </c>
      <c r="AE294" s="61" t="str">
        <f t="shared" si="96"/>
        <v/>
      </c>
      <c r="AF294" s="8"/>
    </row>
    <row r="295" spans="1:32" x14ac:dyDescent="0.3">
      <c r="A295" s="1">
        <v>292</v>
      </c>
      <c r="B295" s="14" t="s">
        <v>610</v>
      </c>
      <c r="C295" s="14" t="s">
        <v>7</v>
      </c>
      <c r="D295" s="6" t="s">
        <v>611</v>
      </c>
      <c r="E295" s="1">
        <v>2010</v>
      </c>
      <c r="F295" s="7">
        <v>480360.86</v>
      </c>
      <c r="G295" s="7">
        <v>7620.97</v>
      </c>
      <c r="H295" s="57"/>
      <c r="I295" s="7">
        <f t="shared" si="97"/>
        <v>472739.89</v>
      </c>
      <c r="J295" s="8">
        <f t="shared" si="80"/>
        <v>472740</v>
      </c>
      <c r="K295" s="9">
        <v>1.4999999999999999E-2</v>
      </c>
      <c r="L295" s="10">
        <f t="shared" si="81"/>
        <v>18.059999999999999</v>
      </c>
      <c r="M295" s="10">
        <f t="shared" si="82"/>
        <v>18.059999999999999</v>
      </c>
      <c r="N295" s="11">
        <f t="shared" si="83"/>
        <v>85382.016090000005</v>
      </c>
      <c r="O295" s="11">
        <f t="shared" si="84"/>
        <v>85382.016090000005</v>
      </c>
      <c r="P295" s="11">
        <f t="shared" si="98"/>
        <v>1.6090000004624017E-2</v>
      </c>
      <c r="Q295" s="8">
        <f t="shared" si="85"/>
        <v>85382</v>
      </c>
      <c r="R295" s="11">
        <f t="shared" si="86"/>
        <v>-1.6090000004624017E-2</v>
      </c>
      <c r="S295" s="1">
        <f t="shared" si="87"/>
        <v>18.059999999999999</v>
      </c>
      <c r="T295" s="8">
        <f>ROUND(IF(K295=3%,$J$364*Ranking!K295,0),0)</f>
        <v>0</v>
      </c>
      <c r="U295" s="8">
        <f t="shared" si="88"/>
        <v>85382</v>
      </c>
      <c r="V295" s="8">
        <f t="shared" si="89"/>
        <v>0</v>
      </c>
      <c r="W295" s="8">
        <f t="shared" si="90"/>
        <v>85382</v>
      </c>
      <c r="X295" s="10">
        <f t="shared" si="91"/>
        <v>18.059999999999999</v>
      </c>
      <c r="Y295" s="8">
        <f>IF(K295=3%,ROUND($J$366*Ranking!K295,0),0)</f>
        <v>0</v>
      </c>
      <c r="Z295" s="12">
        <f t="shared" si="92"/>
        <v>85382</v>
      </c>
      <c r="AA295" s="12">
        <f t="shared" si="93"/>
        <v>0</v>
      </c>
      <c r="AB295" s="8">
        <f t="shared" si="94"/>
        <v>85382</v>
      </c>
      <c r="AC295" s="59">
        <f t="shared" si="95"/>
        <v>0</v>
      </c>
      <c r="AD295" s="60">
        <f t="shared" si="99"/>
        <v>18.059999999999999</v>
      </c>
      <c r="AE295" s="61" t="str">
        <f t="shared" si="96"/>
        <v/>
      </c>
      <c r="AF295" s="8"/>
    </row>
    <row r="296" spans="1:32" x14ac:dyDescent="0.3">
      <c r="A296" s="1">
        <v>293</v>
      </c>
      <c r="B296" s="14" t="s">
        <v>612</v>
      </c>
      <c r="C296" s="14" t="s">
        <v>7</v>
      </c>
      <c r="D296" s="6" t="s">
        <v>613</v>
      </c>
      <c r="F296" s="7">
        <v>0</v>
      </c>
      <c r="G296" s="7">
        <v>0</v>
      </c>
      <c r="H296" s="57"/>
      <c r="I296" s="7">
        <f t="shared" si="97"/>
        <v>0</v>
      </c>
      <c r="J296" s="8">
        <f t="shared" si="80"/>
        <v>0</v>
      </c>
      <c r="K296" s="9"/>
      <c r="L296" s="10">
        <f t="shared" si="81"/>
        <v>0</v>
      </c>
      <c r="M296" s="10" t="str">
        <f t="shared" si="82"/>
        <v/>
      </c>
      <c r="N296" s="11">
        <f t="shared" si="83"/>
        <v>0</v>
      </c>
      <c r="O296" s="11">
        <f t="shared" si="84"/>
        <v>0</v>
      </c>
      <c r="P296" s="11">
        <f t="shared" si="98"/>
        <v>0</v>
      </c>
      <c r="Q296" s="8">
        <f t="shared" si="85"/>
        <v>0</v>
      </c>
      <c r="R296" s="11">
        <f t="shared" si="86"/>
        <v>0</v>
      </c>
      <c r="S296" s="1">
        <f t="shared" si="87"/>
        <v>0</v>
      </c>
      <c r="T296" s="8">
        <f>ROUND(IF(K296=3%,$J$364*Ranking!K296,0),0)</f>
        <v>0</v>
      </c>
      <c r="U296" s="8">
        <f t="shared" si="88"/>
        <v>0</v>
      </c>
      <c r="V296" s="8">
        <f t="shared" si="89"/>
        <v>0</v>
      </c>
      <c r="W296" s="8">
        <f t="shared" si="90"/>
        <v>0</v>
      </c>
      <c r="X296" s="10">
        <f t="shared" si="91"/>
        <v>0</v>
      </c>
      <c r="Y296" s="8">
        <f>IF(K296=3%,ROUND($J$366*Ranking!K296,0),0)</f>
        <v>0</v>
      </c>
      <c r="Z296" s="12">
        <f t="shared" si="92"/>
        <v>0</v>
      </c>
      <c r="AA296" s="12">
        <f t="shared" si="93"/>
        <v>0</v>
      </c>
      <c r="AB296" s="8">
        <f t="shared" si="94"/>
        <v>0</v>
      </c>
      <c r="AC296" s="59">
        <f t="shared" si="95"/>
        <v>0</v>
      </c>
      <c r="AD296" s="60" t="str">
        <f t="shared" si="99"/>
        <v/>
      </c>
      <c r="AE296" s="61" t="str">
        <f t="shared" si="96"/>
        <v/>
      </c>
      <c r="AF296" s="8"/>
    </row>
    <row r="297" spans="1:32" x14ac:dyDescent="0.3">
      <c r="A297" s="1">
        <v>294</v>
      </c>
      <c r="B297" s="14" t="s">
        <v>614</v>
      </c>
      <c r="C297" s="14" t="s">
        <v>7</v>
      </c>
      <c r="D297" s="6" t="s">
        <v>615</v>
      </c>
      <c r="E297" s="1">
        <v>2008</v>
      </c>
      <c r="F297" s="7">
        <v>286104.86</v>
      </c>
      <c r="G297" s="7">
        <v>15138.4</v>
      </c>
      <c r="H297" s="57"/>
      <c r="I297" s="7">
        <f t="shared" si="97"/>
        <v>270966.45999999996</v>
      </c>
      <c r="J297" s="8">
        <f t="shared" si="80"/>
        <v>270966</v>
      </c>
      <c r="K297" s="9">
        <v>0.03</v>
      </c>
      <c r="L297" s="10">
        <f t="shared" si="81"/>
        <v>18.059999999999999</v>
      </c>
      <c r="M297" s="10">
        <f t="shared" si="82"/>
        <v>60.32</v>
      </c>
      <c r="N297" s="11">
        <f t="shared" si="83"/>
        <v>48939.424149999999</v>
      </c>
      <c r="O297" s="11">
        <f t="shared" si="84"/>
        <v>48939.424149999999</v>
      </c>
      <c r="P297" s="11">
        <f t="shared" si="98"/>
        <v>0.42414999999891734</v>
      </c>
      <c r="Q297" s="8">
        <f t="shared" si="85"/>
        <v>48939</v>
      </c>
      <c r="R297" s="11">
        <f t="shared" si="86"/>
        <v>-0.42414999999891734</v>
      </c>
      <c r="S297" s="1">
        <f t="shared" si="87"/>
        <v>18.059999999999999</v>
      </c>
      <c r="T297" s="8">
        <f>ROUND(IF(K297=3%,$J$364*Ranking!K297,0),0)</f>
        <v>69390</v>
      </c>
      <c r="U297" s="8">
        <f t="shared" si="88"/>
        <v>118329</v>
      </c>
      <c r="V297" s="8">
        <f t="shared" si="89"/>
        <v>69390</v>
      </c>
      <c r="W297" s="8">
        <f t="shared" si="90"/>
        <v>118329</v>
      </c>
      <c r="X297" s="10">
        <f t="shared" si="91"/>
        <v>43.67</v>
      </c>
      <c r="Y297" s="8">
        <f>IF(K297=3%,ROUND($J$366*Ranking!K297,0),0)</f>
        <v>45106</v>
      </c>
      <c r="Z297" s="12">
        <f t="shared" si="92"/>
        <v>163435</v>
      </c>
      <c r="AA297" s="12">
        <f t="shared" si="93"/>
        <v>45106</v>
      </c>
      <c r="AB297" s="8">
        <f t="shared" si="94"/>
        <v>163435</v>
      </c>
      <c r="AC297" s="59">
        <f t="shared" si="95"/>
        <v>0</v>
      </c>
      <c r="AD297" s="60">
        <f t="shared" si="99"/>
        <v>60.32</v>
      </c>
      <c r="AE297" s="61" t="str">
        <f t="shared" si="96"/>
        <v/>
      </c>
      <c r="AF297" s="8"/>
    </row>
    <row r="298" spans="1:32" x14ac:dyDescent="0.3">
      <c r="A298" s="1">
        <v>295</v>
      </c>
      <c r="B298" s="14" t="s">
        <v>616</v>
      </c>
      <c r="C298" s="14" t="s">
        <v>7</v>
      </c>
      <c r="D298" s="6" t="s">
        <v>617</v>
      </c>
      <c r="E298" s="1">
        <v>2007</v>
      </c>
      <c r="F298" s="7">
        <v>1295335.8700000001</v>
      </c>
      <c r="G298" s="7">
        <v>6616.79</v>
      </c>
      <c r="H298" s="57"/>
      <c r="I298" s="7">
        <f t="shared" si="97"/>
        <v>1288719.08</v>
      </c>
      <c r="J298" s="8">
        <f t="shared" si="80"/>
        <v>1288719</v>
      </c>
      <c r="K298" s="9">
        <v>1.4999999999999999E-2</v>
      </c>
      <c r="L298" s="10">
        <f t="shared" si="81"/>
        <v>18.059999999999999</v>
      </c>
      <c r="M298" s="10">
        <f t="shared" si="82"/>
        <v>18.059999999999999</v>
      </c>
      <c r="N298" s="11">
        <f t="shared" si="83"/>
        <v>232756.75085000001</v>
      </c>
      <c r="O298" s="11">
        <f t="shared" si="84"/>
        <v>232756.75085000001</v>
      </c>
      <c r="P298" s="11">
        <f t="shared" si="98"/>
        <v>-0.249149999988731</v>
      </c>
      <c r="Q298" s="8">
        <f t="shared" si="85"/>
        <v>232757</v>
      </c>
      <c r="R298" s="11">
        <f t="shared" si="86"/>
        <v>0.249149999988731</v>
      </c>
      <c r="S298" s="1">
        <f t="shared" si="87"/>
        <v>18.059999999999999</v>
      </c>
      <c r="T298" s="8">
        <f>ROUND(IF(K298=3%,$J$364*Ranking!K298,0),0)</f>
        <v>0</v>
      </c>
      <c r="U298" s="8">
        <f t="shared" si="88"/>
        <v>232757</v>
      </c>
      <c r="V298" s="8">
        <f t="shared" si="89"/>
        <v>0</v>
      </c>
      <c r="W298" s="8">
        <f t="shared" si="90"/>
        <v>232757</v>
      </c>
      <c r="X298" s="10">
        <f t="shared" si="91"/>
        <v>18.059999999999999</v>
      </c>
      <c r="Y298" s="8">
        <f>IF(K298=3%,ROUND($J$366*Ranking!K298,0),0)</f>
        <v>0</v>
      </c>
      <c r="Z298" s="12">
        <f t="shared" si="92"/>
        <v>232757</v>
      </c>
      <c r="AA298" s="12">
        <f t="shared" si="93"/>
        <v>0</v>
      </c>
      <c r="AB298" s="8">
        <f t="shared" si="94"/>
        <v>232757</v>
      </c>
      <c r="AC298" s="59">
        <f t="shared" si="95"/>
        <v>0</v>
      </c>
      <c r="AD298" s="60">
        <f t="shared" si="99"/>
        <v>18.059999999999999</v>
      </c>
      <c r="AE298" s="61" t="str">
        <f t="shared" si="96"/>
        <v/>
      </c>
      <c r="AF298" s="8"/>
    </row>
    <row r="299" spans="1:32" x14ac:dyDescent="0.3">
      <c r="A299" s="1">
        <v>296</v>
      </c>
      <c r="B299" s="14" t="s">
        <v>618</v>
      </c>
      <c r="C299" s="14" t="s">
        <v>7</v>
      </c>
      <c r="D299" s="6" t="s">
        <v>619</v>
      </c>
      <c r="E299" s="1">
        <v>2006</v>
      </c>
      <c r="F299" s="7">
        <v>942797.27</v>
      </c>
      <c r="G299" s="7">
        <v>6991.88</v>
      </c>
      <c r="H299" s="57"/>
      <c r="I299" s="7">
        <f t="shared" si="97"/>
        <v>935805.39</v>
      </c>
      <c r="J299" s="8">
        <f t="shared" si="80"/>
        <v>935805</v>
      </c>
      <c r="K299" s="9">
        <v>0.03</v>
      </c>
      <c r="L299" s="10">
        <f t="shared" si="81"/>
        <v>18.059999999999999</v>
      </c>
      <c r="M299" s="10">
        <f t="shared" si="82"/>
        <v>24.65</v>
      </c>
      <c r="N299" s="11">
        <f t="shared" si="83"/>
        <v>169016.62132999999</v>
      </c>
      <c r="O299" s="11">
        <f t="shared" si="84"/>
        <v>169016.62132999999</v>
      </c>
      <c r="P299" s="11">
        <f t="shared" si="98"/>
        <v>-0.37867000000551343</v>
      </c>
      <c r="Q299" s="8">
        <f t="shared" si="85"/>
        <v>169017</v>
      </c>
      <c r="R299" s="11">
        <f t="shared" si="86"/>
        <v>0.37867000000551343</v>
      </c>
      <c r="S299" s="1">
        <f t="shared" si="87"/>
        <v>18.059999999999999</v>
      </c>
      <c r="T299" s="8">
        <f>ROUND(IF(K299=3%,$J$364*Ranking!K299,0),0)</f>
        <v>37364</v>
      </c>
      <c r="U299" s="8">
        <f t="shared" si="88"/>
        <v>206381</v>
      </c>
      <c r="V299" s="8">
        <f t="shared" si="89"/>
        <v>37364</v>
      </c>
      <c r="W299" s="8">
        <f t="shared" si="90"/>
        <v>206381</v>
      </c>
      <c r="X299" s="10">
        <f t="shared" si="91"/>
        <v>22.05</v>
      </c>
      <c r="Y299" s="8">
        <f>IF(K299=3%,ROUND($J$366*Ranking!K299,0),0)</f>
        <v>24288</v>
      </c>
      <c r="Z299" s="12">
        <f t="shared" si="92"/>
        <v>230669</v>
      </c>
      <c r="AA299" s="12">
        <f t="shared" si="93"/>
        <v>24288</v>
      </c>
      <c r="AB299" s="8">
        <f t="shared" si="94"/>
        <v>230669</v>
      </c>
      <c r="AC299" s="59">
        <f t="shared" si="95"/>
        <v>0</v>
      </c>
      <c r="AD299" s="60">
        <f t="shared" si="99"/>
        <v>24.65</v>
      </c>
      <c r="AE299" s="61" t="str">
        <f t="shared" si="96"/>
        <v/>
      </c>
      <c r="AF299" s="8"/>
    </row>
    <row r="300" spans="1:32" x14ac:dyDescent="0.3">
      <c r="A300" s="1">
        <v>297</v>
      </c>
      <c r="B300" s="14" t="s">
        <v>620</v>
      </c>
      <c r="C300" s="14" t="s">
        <v>7</v>
      </c>
      <c r="D300" s="6" t="s">
        <v>621</v>
      </c>
      <c r="F300" s="7">
        <v>0</v>
      </c>
      <c r="G300" s="7">
        <v>0</v>
      </c>
      <c r="H300" s="57"/>
      <c r="I300" s="7">
        <f t="shared" si="97"/>
        <v>0</v>
      </c>
      <c r="J300" s="8">
        <f t="shared" si="80"/>
        <v>0</v>
      </c>
      <c r="K300" s="9"/>
      <c r="L300" s="10">
        <f t="shared" si="81"/>
        <v>0</v>
      </c>
      <c r="M300" s="10" t="str">
        <f t="shared" si="82"/>
        <v/>
      </c>
      <c r="N300" s="11">
        <f t="shared" si="83"/>
        <v>0</v>
      </c>
      <c r="O300" s="11">
        <f t="shared" si="84"/>
        <v>0</v>
      </c>
      <c r="P300" s="11">
        <f t="shared" si="98"/>
        <v>0</v>
      </c>
      <c r="Q300" s="8">
        <f t="shared" si="85"/>
        <v>0</v>
      </c>
      <c r="R300" s="11">
        <f t="shared" si="86"/>
        <v>0</v>
      </c>
      <c r="S300" s="1">
        <f t="shared" si="87"/>
        <v>0</v>
      </c>
      <c r="T300" s="8">
        <f>ROUND(IF(K300=3%,$J$364*Ranking!K300,0),0)</f>
        <v>0</v>
      </c>
      <c r="U300" s="8">
        <f t="shared" si="88"/>
        <v>0</v>
      </c>
      <c r="V300" s="8">
        <f t="shared" si="89"/>
        <v>0</v>
      </c>
      <c r="W300" s="8">
        <f t="shared" si="90"/>
        <v>0</v>
      </c>
      <c r="X300" s="10">
        <f t="shared" si="91"/>
        <v>0</v>
      </c>
      <c r="Y300" s="8">
        <f>IF(K300=3%,ROUND($J$366*Ranking!K300,0),0)</f>
        <v>0</v>
      </c>
      <c r="Z300" s="12">
        <f t="shared" si="92"/>
        <v>0</v>
      </c>
      <c r="AA300" s="12">
        <f t="shared" si="93"/>
        <v>0</v>
      </c>
      <c r="AB300" s="8">
        <f t="shared" si="94"/>
        <v>0</v>
      </c>
      <c r="AC300" s="59">
        <f t="shared" si="95"/>
        <v>0</v>
      </c>
      <c r="AD300" s="60" t="str">
        <f t="shared" si="99"/>
        <v/>
      </c>
      <c r="AE300" s="61" t="str">
        <f t="shared" si="96"/>
        <v/>
      </c>
      <c r="AF300" s="8"/>
    </row>
    <row r="301" spans="1:32" x14ac:dyDescent="0.3">
      <c r="A301" s="1">
        <v>298</v>
      </c>
      <c r="B301" s="14" t="s">
        <v>622</v>
      </c>
      <c r="C301" s="14" t="s">
        <v>7</v>
      </c>
      <c r="D301" s="6" t="s">
        <v>623</v>
      </c>
      <c r="F301" s="7">
        <v>0</v>
      </c>
      <c r="G301" s="7">
        <v>0</v>
      </c>
      <c r="H301" s="57"/>
      <c r="I301" s="7">
        <f t="shared" si="97"/>
        <v>0</v>
      </c>
      <c r="J301" s="8">
        <f t="shared" si="80"/>
        <v>0</v>
      </c>
      <c r="K301" s="9"/>
      <c r="L301" s="10">
        <f t="shared" si="81"/>
        <v>0</v>
      </c>
      <c r="M301" s="10" t="str">
        <f t="shared" si="82"/>
        <v/>
      </c>
      <c r="N301" s="11">
        <f t="shared" si="83"/>
        <v>0</v>
      </c>
      <c r="O301" s="11">
        <f t="shared" si="84"/>
        <v>0</v>
      </c>
      <c r="P301" s="11">
        <f t="shared" si="98"/>
        <v>0</v>
      </c>
      <c r="Q301" s="8">
        <f t="shared" si="85"/>
        <v>0</v>
      </c>
      <c r="R301" s="11">
        <f t="shared" si="86"/>
        <v>0</v>
      </c>
      <c r="S301" s="1">
        <f t="shared" si="87"/>
        <v>0</v>
      </c>
      <c r="T301" s="8">
        <f>ROUND(IF(K301=3%,$J$364*Ranking!K301,0),0)</f>
        <v>0</v>
      </c>
      <c r="U301" s="8">
        <f t="shared" si="88"/>
        <v>0</v>
      </c>
      <c r="V301" s="8">
        <f t="shared" si="89"/>
        <v>0</v>
      </c>
      <c r="W301" s="8">
        <f t="shared" si="90"/>
        <v>0</v>
      </c>
      <c r="X301" s="10">
        <f t="shared" si="91"/>
        <v>0</v>
      </c>
      <c r="Y301" s="8">
        <f>IF(K301=3%,ROUND($J$366*Ranking!K301,0),0)</f>
        <v>0</v>
      </c>
      <c r="Z301" s="12">
        <f t="shared" si="92"/>
        <v>0</v>
      </c>
      <c r="AA301" s="12">
        <f t="shared" si="93"/>
        <v>0</v>
      </c>
      <c r="AB301" s="8">
        <f t="shared" si="94"/>
        <v>0</v>
      </c>
      <c r="AC301" s="59">
        <f t="shared" si="95"/>
        <v>0</v>
      </c>
      <c r="AD301" s="60" t="str">
        <f t="shared" si="99"/>
        <v/>
      </c>
      <c r="AE301" s="61" t="str">
        <f t="shared" si="96"/>
        <v/>
      </c>
      <c r="AF301" s="8"/>
    </row>
    <row r="302" spans="1:32" x14ac:dyDescent="0.3">
      <c r="A302" s="1">
        <v>299</v>
      </c>
      <c r="B302" s="14" t="s">
        <v>624</v>
      </c>
      <c r="C302" s="14" t="s">
        <v>7</v>
      </c>
      <c r="D302" s="6" t="s">
        <v>625</v>
      </c>
      <c r="F302" s="7">
        <v>0</v>
      </c>
      <c r="G302" s="7">
        <v>0</v>
      </c>
      <c r="H302" s="57"/>
      <c r="I302" s="7">
        <f t="shared" si="97"/>
        <v>0</v>
      </c>
      <c r="J302" s="8">
        <f t="shared" si="80"/>
        <v>0</v>
      </c>
      <c r="K302" s="9"/>
      <c r="L302" s="10">
        <f t="shared" si="81"/>
        <v>0</v>
      </c>
      <c r="M302" s="10" t="str">
        <f t="shared" si="82"/>
        <v/>
      </c>
      <c r="N302" s="11">
        <f t="shared" si="83"/>
        <v>0</v>
      </c>
      <c r="O302" s="11">
        <f t="shared" si="84"/>
        <v>0</v>
      </c>
      <c r="P302" s="11">
        <f t="shared" si="98"/>
        <v>0</v>
      </c>
      <c r="Q302" s="8">
        <f t="shared" si="85"/>
        <v>0</v>
      </c>
      <c r="R302" s="11">
        <f t="shared" si="86"/>
        <v>0</v>
      </c>
      <c r="S302" s="1">
        <f t="shared" si="87"/>
        <v>0</v>
      </c>
      <c r="T302" s="8">
        <f>ROUND(IF(K302=3%,$J$364*Ranking!K302,0),0)</f>
        <v>0</v>
      </c>
      <c r="U302" s="8">
        <f t="shared" si="88"/>
        <v>0</v>
      </c>
      <c r="V302" s="8">
        <f t="shared" si="89"/>
        <v>0</v>
      </c>
      <c r="W302" s="8">
        <f t="shared" si="90"/>
        <v>0</v>
      </c>
      <c r="X302" s="10">
        <f t="shared" si="91"/>
        <v>0</v>
      </c>
      <c r="Y302" s="8">
        <f>IF(K302=3%,ROUND($J$366*Ranking!K302,0),0)</f>
        <v>0</v>
      </c>
      <c r="Z302" s="12">
        <f t="shared" si="92"/>
        <v>0</v>
      </c>
      <c r="AA302" s="12">
        <f t="shared" si="93"/>
        <v>0</v>
      </c>
      <c r="AB302" s="8">
        <f t="shared" si="94"/>
        <v>0</v>
      </c>
      <c r="AC302" s="59">
        <f t="shared" si="95"/>
        <v>0</v>
      </c>
      <c r="AD302" s="60" t="str">
        <f t="shared" si="99"/>
        <v/>
      </c>
      <c r="AE302" s="61" t="str">
        <f t="shared" si="96"/>
        <v/>
      </c>
      <c r="AF302" s="8"/>
    </row>
    <row r="303" spans="1:32" x14ac:dyDescent="0.3">
      <c r="A303" s="1">
        <v>300</v>
      </c>
      <c r="B303" s="14" t="s">
        <v>626</v>
      </c>
      <c r="C303" s="14" t="s">
        <v>7</v>
      </c>
      <c r="D303" s="6" t="s">
        <v>627</v>
      </c>
      <c r="E303" s="1">
        <v>2006</v>
      </c>
      <c r="F303" s="7">
        <v>609455.88</v>
      </c>
      <c r="G303" s="7">
        <v>3937.35</v>
      </c>
      <c r="H303" s="57"/>
      <c r="I303" s="7">
        <f t="shared" si="97"/>
        <v>605518.53</v>
      </c>
      <c r="J303" s="8">
        <f t="shared" si="80"/>
        <v>605519</v>
      </c>
      <c r="K303" s="9">
        <v>0.03</v>
      </c>
      <c r="L303" s="10">
        <f t="shared" si="81"/>
        <v>18.059999999999999</v>
      </c>
      <c r="M303" s="10">
        <f t="shared" si="82"/>
        <v>29.7</v>
      </c>
      <c r="N303" s="11">
        <f t="shared" si="83"/>
        <v>109363.35618</v>
      </c>
      <c r="O303" s="11">
        <f t="shared" si="84"/>
        <v>109363.35618</v>
      </c>
      <c r="P303" s="11">
        <f t="shared" si="98"/>
        <v>0.35618000000249594</v>
      </c>
      <c r="Q303" s="8">
        <f t="shared" si="85"/>
        <v>109363</v>
      </c>
      <c r="R303" s="11">
        <f t="shared" si="86"/>
        <v>-0.35618000000249594</v>
      </c>
      <c r="S303" s="1">
        <f t="shared" si="87"/>
        <v>18.059999999999999</v>
      </c>
      <c r="T303" s="8">
        <f>ROUND(IF(K303=3%,$J$364*Ranking!K303,0),0)</f>
        <v>42702</v>
      </c>
      <c r="U303" s="8">
        <f t="shared" si="88"/>
        <v>152065</v>
      </c>
      <c r="V303" s="8">
        <f t="shared" si="89"/>
        <v>42702</v>
      </c>
      <c r="W303" s="8">
        <f t="shared" si="90"/>
        <v>152065</v>
      </c>
      <c r="X303" s="10">
        <f t="shared" si="91"/>
        <v>25.11</v>
      </c>
      <c r="Y303" s="8">
        <f>IF(K303=3%,ROUND($J$366*Ranking!K303,0),0)</f>
        <v>27758</v>
      </c>
      <c r="Z303" s="12">
        <f t="shared" si="92"/>
        <v>179823</v>
      </c>
      <c r="AA303" s="12">
        <f t="shared" si="93"/>
        <v>27758</v>
      </c>
      <c r="AB303" s="8">
        <f t="shared" si="94"/>
        <v>179823</v>
      </c>
      <c r="AC303" s="59">
        <f t="shared" si="95"/>
        <v>0</v>
      </c>
      <c r="AD303" s="60">
        <f t="shared" si="99"/>
        <v>29.7</v>
      </c>
      <c r="AE303" s="61" t="str">
        <f t="shared" si="96"/>
        <v/>
      </c>
      <c r="AF303" s="8"/>
    </row>
    <row r="304" spans="1:32" x14ac:dyDescent="0.3">
      <c r="A304" s="1">
        <v>301</v>
      </c>
      <c r="B304" s="14" t="s">
        <v>109</v>
      </c>
      <c r="C304" s="14" t="s">
        <v>7</v>
      </c>
      <c r="D304" s="6" t="s">
        <v>110</v>
      </c>
      <c r="E304" s="1">
        <v>2002</v>
      </c>
      <c r="F304" s="7">
        <v>805163.47</v>
      </c>
      <c r="G304" s="7">
        <v>8748.74</v>
      </c>
      <c r="H304" s="57"/>
      <c r="I304" s="7">
        <f t="shared" si="97"/>
        <v>796414.73</v>
      </c>
      <c r="J304" s="8">
        <f t="shared" si="80"/>
        <v>796415</v>
      </c>
      <c r="K304" s="9">
        <v>0.03</v>
      </c>
      <c r="L304" s="10">
        <f t="shared" si="81"/>
        <v>18.059999999999999</v>
      </c>
      <c r="M304" s="10">
        <f t="shared" si="82"/>
        <v>29.12</v>
      </c>
      <c r="N304" s="11">
        <f t="shared" si="83"/>
        <v>143841.26230999999</v>
      </c>
      <c r="O304" s="11">
        <f t="shared" si="84"/>
        <v>143841.26230999999</v>
      </c>
      <c r="P304" s="11">
        <f t="shared" si="98"/>
        <v>0.26230999999097548</v>
      </c>
      <c r="Q304" s="8">
        <f t="shared" si="85"/>
        <v>143841</v>
      </c>
      <c r="R304" s="11">
        <f t="shared" si="86"/>
        <v>-0.26230999999097548</v>
      </c>
      <c r="S304" s="1">
        <f t="shared" si="87"/>
        <v>18.059999999999999</v>
      </c>
      <c r="T304" s="8">
        <f>ROUND(IF(K304=3%,$J$364*Ranking!K304,0),0)</f>
        <v>53377</v>
      </c>
      <c r="U304" s="8">
        <f t="shared" si="88"/>
        <v>197218</v>
      </c>
      <c r="V304" s="8">
        <f t="shared" si="89"/>
        <v>53377</v>
      </c>
      <c r="W304" s="8">
        <f t="shared" si="90"/>
        <v>197218</v>
      </c>
      <c r="X304" s="10">
        <f t="shared" si="91"/>
        <v>24.76</v>
      </c>
      <c r="Y304" s="8">
        <f>IF(K304=3%,ROUND($J$366*Ranking!K304,0),0)</f>
        <v>34697</v>
      </c>
      <c r="Z304" s="12">
        <f t="shared" si="92"/>
        <v>231915</v>
      </c>
      <c r="AA304" s="12">
        <f t="shared" si="93"/>
        <v>34697</v>
      </c>
      <c r="AB304" s="8">
        <f t="shared" si="94"/>
        <v>231915</v>
      </c>
      <c r="AC304" s="59">
        <f t="shared" si="95"/>
        <v>0</v>
      </c>
      <c r="AD304" s="60">
        <f t="shared" si="99"/>
        <v>29.12</v>
      </c>
      <c r="AE304" s="61" t="str">
        <f t="shared" si="96"/>
        <v/>
      </c>
      <c r="AF304" s="8"/>
    </row>
    <row r="305" spans="1:32" x14ac:dyDescent="0.3">
      <c r="A305" s="1">
        <v>302</v>
      </c>
      <c r="B305" s="14" t="s">
        <v>628</v>
      </c>
      <c r="C305" s="14" t="s">
        <v>7</v>
      </c>
      <c r="D305" s="6" t="s">
        <v>629</v>
      </c>
      <c r="F305" s="7">
        <v>0</v>
      </c>
      <c r="G305" s="7">
        <v>0</v>
      </c>
      <c r="H305" s="57"/>
      <c r="I305" s="7">
        <f t="shared" si="97"/>
        <v>0</v>
      </c>
      <c r="J305" s="8">
        <f t="shared" si="80"/>
        <v>0</v>
      </c>
      <c r="K305" s="9"/>
      <c r="L305" s="10">
        <f t="shared" si="81"/>
        <v>0</v>
      </c>
      <c r="M305" s="10" t="str">
        <f t="shared" si="82"/>
        <v/>
      </c>
      <c r="N305" s="11">
        <f t="shared" si="83"/>
        <v>0</v>
      </c>
      <c r="O305" s="11">
        <f t="shared" si="84"/>
        <v>0</v>
      </c>
      <c r="P305" s="11">
        <f t="shared" si="98"/>
        <v>0</v>
      </c>
      <c r="Q305" s="8">
        <f t="shared" si="85"/>
        <v>0</v>
      </c>
      <c r="R305" s="11">
        <f t="shared" si="86"/>
        <v>0</v>
      </c>
      <c r="S305" s="1">
        <f t="shared" si="87"/>
        <v>0</v>
      </c>
      <c r="T305" s="8">
        <f>ROUND(IF(K305=3%,$J$364*Ranking!K305,0),0)</f>
        <v>0</v>
      </c>
      <c r="U305" s="8">
        <f t="shared" si="88"/>
        <v>0</v>
      </c>
      <c r="V305" s="8">
        <f t="shared" si="89"/>
        <v>0</v>
      </c>
      <c r="W305" s="8">
        <f t="shared" si="90"/>
        <v>0</v>
      </c>
      <c r="X305" s="10">
        <f t="shared" si="91"/>
        <v>0</v>
      </c>
      <c r="Y305" s="8">
        <f>IF(K305=3%,ROUND($J$366*Ranking!K305,0),0)</f>
        <v>0</v>
      </c>
      <c r="Z305" s="12">
        <f t="shared" si="92"/>
        <v>0</v>
      </c>
      <c r="AA305" s="12">
        <f t="shared" si="93"/>
        <v>0</v>
      </c>
      <c r="AB305" s="8">
        <f t="shared" si="94"/>
        <v>0</v>
      </c>
      <c r="AC305" s="59">
        <f t="shared" si="95"/>
        <v>0</v>
      </c>
      <c r="AD305" s="60" t="str">
        <f t="shared" si="99"/>
        <v/>
      </c>
      <c r="AE305" s="61" t="str">
        <f t="shared" si="96"/>
        <v/>
      </c>
      <c r="AF305" s="8"/>
    </row>
    <row r="306" spans="1:32" x14ac:dyDescent="0.3">
      <c r="A306" s="1">
        <v>303</v>
      </c>
      <c r="B306" s="14" t="s">
        <v>111</v>
      </c>
      <c r="C306" s="14" t="s">
        <v>7</v>
      </c>
      <c r="D306" s="6" t="s">
        <v>112</v>
      </c>
      <c r="E306" s="1">
        <v>2004</v>
      </c>
      <c r="F306" s="7">
        <v>612381.65</v>
      </c>
      <c r="G306" s="7">
        <v>3668.84</v>
      </c>
      <c r="H306" s="57"/>
      <c r="I306" s="7">
        <f t="shared" si="97"/>
        <v>608712.81000000006</v>
      </c>
      <c r="J306" s="8">
        <f t="shared" si="80"/>
        <v>608713</v>
      </c>
      <c r="K306" s="9">
        <v>0.03</v>
      </c>
      <c r="L306" s="10">
        <f t="shared" si="81"/>
        <v>18.059999999999999</v>
      </c>
      <c r="M306" s="10">
        <f t="shared" si="82"/>
        <v>33.979999999999997</v>
      </c>
      <c r="N306" s="11">
        <f t="shared" si="83"/>
        <v>109940.22753</v>
      </c>
      <c r="O306" s="11">
        <f t="shared" si="84"/>
        <v>109940.22753</v>
      </c>
      <c r="P306" s="11">
        <f t="shared" si="98"/>
        <v>0.22753000000375323</v>
      </c>
      <c r="Q306" s="8">
        <f t="shared" si="85"/>
        <v>109940</v>
      </c>
      <c r="R306" s="11">
        <f t="shared" si="86"/>
        <v>-0.22753000000375323</v>
      </c>
      <c r="S306" s="1">
        <f t="shared" si="87"/>
        <v>18.059999999999999</v>
      </c>
      <c r="T306" s="8">
        <f>ROUND(IF(K306=3%,$J$364*Ranking!K306,0),0)</f>
        <v>58715</v>
      </c>
      <c r="U306" s="8">
        <f t="shared" si="88"/>
        <v>168655</v>
      </c>
      <c r="V306" s="8">
        <f t="shared" si="89"/>
        <v>58715</v>
      </c>
      <c r="W306" s="8">
        <f t="shared" si="90"/>
        <v>168655</v>
      </c>
      <c r="X306" s="10">
        <f t="shared" si="91"/>
        <v>27.71</v>
      </c>
      <c r="Y306" s="8">
        <f>IF(K306=3%,ROUND($J$366*Ranking!K306,0),0)</f>
        <v>38167</v>
      </c>
      <c r="Z306" s="12">
        <f t="shared" si="92"/>
        <v>206822</v>
      </c>
      <c r="AA306" s="12">
        <f t="shared" si="93"/>
        <v>38167</v>
      </c>
      <c r="AB306" s="8">
        <f t="shared" si="94"/>
        <v>206822</v>
      </c>
      <c r="AC306" s="59">
        <f t="shared" si="95"/>
        <v>0</v>
      </c>
      <c r="AD306" s="60">
        <f t="shared" si="99"/>
        <v>33.979999999999997</v>
      </c>
      <c r="AE306" s="61" t="str">
        <f t="shared" si="96"/>
        <v/>
      </c>
      <c r="AF306" s="8"/>
    </row>
    <row r="307" spans="1:32" x14ac:dyDescent="0.3">
      <c r="A307" s="1">
        <v>304</v>
      </c>
      <c r="B307" s="14" t="s">
        <v>630</v>
      </c>
      <c r="C307" s="14" t="s">
        <v>7</v>
      </c>
      <c r="D307" s="6" t="s">
        <v>631</v>
      </c>
      <c r="F307" s="7">
        <v>0</v>
      </c>
      <c r="G307" s="7">
        <v>0</v>
      </c>
      <c r="H307" s="57"/>
      <c r="I307" s="7">
        <f t="shared" si="97"/>
        <v>0</v>
      </c>
      <c r="J307" s="8">
        <f t="shared" si="80"/>
        <v>0</v>
      </c>
      <c r="K307" s="9"/>
      <c r="L307" s="10">
        <f t="shared" si="81"/>
        <v>0</v>
      </c>
      <c r="M307" s="10" t="str">
        <f t="shared" si="82"/>
        <v/>
      </c>
      <c r="N307" s="11">
        <f t="shared" si="83"/>
        <v>0</v>
      </c>
      <c r="O307" s="11">
        <f t="shared" si="84"/>
        <v>0</v>
      </c>
      <c r="P307" s="11">
        <f t="shared" si="98"/>
        <v>0</v>
      </c>
      <c r="Q307" s="8">
        <f t="shared" si="85"/>
        <v>0</v>
      </c>
      <c r="R307" s="11">
        <f t="shared" si="86"/>
        <v>0</v>
      </c>
      <c r="S307" s="1">
        <f t="shared" si="87"/>
        <v>0</v>
      </c>
      <c r="T307" s="8">
        <f>ROUND(IF(K307=3%,$J$364*Ranking!K307,0),0)</f>
        <v>0</v>
      </c>
      <c r="U307" s="8">
        <f t="shared" si="88"/>
        <v>0</v>
      </c>
      <c r="V307" s="8">
        <f t="shared" si="89"/>
        <v>0</v>
      </c>
      <c r="W307" s="8">
        <f t="shared" si="90"/>
        <v>0</v>
      </c>
      <c r="X307" s="10">
        <f t="shared" si="91"/>
        <v>0</v>
      </c>
      <c r="Y307" s="8">
        <f>IF(K307=3%,ROUND($J$366*Ranking!K307,0),0)</f>
        <v>0</v>
      </c>
      <c r="Z307" s="12">
        <f t="shared" si="92"/>
        <v>0</v>
      </c>
      <c r="AA307" s="12">
        <f t="shared" si="93"/>
        <v>0</v>
      </c>
      <c r="AB307" s="8">
        <f t="shared" si="94"/>
        <v>0</v>
      </c>
      <c r="AC307" s="59">
        <f t="shared" si="95"/>
        <v>0</v>
      </c>
      <c r="AD307" s="60" t="str">
        <f t="shared" si="99"/>
        <v/>
      </c>
      <c r="AE307" s="61" t="str">
        <f t="shared" si="96"/>
        <v/>
      </c>
      <c r="AF307" s="8"/>
    </row>
    <row r="308" spans="1:32" x14ac:dyDescent="0.3">
      <c r="A308" s="1">
        <v>305</v>
      </c>
      <c r="B308" s="14" t="s">
        <v>632</v>
      </c>
      <c r="C308" s="14" t="s">
        <v>7</v>
      </c>
      <c r="D308" s="6" t="s">
        <v>633</v>
      </c>
      <c r="F308" s="7">
        <v>0</v>
      </c>
      <c r="G308" s="7">
        <v>0</v>
      </c>
      <c r="H308" s="57"/>
      <c r="I308" s="7">
        <f t="shared" si="97"/>
        <v>0</v>
      </c>
      <c r="J308" s="8">
        <f t="shared" si="80"/>
        <v>0</v>
      </c>
      <c r="K308" s="9"/>
      <c r="L308" s="10">
        <f t="shared" si="81"/>
        <v>0</v>
      </c>
      <c r="M308" s="10" t="str">
        <f t="shared" si="82"/>
        <v/>
      </c>
      <c r="N308" s="11">
        <f t="shared" si="83"/>
        <v>0</v>
      </c>
      <c r="O308" s="11">
        <f t="shared" si="84"/>
        <v>0</v>
      </c>
      <c r="P308" s="11">
        <f t="shared" si="98"/>
        <v>0</v>
      </c>
      <c r="Q308" s="8">
        <f t="shared" si="85"/>
        <v>0</v>
      </c>
      <c r="R308" s="11">
        <f t="shared" si="86"/>
        <v>0</v>
      </c>
      <c r="S308" s="1">
        <f t="shared" si="87"/>
        <v>0</v>
      </c>
      <c r="T308" s="8">
        <f>ROUND(IF(K308=3%,$J$364*Ranking!K308,0),0)</f>
        <v>0</v>
      </c>
      <c r="U308" s="8">
        <f t="shared" si="88"/>
        <v>0</v>
      </c>
      <c r="V308" s="8">
        <f t="shared" si="89"/>
        <v>0</v>
      </c>
      <c r="W308" s="8">
        <f t="shared" si="90"/>
        <v>0</v>
      </c>
      <c r="X308" s="10">
        <f t="shared" si="91"/>
        <v>0</v>
      </c>
      <c r="Y308" s="8">
        <f>IF(K308=3%,ROUND($J$366*Ranking!K308,0),0)</f>
        <v>0</v>
      </c>
      <c r="Z308" s="12">
        <f t="shared" si="92"/>
        <v>0</v>
      </c>
      <c r="AA308" s="12">
        <f t="shared" si="93"/>
        <v>0</v>
      </c>
      <c r="AB308" s="8">
        <f t="shared" si="94"/>
        <v>0</v>
      </c>
      <c r="AC308" s="59">
        <f t="shared" si="95"/>
        <v>0</v>
      </c>
      <c r="AD308" s="60" t="str">
        <f t="shared" si="99"/>
        <v/>
      </c>
      <c r="AE308" s="61" t="str">
        <f t="shared" si="96"/>
        <v/>
      </c>
      <c r="AF308" s="8"/>
    </row>
    <row r="309" spans="1:32" x14ac:dyDescent="0.3">
      <c r="A309" s="1">
        <v>306</v>
      </c>
      <c r="B309" s="14" t="s">
        <v>634</v>
      </c>
      <c r="C309" s="14" t="s">
        <v>7</v>
      </c>
      <c r="D309" s="6" t="s">
        <v>635</v>
      </c>
      <c r="F309" s="7">
        <v>0</v>
      </c>
      <c r="G309" s="7">
        <v>0</v>
      </c>
      <c r="H309" s="57"/>
      <c r="I309" s="7">
        <f t="shared" si="97"/>
        <v>0</v>
      </c>
      <c r="J309" s="8">
        <f t="shared" si="80"/>
        <v>0</v>
      </c>
      <c r="K309" s="9"/>
      <c r="L309" s="10">
        <f t="shared" si="81"/>
        <v>0</v>
      </c>
      <c r="M309" s="10" t="str">
        <f t="shared" si="82"/>
        <v/>
      </c>
      <c r="N309" s="11">
        <f t="shared" si="83"/>
        <v>0</v>
      </c>
      <c r="O309" s="11">
        <f t="shared" si="84"/>
        <v>0</v>
      </c>
      <c r="P309" s="11">
        <f t="shared" si="98"/>
        <v>0</v>
      </c>
      <c r="Q309" s="8">
        <f t="shared" si="85"/>
        <v>0</v>
      </c>
      <c r="R309" s="11">
        <f t="shared" si="86"/>
        <v>0</v>
      </c>
      <c r="S309" s="1">
        <f t="shared" si="87"/>
        <v>0</v>
      </c>
      <c r="T309" s="8">
        <f>ROUND(IF(K309=3%,$J$364*Ranking!K309,0),0)</f>
        <v>0</v>
      </c>
      <c r="U309" s="8">
        <f t="shared" si="88"/>
        <v>0</v>
      </c>
      <c r="V309" s="8">
        <f t="shared" si="89"/>
        <v>0</v>
      </c>
      <c r="W309" s="8">
        <f t="shared" si="90"/>
        <v>0</v>
      </c>
      <c r="X309" s="10">
        <f t="shared" si="91"/>
        <v>0</v>
      </c>
      <c r="Y309" s="8">
        <f>IF(K309=3%,ROUND($J$366*Ranking!K309,0),0)</f>
        <v>0</v>
      </c>
      <c r="Z309" s="12">
        <f t="shared" si="92"/>
        <v>0</v>
      </c>
      <c r="AA309" s="12">
        <f t="shared" si="93"/>
        <v>0</v>
      </c>
      <c r="AB309" s="8">
        <f t="shared" si="94"/>
        <v>0</v>
      </c>
      <c r="AC309" s="59">
        <f t="shared" si="95"/>
        <v>0</v>
      </c>
      <c r="AD309" s="60" t="str">
        <f t="shared" si="99"/>
        <v/>
      </c>
      <c r="AE309" s="61" t="str">
        <f t="shared" si="96"/>
        <v/>
      </c>
      <c r="AF309" s="8"/>
    </row>
    <row r="310" spans="1:32" x14ac:dyDescent="0.3">
      <c r="A310" s="1">
        <v>307</v>
      </c>
      <c r="B310" s="14" t="s">
        <v>636</v>
      </c>
      <c r="C310" s="14" t="s">
        <v>7</v>
      </c>
      <c r="D310" s="6" t="s">
        <v>637</v>
      </c>
      <c r="F310" s="7">
        <v>0</v>
      </c>
      <c r="G310" s="7">
        <v>0</v>
      </c>
      <c r="H310" s="57"/>
      <c r="I310" s="7">
        <f t="shared" si="97"/>
        <v>0</v>
      </c>
      <c r="J310" s="8">
        <f t="shared" si="80"/>
        <v>0</v>
      </c>
      <c r="K310" s="9"/>
      <c r="L310" s="10">
        <f t="shared" si="81"/>
        <v>0</v>
      </c>
      <c r="M310" s="10" t="str">
        <f t="shared" si="82"/>
        <v/>
      </c>
      <c r="N310" s="11">
        <f>ROUND(($J$362/$J$360)*J310,5)</f>
        <v>0</v>
      </c>
      <c r="O310" s="11">
        <f t="shared" si="84"/>
        <v>0</v>
      </c>
      <c r="P310" s="11">
        <f t="shared" si="98"/>
        <v>0</v>
      </c>
      <c r="Q310" s="8">
        <f t="shared" si="85"/>
        <v>0</v>
      </c>
      <c r="R310" s="11">
        <f t="shared" si="86"/>
        <v>0</v>
      </c>
      <c r="S310" s="1">
        <f t="shared" si="87"/>
        <v>0</v>
      </c>
      <c r="T310" s="8">
        <f>ROUND(IF(K310=3%,$J$364*Ranking!K310,0),0)</f>
        <v>0</v>
      </c>
      <c r="U310" s="8">
        <f t="shared" si="88"/>
        <v>0</v>
      </c>
      <c r="V310" s="8">
        <f t="shared" si="89"/>
        <v>0</v>
      </c>
      <c r="W310" s="8">
        <f t="shared" si="90"/>
        <v>0</v>
      </c>
      <c r="X310" s="10">
        <f t="shared" si="91"/>
        <v>0</v>
      </c>
      <c r="Y310" s="8">
        <f>IF(K310=3%,ROUND($J$366*Ranking!K310,0),0)</f>
        <v>0</v>
      </c>
      <c r="Z310" s="12">
        <f t="shared" si="92"/>
        <v>0</v>
      </c>
      <c r="AA310" s="12">
        <f t="shared" si="93"/>
        <v>0</v>
      </c>
      <c r="AB310" s="8">
        <f t="shared" si="94"/>
        <v>0</v>
      </c>
      <c r="AC310" s="59">
        <f t="shared" si="95"/>
        <v>0</v>
      </c>
      <c r="AD310" s="60" t="str">
        <f t="shared" si="99"/>
        <v/>
      </c>
      <c r="AE310" s="61" t="str">
        <f t="shared" si="96"/>
        <v/>
      </c>
      <c r="AF310" s="8"/>
    </row>
    <row r="311" spans="1:32" x14ac:dyDescent="0.3">
      <c r="A311" s="1">
        <v>308</v>
      </c>
      <c r="B311" s="14" t="s">
        <v>638</v>
      </c>
      <c r="C311" s="14" t="s">
        <v>7</v>
      </c>
      <c r="D311" s="6" t="s">
        <v>639</v>
      </c>
      <c r="E311" s="1">
        <v>2006</v>
      </c>
      <c r="F311" s="7">
        <v>3910593.49</v>
      </c>
      <c r="G311" s="7">
        <v>15399.99</v>
      </c>
      <c r="H311" s="57"/>
      <c r="I311" s="7">
        <f t="shared" si="97"/>
        <v>3895193.5</v>
      </c>
      <c r="J311" s="8">
        <f t="shared" si="80"/>
        <v>3895194</v>
      </c>
      <c r="K311" s="9">
        <v>0.02</v>
      </c>
      <c r="L311" s="10">
        <f t="shared" si="81"/>
        <v>18.059999999999999</v>
      </c>
      <c r="M311" s="10">
        <f t="shared" si="82"/>
        <v>18.059999999999999</v>
      </c>
      <c r="N311" s="11">
        <f t="shared" si="83"/>
        <v>703514.65242000006</v>
      </c>
      <c r="O311" s="11">
        <f t="shared" si="84"/>
        <v>703514.65242000006</v>
      </c>
      <c r="P311" s="11">
        <f t="shared" si="98"/>
        <v>-0.34757999994326383</v>
      </c>
      <c r="Q311" s="8">
        <f t="shared" si="85"/>
        <v>703515</v>
      </c>
      <c r="R311" s="11">
        <f t="shared" si="86"/>
        <v>0.34757999994326383</v>
      </c>
      <c r="S311" s="1">
        <f t="shared" si="87"/>
        <v>18.059999999999999</v>
      </c>
      <c r="T311" s="8">
        <f>ROUND(IF(K311=3%,$J$364*Ranking!K311,0),0)</f>
        <v>0</v>
      </c>
      <c r="U311" s="8">
        <f t="shared" si="88"/>
        <v>703515</v>
      </c>
      <c r="V311" s="8">
        <f t="shared" si="89"/>
        <v>0</v>
      </c>
      <c r="W311" s="8">
        <f t="shared" si="90"/>
        <v>703515</v>
      </c>
      <c r="X311" s="10">
        <f t="shared" si="91"/>
        <v>18.059999999999999</v>
      </c>
      <c r="Y311" s="8">
        <f>IF(K311=3%,ROUND($J$366*Ranking!K311,0),0)</f>
        <v>0</v>
      </c>
      <c r="Z311" s="12">
        <f t="shared" si="92"/>
        <v>703515</v>
      </c>
      <c r="AA311" s="12">
        <f t="shared" si="93"/>
        <v>0</v>
      </c>
      <c r="AB311" s="8">
        <f t="shared" si="94"/>
        <v>703515</v>
      </c>
      <c r="AC311" s="59">
        <f t="shared" si="95"/>
        <v>0</v>
      </c>
      <c r="AD311" s="60">
        <f t="shared" si="99"/>
        <v>18.059999999999999</v>
      </c>
      <c r="AE311" s="61" t="str">
        <f t="shared" si="96"/>
        <v/>
      </c>
      <c r="AF311" s="8"/>
    </row>
    <row r="312" spans="1:32" x14ac:dyDescent="0.3">
      <c r="A312" s="1">
        <v>309</v>
      </c>
      <c r="B312" s="14" t="s">
        <v>640</v>
      </c>
      <c r="C312" s="14" t="s">
        <v>7</v>
      </c>
      <c r="D312" s="6" t="s">
        <v>641</v>
      </c>
      <c r="F312" s="7">
        <v>0</v>
      </c>
      <c r="G312" s="7">
        <v>0</v>
      </c>
      <c r="H312" s="57"/>
      <c r="I312" s="7">
        <f t="shared" si="97"/>
        <v>0</v>
      </c>
      <c r="J312" s="8">
        <f t="shared" si="80"/>
        <v>0</v>
      </c>
      <c r="K312" s="9"/>
      <c r="L312" s="10">
        <f t="shared" si="81"/>
        <v>0</v>
      </c>
      <c r="M312" s="10" t="str">
        <f t="shared" si="82"/>
        <v/>
      </c>
      <c r="N312" s="11">
        <f t="shared" si="83"/>
        <v>0</v>
      </c>
      <c r="O312" s="11">
        <f t="shared" si="84"/>
        <v>0</v>
      </c>
      <c r="P312" s="11">
        <f t="shared" si="98"/>
        <v>0</v>
      </c>
      <c r="Q312" s="8">
        <f t="shared" si="85"/>
        <v>0</v>
      </c>
      <c r="R312" s="11">
        <f t="shared" si="86"/>
        <v>0</v>
      </c>
      <c r="S312" s="1">
        <f t="shared" si="87"/>
        <v>0</v>
      </c>
      <c r="T312" s="8">
        <f>ROUND(IF(K312=3%,$J$364*Ranking!K312,0),0)</f>
        <v>0</v>
      </c>
      <c r="U312" s="8">
        <f t="shared" si="88"/>
        <v>0</v>
      </c>
      <c r="V312" s="8">
        <f t="shared" si="89"/>
        <v>0</v>
      </c>
      <c r="W312" s="8">
        <f t="shared" si="90"/>
        <v>0</v>
      </c>
      <c r="X312" s="10">
        <f t="shared" si="91"/>
        <v>0</v>
      </c>
      <c r="Y312" s="8">
        <f>IF(K312=3%,ROUND($J$366*Ranking!K312,0),0)</f>
        <v>0</v>
      </c>
      <c r="Z312" s="12">
        <f t="shared" si="92"/>
        <v>0</v>
      </c>
      <c r="AA312" s="12">
        <f t="shared" si="93"/>
        <v>0</v>
      </c>
      <c r="AB312" s="8">
        <f t="shared" si="94"/>
        <v>0</v>
      </c>
      <c r="AC312" s="59">
        <f t="shared" si="95"/>
        <v>0</v>
      </c>
      <c r="AD312" s="60" t="str">
        <f t="shared" si="99"/>
        <v/>
      </c>
      <c r="AE312" s="61" t="str">
        <f t="shared" si="96"/>
        <v/>
      </c>
      <c r="AF312" s="8"/>
    </row>
    <row r="313" spans="1:32" x14ac:dyDescent="0.3">
      <c r="A313" s="1">
        <v>310</v>
      </c>
      <c r="B313" s="14" t="s">
        <v>113</v>
      </c>
      <c r="C313" s="14" t="s">
        <v>7</v>
      </c>
      <c r="D313" s="6" t="s">
        <v>114</v>
      </c>
      <c r="E313" s="1">
        <v>2003</v>
      </c>
      <c r="F313" s="7">
        <v>1131580.78</v>
      </c>
      <c r="G313" s="7">
        <v>7024.45</v>
      </c>
      <c r="H313" s="57"/>
      <c r="I313" s="7">
        <f t="shared" si="97"/>
        <v>1124556.33</v>
      </c>
      <c r="J313" s="8">
        <f t="shared" si="80"/>
        <v>1124556</v>
      </c>
      <c r="K313" s="9">
        <v>0.03</v>
      </c>
      <c r="L313" s="10">
        <f t="shared" si="81"/>
        <v>18.059999999999999</v>
      </c>
      <c r="M313" s="10">
        <f t="shared" si="82"/>
        <v>23.54</v>
      </c>
      <c r="N313" s="11">
        <f t="shared" si="83"/>
        <v>203107.11699000001</v>
      </c>
      <c r="O313" s="11">
        <f t="shared" si="84"/>
        <v>203107.11699000001</v>
      </c>
      <c r="P313" s="11">
        <f t="shared" si="98"/>
        <v>0.11699000000953674</v>
      </c>
      <c r="Q313" s="8">
        <f t="shared" si="85"/>
        <v>203107</v>
      </c>
      <c r="R313" s="11">
        <f t="shared" si="86"/>
        <v>-0.11699000000953674</v>
      </c>
      <c r="S313" s="1">
        <f t="shared" si="87"/>
        <v>18.059999999999999</v>
      </c>
      <c r="T313" s="8">
        <f>ROUND(IF(K313=3%,$J$364*Ranking!K313,0),0)</f>
        <v>37364</v>
      </c>
      <c r="U313" s="8">
        <f t="shared" si="88"/>
        <v>240471</v>
      </c>
      <c r="V313" s="8">
        <f t="shared" si="89"/>
        <v>37364</v>
      </c>
      <c r="W313" s="8">
        <f t="shared" si="90"/>
        <v>240471</v>
      </c>
      <c r="X313" s="10">
        <f t="shared" si="91"/>
        <v>21.38</v>
      </c>
      <c r="Y313" s="8">
        <f>IF(K313=3%,ROUND($J$366*Ranking!K313,0),0)</f>
        <v>24288</v>
      </c>
      <c r="Z313" s="12">
        <f t="shared" si="92"/>
        <v>264759</v>
      </c>
      <c r="AA313" s="12">
        <f t="shared" si="93"/>
        <v>24288</v>
      </c>
      <c r="AB313" s="8">
        <f t="shared" si="94"/>
        <v>264759</v>
      </c>
      <c r="AC313" s="59">
        <f t="shared" si="95"/>
        <v>0</v>
      </c>
      <c r="AD313" s="60">
        <f t="shared" si="99"/>
        <v>23.54</v>
      </c>
      <c r="AE313" s="61" t="str">
        <f t="shared" si="96"/>
        <v/>
      </c>
      <c r="AF313" s="8"/>
    </row>
    <row r="314" spans="1:32" x14ac:dyDescent="0.3">
      <c r="A314" s="1">
        <v>311</v>
      </c>
      <c r="B314" s="14" t="s">
        <v>642</v>
      </c>
      <c r="C314" s="14" t="s">
        <v>7</v>
      </c>
      <c r="D314" s="6" t="s">
        <v>643</v>
      </c>
      <c r="F314" s="7">
        <v>0</v>
      </c>
      <c r="G314" s="7">
        <v>0</v>
      </c>
      <c r="H314" s="57"/>
      <c r="I314" s="7">
        <f t="shared" si="97"/>
        <v>0</v>
      </c>
      <c r="J314" s="8">
        <f t="shared" si="80"/>
        <v>0</v>
      </c>
      <c r="K314" s="9"/>
      <c r="L314" s="10">
        <f t="shared" si="81"/>
        <v>0</v>
      </c>
      <c r="M314" s="10" t="str">
        <f t="shared" si="82"/>
        <v/>
      </c>
      <c r="N314" s="11">
        <f t="shared" si="83"/>
        <v>0</v>
      </c>
      <c r="O314" s="11">
        <f t="shared" si="84"/>
        <v>0</v>
      </c>
      <c r="P314" s="11">
        <f t="shared" si="98"/>
        <v>0</v>
      </c>
      <c r="Q314" s="8">
        <f t="shared" si="85"/>
        <v>0</v>
      </c>
      <c r="R314" s="11">
        <f t="shared" si="86"/>
        <v>0</v>
      </c>
      <c r="S314" s="1">
        <f t="shared" si="87"/>
        <v>0</v>
      </c>
      <c r="T314" s="8">
        <f>ROUND(IF(K314=3%,$J$364*Ranking!K314,0),0)</f>
        <v>0</v>
      </c>
      <c r="U314" s="8">
        <f t="shared" si="88"/>
        <v>0</v>
      </c>
      <c r="V314" s="8">
        <f t="shared" si="89"/>
        <v>0</v>
      </c>
      <c r="W314" s="8">
        <f t="shared" si="90"/>
        <v>0</v>
      </c>
      <c r="X314" s="10">
        <f t="shared" si="91"/>
        <v>0</v>
      </c>
      <c r="Y314" s="8">
        <f>IF(K314=3%,ROUND($J$366*Ranking!K314,0),0)</f>
        <v>0</v>
      </c>
      <c r="Z314" s="12">
        <f t="shared" si="92"/>
        <v>0</v>
      </c>
      <c r="AA314" s="12">
        <f t="shared" si="93"/>
        <v>0</v>
      </c>
      <c r="AB314" s="8">
        <f t="shared" si="94"/>
        <v>0</v>
      </c>
      <c r="AC314" s="59">
        <f t="shared" si="95"/>
        <v>0</v>
      </c>
      <c r="AD314" s="60" t="str">
        <f t="shared" si="99"/>
        <v/>
      </c>
      <c r="AE314" s="61" t="str">
        <f t="shared" si="96"/>
        <v/>
      </c>
      <c r="AF314" s="8"/>
    </row>
    <row r="315" spans="1:32" x14ac:dyDescent="0.3">
      <c r="A315" s="1">
        <v>312</v>
      </c>
      <c r="B315" s="14" t="s">
        <v>644</v>
      </c>
      <c r="C315" s="14" t="s">
        <v>7</v>
      </c>
      <c r="D315" s="6" t="s">
        <v>645</v>
      </c>
      <c r="F315" s="7">
        <v>0</v>
      </c>
      <c r="G315" s="7">
        <v>0</v>
      </c>
      <c r="H315" s="57"/>
      <c r="I315" s="7">
        <f t="shared" si="97"/>
        <v>0</v>
      </c>
      <c r="J315" s="8">
        <f t="shared" si="80"/>
        <v>0</v>
      </c>
      <c r="K315" s="9"/>
      <c r="L315" s="10">
        <f t="shared" si="81"/>
        <v>0</v>
      </c>
      <c r="M315" s="10" t="str">
        <f t="shared" si="82"/>
        <v/>
      </c>
      <c r="N315" s="11">
        <f t="shared" si="83"/>
        <v>0</v>
      </c>
      <c r="O315" s="11">
        <f t="shared" si="84"/>
        <v>0</v>
      </c>
      <c r="P315" s="11">
        <f t="shared" si="98"/>
        <v>0</v>
      </c>
      <c r="Q315" s="8">
        <f t="shared" si="85"/>
        <v>0</v>
      </c>
      <c r="R315" s="11">
        <f t="shared" si="86"/>
        <v>0</v>
      </c>
      <c r="S315" s="1">
        <f t="shared" si="87"/>
        <v>0</v>
      </c>
      <c r="T315" s="8">
        <f>ROUND(IF(K315=3%,$J$364*Ranking!K315,0),0)</f>
        <v>0</v>
      </c>
      <c r="U315" s="8">
        <f t="shared" si="88"/>
        <v>0</v>
      </c>
      <c r="V315" s="8">
        <f t="shared" si="89"/>
        <v>0</v>
      </c>
      <c r="W315" s="8">
        <f t="shared" si="90"/>
        <v>0</v>
      </c>
      <c r="X315" s="10">
        <f t="shared" si="91"/>
        <v>0</v>
      </c>
      <c r="Y315" s="8">
        <f>IF(K315=3%,ROUND($J$366*Ranking!K315,0),0)</f>
        <v>0</v>
      </c>
      <c r="Z315" s="12">
        <f t="shared" si="92"/>
        <v>0</v>
      </c>
      <c r="AA315" s="12">
        <f t="shared" si="93"/>
        <v>0</v>
      </c>
      <c r="AB315" s="8">
        <f t="shared" si="94"/>
        <v>0</v>
      </c>
      <c r="AC315" s="59">
        <f t="shared" si="95"/>
        <v>0</v>
      </c>
      <c r="AD315" s="60" t="str">
        <f t="shared" si="99"/>
        <v/>
      </c>
      <c r="AE315" s="61" t="str">
        <f t="shared" si="96"/>
        <v/>
      </c>
      <c r="AF315" s="8"/>
    </row>
    <row r="316" spans="1:32" x14ac:dyDescent="0.3">
      <c r="A316" s="1">
        <v>313</v>
      </c>
      <c r="B316" s="14" t="s">
        <v>646</v>
      </c>
      <c r="C316" s="14" t="s">
        <v>7</v>
      </c>
      <c r="D316" s="6" t="s">
        <v>647</v>
      </c>
      <c r="F316" s="7">
        <v>0</v>
      </c>
      <c r="G316" s="7">
        <v>0</v>
      </c>
      <c r="H316" s="57"/>
      <c r="I316" s="7">
        <f t="shared" si="97"/>
        <v>0</v>
      </c>
      <c r="J316" s="8">
        <f t="shared" si="80"/>
        <v>0</v>
      </c>
      <c r="K316" s="9"/>
      <c r="L316" s="10">
        <f t="shared" si="81"/>
        <v>0</v>
      </c>
      <c r="M316" s="10" t="str">
        <f t="shared" si="82"/>
        <v/>
      </c>
      <c r="N316" s="11">
        <f t="shared" si="83"/>
        <v>0</v>
      </c>
      <c r="O316" s="11">
        <f t="shared" si="84"/>
        <v>0</v>
      </c>
      <c r="P316" s="11">
        <f t="shared" si="98"/>
        <v>0</v>
      </c>
      <c r="Q316" s="8">
        <f t="shared" si="85"/>
        <v>0</v>
      </c>
      <c r="R316" s="11">
        <f t="shared" si="86"/>
        <v>0</v>
      </c>
      <c r="S316" s="1">
        <f t="shared" si="87"/>
        <v>0</v>
      </c>
      <c r="T316" s="8">
        <f>ROUND(IF(K316=3%,$J$364*Ranking!K316,0),0)</f>
        <v>0</v>
      </c>
      <c r="U316" s="8">
        <f t="shared" si="88"/>
        <v>0</v>
      </c>
      <c r="V316" s="8">
        <f t="shared" si="89"/>
        <v>0</v>
      </c>
      <c r="W316" s="8">
        <f t="shared" si="90"/>
        <v>0</v>
      </c>
      <c r="X316" s="10">
        <f t="shared" si="91"/>
        <v>0</v>
      </c>
      <c r="Y316" s="8">
        <f>IF(K316=3%,ROUND($J$366*Ranking!K316,0),0)</f>
        <v>0</v>
      </c>
      <c r="Z316" s="12">
        <f t="shared" si="92"/>
        <v>0</v>
      </c>
      <c r="AA316" s="12">
        <f t="shared" si="93"/>
        <v>0</v>
      </c>
      <c r="AB316" s="8">
        <f t="shared" si="94"/>
        <v>0</v>
      </c>
      <c r="AC316" s="59">
        <f t="shared" si="95"/>
        <v>0</v>
      </c>
      <c r="AD316" s="60" t="str">
        <f t="shared" si="99"/>
        <v/>
      </c>
      <c r="AE316" s="61" t="str">
        <f t="shared" si="96"/>
        <v/>
      </c>
      <c r="AF316" s="8"/>
    </row>
    <row r="317" spans="1:32" x14ac:dyDescent="0.3">
      <c r="A317" s="1">
        <v>314</v>
      </c>
      <c r="B317" s="14" t="s">
        <v>648</v>
      </c>
      <c r="C317" s="14" t="s">
        <v>7</v>
      </c>
      <c r="D317" s="6" t="s">
        <v>649</v>
      </c>
      <c r="E317" s="1">
        <v>2018</v>
      </c>
      <c r="F317" s="7">
        <v>2984684.47</v>
      </c>
      <c r="G317" s="7">
        <v>18105.84</v>
      </c>
      <c r="H317" s="57"/>
      <c r="I317" s="7">
        <f t="shared" si="97"/>
        <v>2966578.6300000004</v>
      </c>
      <c r="J317" s="8">
        <f t="shared" si="80"/>
        <v>2966579</v>
      </c>
      <c r="K317" s="9">
        <v>0.02</v>
      </c>
      <c r="L317" s="10">
        <f t="shared" si="81"/>
        <v>18.059999999999999</v>
      </c>
      <c r="M317" s="10">
        <f t="shared" si="82"/>
        <v>18.059999999999999</v>
      </c>
      <c r="N317" s="11">
        <f>ROUND(($J$362/$J$360)*J317,5)</f>
        <v>535796.62375000003</v>
      </c>
      <c r="O317" s="11">
        <f>ROUND(($J$362/$J$360)*J317,5)</f>
        <v>535796.62375000003</v>
      </c>
      <c r="P317" s="11">
        <f>O317-Q317</f>
        <v>-0.37624999997206032</v>
      </c>
      <c r="Q317" s="8">
        <f t="shared" si="85"/>
        <v>535797</v>
      </c>
      <c r="R317" s="11">
        <f t="shared" si="86"/>
        <v>0.37624999997206032</v>
      </c>
      <c r="S317" s="1">
        <f t="shared" si="87"/>
        <v>18.059999999999999</v>
      </c>
      <c r="T317" s="8">
        <f>ROUND(IF(K317=3%,$J$364*Ranking!K317,0),0)</f>
        <v>0</v>
      </c>
      <c r="U317" s="8">
        <f t="shared" si="88"/>
        <v>535797</v>
      </c>
      <c r="V317" s="8">
        <f t="shared" si="89"/>
        <v>0</v>
      </c>
      <c r="W317" s="8">
        <f t="shared" si="90"/>
        <v>535797</v>
      </c>
      <c r="X317" s="10">
        <f t="shared" si="91"/>
        <v>18.059999999999999</v>
      </c>
      <c r="Y317" s="8">
        <f>IF(K317=3%,ROUND($J$366*Ranking!K317,0),0)</f>
        <v>0</v>
      </c>
      <c r="Z317" s="12">
        <f t="shared" si="92"/>
        <v>535797</v>
      </c>
      <c r="AA317" s="12">
        <f t="shared" si="93"/>
        <v>0</v>
      </c>
      <c r="AB317" s="8">
        <f t="shared" si="94"/>
        <v>535797</v>
      </c>
      <c r="AC317" s="59">
        <f t="shared" si="95"/>
        <v>0</v>
      </c>
      <c r="AD317" s="60">
        <f t="shared" si="99"/>
        <v>18.059999999999999</v>
      </c>
      <c r="AE317" s="61" t="str">
        <f t="shared" si="96"/>
        <v/>
      </c>
      <c r="AF317" s="8"/>
    </row>
    <row r="318" spans="1:32" x14ac:dyDescent="0.3">
      <c r="A318" s="1">
        <v>315</v>
      </c>
      <c r="B318" s="14" t="s">
        <v>115</v>
      </c>
      <c r="C318" s="14" t="s">
        <v>7</v>
      </c>
      <c r="D318" s="6" t="s">
        <v>116</v>
      </c>
      <c r="E318" s="1">
        <v>2002</v>
      </c>
      <c r="F318" s="7">
        <v>1137008.6299999999</v>
      </c>
      <c r="G318" s="7">
        <v>6157.7</v>
      </c>
      <c r="H318" s="57"/>
      <c r="I318" s="7">
        <f t="shared" si="97"/>
        <v>1130850.93</v>
      </c>
      <c r="J318" s="8">
        <f t="shared" si="80"/>
        <v>1130851</v>
      </c>
      <c r="K318" s="9">
        <v>1.4999999999999999E-2</v>
      </c>
      <c r="L318" s="10">
        <f t="shared" si="81"/>
        <v>18.059999999999999</v>
      </c>
      <c r="M318" s="10">
        <f t="shared" si="82"/>
        <v>18.059999999999999</v>
      </c>
      <c r="N318" s="11">
        <f t="shared" si="83"/>
        <v>204244.06286000001</v>
      </c>
      <c r="O318" s="11">
        <f t="shared" si="84"/>
        <v>204244.06286000001</v>
      </c>
      <c r="P318" s="11">
        <f t="shared" si="98"/>
        <v>6.286000000545755E-2</v>
      </c>
      <c r="Q318" s="8">
        <f t="shared" si="85"/>
        <v>204244</v>
      </c>
      <c r="R318" s="11">
        <f t="shared" si="86"/>
        <v>-6.286000000545755E-2</v>
      </c>
      <c r="S318" s="1">
        <f t="shared" si="87"/>
        <v>18.059999999999999</v>
      </c>
      <c r="T318" s="8">
        <f>ROUND(IF(K318=3%,$J$364*Ranking!K318,0),0)</f>
        <v>0</v>
      </c>
      <c r="U318" s="8">
        <f t="shared" si="88"/>
        <v>204244</v>
      </c>
      <c r="V318" s="8">
        <f t="shared" si="89"/>
        <v>0</v>
      </c>
      <c r="W318" s="8">
        <f t="shared" si="90"/>
        <v>204244</v>
      </c>
      <c r="X318" s="10">
        <f t="shared" si="91"/>
        <v>18.059999999999999</v>
      </c>
      <c r="Y318" s="8">
        <f>IF(K318=3%,ROUND($J$366*Ranking!K318,0),0)</f>
        <v>0</v>
      </c>
      <c r="Z318" s="12">
        <f t="shared" si="92"/>
        <v>204244</v>
      </c>
      <c r="AA318" s="12">
        <f t="shared" si="93"/>
        <v>0</v>
      </c>
      <c r="AB318" s="8">
        <f t="shared" si="94"/>
        <v>204244</v>
      </c>
      <c r="AC318" s="59">
        <f t="shared" si="95"/>
        <v>0</v>
      </c>
      <c r="AD318" s="60">
        <f t="shared" si="99"/>
        <v>18.059999999999999</v>
      </c>
      <c r="AE318" s="61" t="str">
        <f t="shared" si="96"/>
        <v/>
      </c>
      <c r="AF318" s="8"/>
    </row>
    <row r="319" spans="1:32" x14ac:dyDescent="0.3">
      <c r="A319" s="1">
        <v>316</v>
      </c>
      <c r="B319" s="14" t="s">
        <v>650</v>
      </c>
      <c r="C319" s="14" t="s">
        <v>7</v>
      </c>
      <c r="D319" s="6" t="s">
        <v>651</v>
      </c>
      <c r="F319" s="7">
        <v>0</v>
      </c>
      <c r="G319" s="7">
        <v>0</v>
      </c>
      <c r="H319" s="57"/>
      <c r="I319" s="7">
        <f t="shared" si="97"/>
        <v>0</v>
      </c>
      <c r="J319" s="8">
        <f t="shared" si="80"/>
        <v>0</v>
      </c>
      <c r="K319" s="9"/>
      <c r="L319" s="10">
        <f t="shared" si="81"/>
        <v>0</v>
      </c>
      <c r="M319" s="10" t="str">
        <f t="shared" si="82"/>
        <v/>
      </c>
      <c r="N319" s="11">
        <f t="shared" si="83"/>
        <v>0</v>
      </c>
      <c r="O319" s="11">
        <f t="shared" si="84"/>
        <v>0</v>
      </c>
      <c r="P319" s="11">
        <f t="shared" si="98"/>
        <v>0</v>
      </c>
      <c r="Q319" s="8">
        <f t="shared" si="85"/>
        <v>0</v>
      </c>
      <c r="R319" s="11">
        <f t="shared" si="86"/>
        <v>0</v>
      </c>
      <c r="S319" s="1">
        <f t="shared" si="87"/>
        <v>0</v>
      </c>
      <c r="T319" s="8">
        <f>ROUND(IF(K319=3%,$J$364*Ranking!K319,0),0)</f>
        <v>0</v>
      </c>
      <c r="U319" s="8">
        <f t="shared" si="88"/>
        <v>0</v>
      </c>
      <c r="V319" s="8">
        <f t="shared" si="89"/>
        <v>0</v>
      </c>
      <c r="W319" s="8">
        <f t="shared" si="90"/>
        <v>0</v>
      </c>
      <c r="X319" s="10">
        <f t="shared" si="91"/>
        <v>0</v>
      </c>
      <c r="Y319" s="8">
        <f>IF(K319=3%,ROUND($J$366*Ranking!K319,0),0)</f>
        <v>0</v>
      </c>
      <c r="Z319" s="12">
        <f t="shared" si="92"/>
        <v>0</v>
      </c>
      <c r="AA319" s="12">
        <f t="shared" si="93"/>
        <v>0</v>
      </c>
      <c r="AB319" s="8">
        <f t="shared" si="94"/>
        <v>0</v>
      </c>
      <c r="AC319" s="59">
        <f t="shared" si="95"/>
        <v>0</v>
      </c>
      <c r="AD319" s="60" t="str">
        <f t="shared" si="99"/>
        <v/>
      </c>
      <c r="AE319" s="61" t="str">
        <f t="shared" si="96"/>
        <v/>
      </c>
      <c r="AF319" s="8"/>
    </row>
    <row r="320" spans="1:32" x14ac:dyDescent="0.3">
      <c r="A320" s="1">
        <v>317</v>
      </c>
      <c r="B320" s="14" t="s">
        <v>117</v>
      </c>
      <c r="C320" s="14" t="s">
        <v>7</v>
      </c>
      <c r="D320" s="6" t="s">
        <v>118</v>
      </c>
      <c r="E320" s="1">
        <v>2003</v>
      </c>
      <c r="F320" s="7">
        <v>1614106.67</v>
      </c>
      <c r="G320" s="7">
        <v>6749.33</v>
      </c>
      <c r="H320" s="57"/>
      <c r="I320" s="7">
        <f t="shared" si="97"/>
        <v>1607357.3399999999</v>
      </c>
      <c r="J320" s="8">
        <f t="shared" si="80"/>
        <v>1607357</v>
      </c>
      <c r="K320" s="9">
        <v>0.01</v>
      </c>
      <c r="L320" s="10">
        <f t="shared" si="81"/>
        <v>18.059999999999999</v>
      </c>
      <c r="M320" s="10">
        <f t="shared" si="82"/>
        <v>18.059999999999999</v>
      </c>
      <c r="N320" s="11">
        <f t="shared" si="83"/>
        <v>290306.25975999999</v>
      </c>
      <c r="O320" s="11">
        <f t="shared" si="84"/>
        <v>290306.25975999999</v>
      </c>
      <c r="P320" s="11">
        <f t="shared" si="98"/>
        <v>0.25975999998627231</v>
      </c>
      <c r="Q320" s="8">
        <f t="shared" si="85"/>
        <v>290306</v>
      </c>
      <c r="R320" s="11">
        <f t="shared" si="86"/>
        <v>-0.25975999998627231</v>
      </c>
      <c r="S320" s="1">
        <f t="shared" si="87"/>
        <v>18.059999999999999</v>
      </c>
      <c r="T320" s="8">
        <f>ROUND(IF(K320=3%,$J$364*Ranking!K320,0),0)</f>
        <v>0</v>
      </c>
      <c r="U320" s="8">
        <f t="shared" si="88"/>
        <v>290306</v>
      </c>
      <c r="V320" s="8">
        <f t="shared" si="89"/>
        <v>0</v>
      </c>
      <c r="W320" s="8">
        <f t="shared" si="90"/>
        <v>290306</v>
      </c>
      <c r="X320" s="10">
        <f t="shared" si="91"/>
        <v>18.059999999999999</v>
      </c>
      <c r="Y320" s="8">
        <f>IF(K320=3%,ROUND($J$366*Ranking!K320,0),0)</f>
        <v>0</v>
      </c>
      <c r="Z320" s="12">
        <f t="shared" si="92"/>
        <v>290306</v>
      </c>
      <c r="AA320" s="12">
        <f t="shared" si="93"/>
        <v>0</v>
      </c>
      <c r="AB320" s="8">
        <f t="shared" si="94"/>
        <v>290306</v>
      </c>
      <c r="AC320" s="59">
        <f t="shared" si="95"/>
        <v>0</v>
      </c>
      <c r="AD320" s="60">
        <f t="shared" si="99"/>
        <v>18.059999999999999</v>
      </c>
      <c r="AE320" s="61" t="str">
        <f t="shared" si="96"/>
        <v/>
      </c>
      <c r="AF320" s="8"/>
    </row>
    <row r="321" spans="1:32" x14ac:dyDescent="0.3">
      <c r="A321" s="1">
        <v>318</v>
      </c>
      <c r="B321" s="14" t="s">
        <v>652</v>
      </c>
      <c r="C321" s="14" t="s">
        <v>7</v>
      </c>
      <c r="D321" s="6" t="s">
        <v>653</v>
      </c>
      <c r="E321" s="1">
        <v>2006</v>
      </c>
      <c r="F321" s="7">
        <v>774351.02</v>
      </c>
      <c r="G321" s="7">
        <v>1581.05</v>
      </c>
      <c r="H321" s="57"/>
      <c r="I321" s="7">
        <f t="shared" si="97"/>
        <v>772769.97</v>
      </c>
      <c r="J321" s="8">
        <f t="shared" si="80"/>
        <v>772770</v>
      </c>
      <c r="K321" s="9">
        <v>0.03</v>
      </c>
      <c r="L321" s="10">
        <f t="shared" si="81"/>
        <v>18.059999999999999</v>
      </c>
      <c r="M321" s="10">
        <f t="shared" si="82"/>
        <v>27.18</v>
      </c>
      <c r="N321" s="11">
        <f>ROUND(($J$362/$J$360)*J321,5)</f>
        <v>139570.71661999999</v>
      </c>
      <c r="O321" s="11">
        <f t="shared" si="84"/>
        <v>139570.71661999999</v>
      </c>
      <c r="P321" s="11">
        <f t="shared" si="98"/>
        <v>-0.28338000000803731</v>
      </c>
      <c r="Q321" s="8">
        <f>ROUND(N321,0)</f>
        <v>139571</v>
      </c>
      <c r="R321" s="11">
        <f t="shared" si="86"/>
        <v>0.28338000000803731</v>
      </c>
      <c r="S321" s="1">
        <f>IF(Q321&gt;0,ROUND((Q321/J321)*100,2),0)</f>
        <v>18.059999999999999</v>
      </c>
      <c r="T321" s="8">
        <f>ROUND(IF(K321=3%,$J$364*Ranking!K321,0),0)</f>
        <v>42702</v>
      </c>
      <c r="U321" s="8">
        <f t="shared" si="88"/>
        <v>182273</v>
      </c>
      <c r="V321" s="8">
        <f t="shared" si="89"/>
        <v>42702</v>
      </c>
      <c r="W321" s="8">
        <f t="shared" si="90"/>
        <v>182273</v>
      </c>
      <c r="X321" s="10">
        <f t="shared" si="91"/>
        <v>23.59</v>
      </c>
      <c r="Y321" s="8">
        <f>IF(K321=3%,ROUND($J$366*Ranking!K321,0),0)</f>
        <v>27758</v>
      </c>
      <c r="Z321" s="12">
        <f t="shared" si="92"/>
        <v>210031</v>
      </c>
      <c r="AA321" s="12">
        <f t="shared" si="93"/>
        <v>27758</v>
      </c>
      <c r="AB321" s="8">
        <f t="shared" si="94"/>
        <v>210031</v>
      </c>
      <c r="AC321" s="59">
        <f t="shared" si="95"/>
        <v>0</v>
      </c>
      <c r="AD321" s="60">
        <f t="shared" si="99"/>
        <v>27.18</v>
      </c>
      <c r="AE321" s="61" t="str">
        <f t="shared" si="96"/>
        <v/>
      </c>
      <c r="AF321" s="8"/>
    </row>
    <row r="322" spans="1:32" x14ac:dyDescent="0.3">
      <c r="A322" s="1">
        <v>319</v>
      </c>
      <c r="B322" s="14" t="s">
        <v>654</v>
      </c>
      <c r="C322" s="14" t="s">
        <v>7</v>
      </c>
      <c r="D322" s="6" t="s">
        <v>655</v>
      </c>
      <c r="F322" s="7">
        <v>0</v>
      </c>
      <c r="G322" s="7">
        <v>0</v>
      </c>
      <c r="H322" s="57"/>
      <c r="I322" s="7">
        <f t="shared" si="97"/>
        <v>0</v>
      </c>
      <c r="J322" s="8">
        <f t="shared" si="80"/>
        <v>0</v>
      </c>
      <c r="K322" s="9"/>
      <c r="L322" s="10">
        <f t="shared" si="81"/>
        <v>0</v>
      </c>
      <c r="M322" s="10" t="str">
        <f t="shared" si="82"/>
        <v/>
      </c>
      <c r="N322" s="11">
        <f t="shared" si="83"/>
        <v>0</v>
      </c>
      <c r="O322" s="11">
        <f t="shared" si="84"/>
        <v>0</v>
      </c>
      <c r="P322" s="11">
        <f t="shared" si="98"/>
        <v>0</v>
      </c>
      <c r="Q322" s="8">
        <f t="shared" si="85"/>
        <v>0</v>
      </c>
      <c r="R322" s="11">
        <f t="shared" si="86"/>
        <v>0</v>
      </c>
      <c r="S322" s="1">
        <f t="shared" si="87"/>
        <v>0</v>
      </c>
      <c r="T322" s="8">
        <f>ROUND(IF(K322=3%,$J$364*Ranking!K322,0),0)</f>
        <v>0</v>
      </c>
      <c r="U322" s="8">
        <f t="shared" si="88"/>
        <v>0</v>
      </c>
      <c r="V322" s="8">
        <f t="shared" si="89"/>
        <v>0</v>
      </c>
      <c r="W322" s="8">
        <f t="shared" si="90"/>
        <v>0</v>
      </c>
      <c r="X322" s="10">
        <f t="shared" si="91"/>
        <v>0</v>
      </c>
      <c r="Y322" s="8">
        <f>IF(K322=3%,ROUND($J$366*Ranking!K322,0),0)</f>
        <v>0</v>
      </c>
      <c r="Z322" s="12">
        <f t="shared" si="92"/>
        <v>0</v>
      </c>
      <c r="AA322" s="12">
        <f t="shared" si="93"/>
        <v>0</v>
      </c>
      <c r="AB322" s="8">
        <f t="shared" si="94"/>
        <v>0</v>
      </c>
      <c r="AC322" s="59">
        <f t="shared" si="95"/>
        <v>0</v>
      </c>
      <c r="AD322" s="60" t="str">
        <f t="shared" si="99"/>
        <v/>
      </c>
      <c r="AE322" s="61" t="str">
        <f t="shared" si="96"/>
        <v/>
      </c>
      <c r="AF322" s="8"/>
    </row>
    <row r="323" spans="1:32" x14ac:dyDescent="0.3">
      <c r="A323" s="1">
        <v>320</v>
      </c>
      <c r="B323" s="14" t="s">
        <v>656</v>
      </c>
      <c r="C323" s="14" t="s">
        <v>7</v>
      </c>
      <c r="D323" s="6" t="s">
        <v>657</v>
      </c>
      <c r="E323" s="1">
        <v>2006</v>
      </c>
      <c r="F323" s="7">
        <v>547263.87</v>
      </c>
      <c r="G323" s="7">
        <v>9157.25</v>
      </c>
      <c r="H323" s="57"/>
      <c r="I323" s="7">
        <f t="shared" si="97"/>
        <v>538106.62</v>
      </c>
      <c r="J323" s="8">
        <f t="shared" si="80"/>
        <v>538107</v>
      </c>
      <c r="K323" s="9">
        <v>0.03</v>
      </c>
      <c r="L323" s="10">
        <f t="shared" si="81"/>
        <v>18.059999999999999</v>
      </c>
      <c r="M323" s="10">
        <f t="shared" si="82"/>
        <v>36.07</v>
      </c>
      <c r="N323" s="11">
        <f t="shared" si="83"/>
        <v>97188.011450000005</v>
      </c>
      <c r="O323" s="11">
        <f t="shared" si="84"/>
        <v>97188.011450000005</v>
      </c>
      <c r="P323" s="11">
        <f t="shared" si="98"/>
        <v>1.1450000005424954E-2</v>
      </c>
      <c r="Q323" s="8">
        <f t="shared" si="85"/>
        <v>97188</v>
      </c>
      <c r="R323" s="11">
        <f t="shared" si="86"/>
        <v>-1.1450000005424954E-2</v>
      </c>
      <c r="S323" s="1">
        <f t="shared" si="87"/>
        <v>18.059999999999999</v>
      </c>
      <c r="T323" s="8">
        <f>ROUND(IF(K323=3%,$J$364*Ranking!K323,0),0)</f>
        <v>58715</v>
      </c>
      <c r="U323" s="8">
        <f>T323+Q323</f>
        <v>155903</v>
      </c>
      <c r="V323" s="8">
        <f t="shared" si="89"/>
        <v>58715</v>
      </c>
      <c r="W323" s="8">
        <f t="shared" si="90"/>
        <v>155903</v>
      </c>
      <c r="X323" s="10">
        <f t="shared" si="91"/>
        <v>28.97</v>
      </c>
      <c r="Y323" s="8">
        <f>IF(K323=3%,ROUND($J$366*Ranking!K323,0),0)</f>
        <v>38167</v>
      </c>
      <c r="Z323" s="12">
        <f t="shared" si="92"/>
        <v>194070</v>
      </c>
      <c r="AA323" s="12">
        <f t="shared" si="93"/>
        <v>38167</v>
      </c>
      <c r="AB323" s="8">
        <f t="shared" si="94"/>
        <v>194070</v>
      </c>
      <c r="AC323" s="59">
        <f t="shared" si="95"/>
        <v>0</v>
      </c>
      <c r="AD323" s="60">
        <f t="shared" si="99"/>
        <v>36.07</v>
      </c>
      <c r="AE323" s="61" t="str">
        <f t="shared" si="96"/>
        <v/>
      </c>
      <c r="AF323" s="8"/>
    </row>
    <row r="324" spans="1:32" x14ac:dyDescent="0.3">
      <c r="A324" s="1">
        <v>321</v>
      </c>
      <c r="B324" s="14" t="s">
        <v>658</v>
      </c>
      <c r="C324" s="14" t="s">
        <v>7</v>
      </c>
      <c r="D324" s="6" t="s">
        <v>659</v>
      </c>
      <c r="E324" s="1">
        <v>2008</v>
      </c>
      <c r="F324" s="7">
        <v>319744.7</v>
      </c>
      <c r="G324" s="7">
        <v>449.13</v>
      </c>
      <c r="H324" s="57"/>
      <c r="I324" s="7">
        <f t="shared" si="97"/>
        <v>319295.57</v>
      </c>
      <c r="J324" s="8">
        <f t="shared" ref="J324:J354" si="100">ROUND(I324,0)</f>
        <v>319296</v>
      </c>
      <c r="K324" s="9">
        <v>0.02</v>
      </c>
      <c r="L324" s="10">
        <f t="shared" ref="L324:L354" si="101">S324</f>
        <v>18.059999999999999</v>
      </c>
      <c r="M324" s="10">
        <f t="shared" ref="M324:M354" si="102">AD324</f>
        <v>18.059999999999999</v>
      </c>
      <c r="N324" s="11">
        <f t="shared" ref="N324:N354" si="103">ROUND(($J$362/$J$360)*J324,5)</f>
        <v>57668.350910000001</v>
      </c>
      <c r="O324" s="11">
        <f t="shared" ref="O324:O354" si="104">ROUND(($J$362/$J$360)*J324,5)</f>
        <v>57668.350910000001</v>
      </c>
      <c r="P324" s="11">
        <f t="shared" si="98"/>
        <v>0.35091000000102213</v>
      </c>
      <c r="Q324" s="8">
        <f t="shared" ref="Q324:Q354" si="105">ROUND(N324,0)</f>
        <v>57668</v>
      </c>
      <c r="R324" s="11">
        <f t="shared" ref="R324:R354" si="106">Q324-N324</f>
        <v>-0.35091000000102213</v>
      </c>
      <c r="S324" s="1">
        <f t="shared" ref="S324:S355" si="107">IF(Q324&gt;0,ROUND((Q324/J324)*100,2),0)</f>
        <v>18.059999999999999</v>
      </c>
      <c r="T324" s="8">
        <f>ROUND(IF(K324=3%,$J$364*Ranking!K324,0),0)</f>
        <v>0</v>
      </c>
      <c r="U324" s="8">
        <f t="shared" ref="U324:U354" si="108">T324+Q324</f>
        <v>57668</v>
      </c>
      <c r="V324" s="8">
        <f t="shared" ref="V324:V354" si="109">IF(U324&gt;J324,J324-Q324,T324)</f>
        <v>0</v>
      </c>
      <c r="W324" s="8">
        <f t="shared" ref="W324:W354" si="110">Q324+V324</f>
        <v>57668</v>
      </c>
      <c r="X324" s="10">
        <f t="shared" ref="X324:X354" si="111">IF(J324&gt;0,ROUND(W324/J324*100,2),0)</f>
        <v>18.059999999999999</v>
      </c>
      <c r="Y324" s="8">
        <f>IF(K324=3%,ROUND($J$366*Ranking!K324,0),0)</f>
        <v>0</v>
      </c>
      <c r="Z324" s="12">
        <f t="shared" ref="Z324:Z354" si="112">W324+Y324</f>
        <v>57668</v>
      </c>
      <c r="AA324" s="12">
        <f t="shared" ref="AA324:AA354" si="113">IF(Z324&gt;J324,J324-W324,Y324)</f>
        <v>0</v>
      </c>
      <c r="AB324" s="8">
        <f t="shared" ref="AB324:AB354" si="114">W324+AA324</f>
        <v>57668</v>
      </c>
      <c r="AC324" s="59">
        <f t="shared" ref="AC324:AC354" si="115">IF(AB324&gt;J324,1,0)</f>
        <v>0</v>
      </c>
      <c r="AD324" s="60">
        <f t="shared" si="99"/>
        <v>18.059999999999999</v>
      </c>
      <c r="AE324" s="61" t="str">
        <f t="shared" ref="AE324:AE354" si="116">IF(AD324=100,1,"")</f>
        <v/>
      </c>
      <c r="AF324" s="8"/>
    </row>
    <row r="325" spans="1:32" x14ac:dyDescent="0.3">
      <c r="A325" s="1">
        <v>322</v>
      </c>
      <c r="B325" s="14" t="s">
        <v>660</v>
      </c>
      <c r="C325" s="14" t="s">
        <v>7</v>
      </c>
      <c r="D325" s="6" t="s">
        <v>661</v>
      </c>
      <c r="E325" s="1">
        <v>2009</v>
      </c>
      <c r="F325" s="7">
        <v>243383.7</v>
      </c>
      <c r="G325" s="7">
        <v>1506.26</v>
      </c>
      <c r="H325" s="57"/>
      <c r="I325" s="7">
        <f t="shared" ref="I325:I354" si="117">F325-G325+H325</f>
        <v>241877.44</v>
      </c>
      <c r="J325" s="8">
        <f t="shared" si="100"/>
        <v>241877</v>
      </c>
      <c r="K325" s="9">
        <v>0.01</v>
      </c>
      <c r="L325" s="10">
        <f t="shared" si="101"/>
        <v>18.059999999999999</v>
      </c>
      <c r="M325" s="10">
        <f t="shared" si="102"/>
        <v>18.059999999999999</v>
      </c>
      <c r="N325" s="11">
        <f t="shared" si="103"/>
        <v>43685.6325</v>
      </c>
      <c r="O325" s="11">
        <f t="shared" si="104"/>
        <v>43685.6325</v>
      </c>
      <c r="P325" s="11">
        <f t="shared" ref="P325:P354" si="118">O325-Q325</f>
        <v>-0.36750000000029104</v>
      </c>
      <c r="Q325" s="8">
        <f t="shared" si="105"/>
        <v>43686</v>
      </c>
      <c r="R325" s="11">
        <f t="shared" si="106"/>
        <v>0.36750000000029104</v>
      </c>
      <c r="S325" s="1">
        <f t="shared" si="107"/>
        <v>18.059999999999999</v>
      </c>
      <c r="T325" s="8">
        <f>ROUND(IF(K325=3%,$J$364*Ranking!K325,0),0)</f>
        <v>0</v>
      </c>
      <c r="U325" s="8">
        <f t="shared" si="108"/>
        <v>43686</v>
      </c>
      <c r="V325" s="8">
        <f t="shared" si="109"/>
        <v>0</v>
      </c>
      <c r="W325" s="8">
        <f t="shared" si="110"/>
        <v>43686</v>
      </c>
      <c r="X325" s="10">
        <f t="shared" si="111"/>
        <v>18.059999999999999</v>
      </c>
      <c r="Y325" s="8">
        <f>IF(K325=3%,ROUND($J$366*Ranking!K325,0),0)</f>
        <v>0</v>
      </c>
      <c r="Z325" s="12">
        <f t="shared" si="112"/>
        <v>43686</v>
      </c>
      <c r="AA325" s="12">
        <f t="shared" si="113"/>
        <v>0</v>
      </c>
      <c r="AB325" s="8">
        <f t="shared" si="114"/>
        <v>43686</v>
      </c>
      <c r="AC325" s="59">
        <f t="shared" si="115"/>
        <v>0</v>
      </c>
      <c r="AD325" s="60">
        <f t="shared" ref="AD325:AD354" si="119">IF(AB325&gt;0,ROUND(AB325/J325*100,2),"")</f>
        <v>18.059999999999999</v>
      </c>
      <c r="AE325" s="61" t="str">
        <f t="shared" si="116"/>
        <v/>
      </c>
      <c r="AF325" s="8"/>
    </row>
    <row r="326" spans="1:32" x14ac:dyDescent="0.3">
      <c r="A326" s="1">
        <v>323</v>
      </c>
      <c r="B326" s="14" t="s">
        <v>662</v>
      </c>
      <c r="C326" s="14" t="s">
        <v>7</v>
      </c>
      <c r="D326" s="6" t="s">
        <v>663</v>
      </c>
      <c r="F326" s="7">
        <v>0</v>
      </c>
      <c r="G326" s="7">
        <v>0</v>
      </c>
      <c r="H326" s="57"/>
      <c r="I326" s="7">
        <f t="shared" si="117"/>
        <v>0</v>
      </c>
      <c r="J326" s="8">
        <f t="shared" si="100"/>
        <v>0</v>
      </c>
      <c r="K326" s="9"/>
      <c r="L326" s="10">
        <f t="shared" si="101"/>
        <v>0</v>
      </c>
      <c r="M326" s="10" t="str">
        <f t="shared" si="102"/>
        <v/>
      </c>
      <c r="N326" s="11">
        <f t="shared" si="103"/>
        <v>0</v>
      </c>
      <c r="O326" s="11">
        <f t="shared" si="104"/>
        <v>0</v>
      </c>
      <c r="P326" s="11">
        <f t="shared" si="118"/>
        <v>0</v>
      </c>
      <c r="Q326" s="8">
        <f t="shared" si="105"/>
        <v>0</v>
      </c>
      <c r="R326" s="11">
        <f t="shared" si="106"/>
        <v>0</v>
      </c>
      <c r="S326" s="1">
        <f t="shared" si="107"/>
        <v>0</v>
      </c>
      <c r="T326" s="8">
        <f>ROUND(IF(K326=3%,$J$364*Ranking!K326,0),0)</f>
        <v>0</v>
      </c>
      <c r="U326" s="8">
        <f t="shared" si="108"/>
        <v>0</v>
      </c>
      <c r="V326" s="8">
        <f t="shared" si="109"/>
        <v>0</v>
      </c>
      <c r="W326" s="8">
        <f t="shared" si="110"/>
        <v>0</v>
      </c>
      <c r="X326" s="10">
        <f t="shared" si="111"/>
        <v>0</v>
      </c>
      <c r="Y326" s="8">
        <f>IF(K326=3%,ROUND($J$366*Ranking!K326,0),0)</f>
        <v>0</v>
      </c>
      <c r="Z326" s="12">
        <f t="shared" si="112"/>
        <v>0</v>
      </c>
      <c r="AA326" s="12">
        <f t="shared" si="113"/>
        <v>0</v>
      </c>
      <c r="AB326" s="8">
        <f t="shared" si="114"/>
        <v>0</v>
      </c>
      <c r="AC326" s="59">
        <f t="shared" si="115"/>
        <v>0</v>
      </c>
      <c r="AD326" s="60" t="str">
        <f t="shared" si="119"/>
        <v/>
      </c>
      <c r="AE326" s="61" t="str">
        <f t="shared" si="116"/>
        <v/>
      </c>
      <c r="AF326" s="8"/>
    </row>
    <row r="327" spans="1:32" x14ac:dyDescent="0.3">
      <c r="A327" s="1">
        <v>324</v>
      </c>
      <c r="B327" s="14" t="s">
        <v>664</v>
      </c>
      <c r="C327" s="14" t="s">
        <v>7</v>
      </c>
      <c r="D327" s="6" t="s">
        <v>665</v>
      </c>
      <c r="E327" s="1">
        <v>2007</v>
      </c>
      <c r="F327" s="7">
        <v>419354</v>
      </c>
      <c r="G327" s="7">
        <v>4883.91</v>
      </c>
      <c r="H327" s="57"/>
      <c r="I327" s="7">
        <f t="shared" si="117"/>
        <v>414470.09</v>
      </c>
      <c r="J327" s="8">
        <f t="shared" si="100"/>
        <v>414470</v>
      </c>
      <c r="K327" s="9">
        <v>0.03</v>
      </c>
      <c r="L327" s="10">
        <f t="shared" si="101"/>
        <v>18.059999999999999</v>
      </c>
      <c r="M327" s="10">
        <f t="shared" si="102"/>
        <v>39.31</v>
      </c>
      <c r="N327" s="11">
        <f t="shared" si="103"/>
        <v>74857.816579999999</v>
      </c>
      <c r="O327" s="11">
        <f t="shared" si="104"/>
        <v>74857.816579999999</v>
      </c>
      <c r="P327" s="11">
        <f t="shared" si="118"/>
        <v>-0.18342000000120606</v>
      </c>
      <c r="Q327" s="8">
        <f t="shared" si="105"/>
        <v>74858</v>
      </c>
      <c r="R327" s="11">
        <f t="shared" si="106"/>
        <v>0.18342000000120606</v>
      </c>
      <c r="S327" s="1">
        <f t="shared" si="107"/>
        <v>18.059999999999999</v>
      </c>
      <c r="T327" s="8">
        <f>ROUND(IF(K327=3%,$J$364*Ranking!K327,0),0)</f>
        <v>53377</v>
      </c>
      <c r="U327" s="8">
        <f>T327+Q327</f>
        <v>128235</v>
      </c>
      <c r="V327" s="8">
        <f>IF(U327&gt;J327,J327-Q327,T327)</f>
        <v>53377</v>
      </c>
      <c r="W327" s="8">
        <f t="shared" si="110"/>
        <v>128235</v>
      </c>
      <c r="X327" s="10">
        <f>IF(J327&gt;0,ROUND(W327/J327*100,2),0)</f>
        <v>30.94</v>
      </c>
      <c r="Y327" s="8">
        <f>IF(K327=3%,ROUND($J$366*Ranking!K327,0),0)</f>
        <v>34697</v>
      </c>
      <c r="Z327" s="12">
        <f t="shared" si="112"/>
        <v>162932</v>
      </c>
      <c r="AA327" s="12">
        <f t="shared" si="113"/>
        <v>34697</v>
      </c>
      <c r="AB327" s="8">
        <f t="shared" si="114"/>
        <v>162932</v>
      </c>
      <c r="AC327" s="59">
        <f t="shared" si="115"/>
        <v>0</v>
      </c>
      <c r="AD327" s="60">
        <f t="shared" si="119"/>
        <v>39.31</v>
      </c>
      <c r="AE327" s="61" t="str">
        <f t="shared" si="116"/>
        <v/>
      </c>
      <c r="AF327" s="8"/>
    </row>
    <row r="328" spans="1:32" x14ac:dyDescent="0.3">
      <c r="A328" s="1">
        <v>325</v>
      </c>
      <c r="B328" s="14" t="s">
        <v>666</v>
      </c>
      <c r="C328" s="14" t="s">
        <v>7</v>
      </c>
      <c r="D328" s="6" t="s">
        <v>667</v>
      </c>
      <c r="E328" s="1">
        <v>2010</v>
      </c>
      <c r="F328" s="7">
        <v>487347.93</v>
      </c>
      <c r="G328" s="7">
        <v>611.16999999999996</v>
      </c>
      <c r="H328" s="57"/>
      <c r="I328" s="7">
        <f t="shared" si="117"/>
        <v>486736.76</v>
      </c>
      <c r="J328" s="8">
        <f t="shared" si="100"/>
        <v>486737</v>
      </c>
      <c r="K328" s="9">
        <v>0.01</v>
      </c>
      <c r="L328" s="10">
        <f t="shared" si="101"/>
        <v>18.059999999999999</v>
      </c>
      <c r="M328" s="10">
        <f t="shared" si="102"/>
        <v>18.059999999999999</v>
      </c>
      <c r="N328" s="11">
        <f t="shared" si="103"/>
        <v>87910.027430000002</v>
      </c>
      <c r="O328" s="11">
        <f t="shared" si="104"/>
        <v>87910.027430000002</v>
      </c>
      <c r="P328" s="11">
        <f t="shared" si="118"/>
        <v>2.7430000001913868E-2</v>
      </c>
      <c r="Q328" s="8">
        <f t="shared" si="105"/>
        <v>87910</v>
      </c>
      <c r="R328" s="11">
        <f t="shared" si="106"/>
        <v>-2.7430000001913868E-2</v>
      </c>
      <c r="S328" s="1">
        <f t="shared" si="107"/>
        <v>18.059999999999999</v>
      </c>
      <c r="T328" s="8">
        <f>ROUND(IF(K328=3%,$J$364*Ranking!K328,0),0)</f>
        <v>0</v>
      </c>
      <c r="U328" s="8">
        <f t="shared" si="108"/>
        <v>87910</v>
      </c>
      <c r="V328" s="8">
        <f t="shared" si="109"/>
        <v>0</v>
      </c>
      <c r="W328" s="8">
        <f t="shared" si="110"/>
        <v>87910</v>
      </c>
      <c r="X328" s="10">
        <f t="shared" si="111"/>
        <v>18.059999999999999</v>
      </c>
      <c r="Y328" s="8">
        <f>IF(K328=3%,ROUND($J$366*Ranking!K328,0),0)</f>
        <v>0</v>
      </c>
      <c r="Z328" s="12">
        <f t="shared" si="112"/>
        <v>87910</v>
      </c>
      <c r="AA328" s="12">
        <f t="shared" si="113"/>
        <v>0</v>
      </c>
      <c r="AB328" s="8">
        <f t="shared" si="114"/>
        <v>87910</v>
      </c>
      <c r="AC328" s="59">
        <f t="shared" si="115"/>
        <v>0</v>
      </c>
      <c r="AD328" s="60">
        <f t="shared" si="119"/>
        <v>18.059999999999999</v>
      </c>
      <c r="AE328" s="61" t="str">
        <f t="shared" si="116"/>
        <v/>
      </c>
      <c r="AF328" s="8"/>
    </row>
    <row r="329" spans="1:32" x14ac:dyDescent="0.3">
      <c r="A329" s="1">
        <v>326</v>
      </c>
      <c r="B329" s="14" t="s">
        <v>668</v>
      </c>
      <c r="C329" s="14" t="s">
        <v>7</v>
      </c>
      <c r="D329" s="6" t="s">
        <v>669</v>
      </c>
      <c r="E329" s="1">
        <v>2021</v>
      </c>
      <c r="F329" s="7">
        <v>94543.25</v>
      </c>
      <c r="G329" s="7">
        <v>110.21</v>
      </c>
      <c r="H329" s="57"/>
      <c r="I329" s="7">
        <f t="shared" si="117"/>
        <v>94433.04</v>
      </c>
      <c r="J329" s="8">
        <f t="shared" si="100"/>
        <v>94433</v>
      </c>
      <c r="K329" s="9">
        <v>0.02</v>
      </c>
      <c r="L329" s="10">
        <f t="shared" si="101"/>
        <v>18.059999999999999</v>
      </c>
      <c r="M329" s="10">
        <f t="shared" si="102"/>
        <v>18.059999999999999</v>
      </c>
      <c r="N329" s="11">
        <f t="shared" si="103"/>
        <v>17055.632959999999</v>
      </c>
      <c r="O329" s="11">
        <f t="shared" si="104"/>
        <v>17055.632959999999</v>
      </c>
      <c r="P329" s="11">
        <f t="shared" si="118"/>
        <v>-0.36704000000099768</v>
      </c>
      <c r="Q329" s="8">
        <f t="shared" si="105"/>
        <v>17056</v>
      </c>
      <c r="R329" s="11">
        <f t="shared" si="106"/>
        <v>0.36704000000099768</v>
      </c>
      <c r="S329" s="1">
        <f t="shared" si="107"/>
        <v>18.059999999999999</v>
      </c>
      <c r="T329" s="8">
        <f>ROUND(IF(K329=3%,$J$364*Ranking!K329,0),0)</f>
        <v>0</v>
      </c>
      <c r="U329" s="8">
        <f t="shared" si="108"/>
        <v>17056</v>
      </c>
      <c r="V329" s="8">
        <f t="shared" si="109"/>
        <v>0</v>
      </c>
      <c r="W329" s="8">
        <f t="shared" si="110"/>
        <v>17056</v>
      </c>
      <c r="X329" s="10">
        <f t="shared" si="111"/>
        <v>18.059999999999999</v>
      </c>
      <c r="Y329" s="8">
        <f>IF(K329=3%,ROUND($J$366*Ranking!K329,0),0)</f>
        <v>0</v>
      </c>
      <c r="Z329" s="12">
        <f t="shared" si="112"/>
        <v>17056</v>
      </c>
      <c r="AA329" s="12">
        <f t="shared" si="113"/>
        <v>0</v>
      </c>
      <c r="AB329" s="8">
        <f t="shared" si="114"/>
        <v>17056</v>
      </c>
      <c r="AC329" s="59">
        <f t="shared" si="115"/>
        <v>0</v>
      </c>
      <c r="AD329" s="60">
        <f t="shared" si="119"/>
        <v>18.059999999999999</v>
      </c>
      <c r="AE329" s="61" t="str">
        <f t="shared" si="116"/>
        <v/>
      </c>
      <c r="AF329" s="8"/>
    </row>
    <row r="330" spans="1:32" x14ac:dyDescent="0.3">
      <c r="A330" s="1">
        <v>327</v>
      </c>
      <c r="B330" s="14" t="s">
        <v>670</v>
      </c>
      <c r="C330" s="14" t="s">
        <v>7</v>
      </c>
      <c r="D330" s="6" t="s">
        <v>671</v>
      </c>
      <c r="E330" s="1">
        <v>2006</v>
      </c>
      <c r="F330" s="7">
        <v>550863.38</v>
      </c>
      <c r="G330" s="7">
        <v>2262.16</v>
      </c>
      <c r="H330" s="57"/>
      <c r="I330" s="7">
        <f t="shared" si="117"/>
        <v>548601.22</v>
      </c>
      <c r="J330" s="8">
        <f t="shared" si="100"/>
        <v>548601</v>
      </c>
      <c r="K330" s="9">
        <v>0.03</v>
      </c>
      <c r="L330" s="10">
        <f t="shared" si="101"/>
        <v>18.059999999999999</v>
      </c>
      <c r="M330" s="10">
        <f t="shared" si="102"/>
        <v>30.9</v>
      </c>
      <c r="N330" s="11">
        <f t="shared" si="103"/>
        <v>99083.342659999995</v>
      </c>
      <c r="O330" s="11">
        <f t="shared" si="104"/>
        <v>99083.342659999995</v>
      </c>
      <c r="P330" s="11">
        <f t="shared" si="118"/>
        <v>0.34265999999479391</v>
      </c>
      <c r="Q330" s="8">
        <f t="shared" si="105"/>
        <v>99083</v>
      </c>
      <c r="R330" s="11">
        <f t="shared" si="106"/>
        <v>-0.34265999999479391</v>
      </c>
      <c r="S330" s="1">
        <f t="shared" si="107"/>
        <v>18.059999999999999</v>
      </c>
      <c r="T330" s="8">
        <f>ROUND(IF(K330=3%,$J$364*Ranking!K330,0),0)</f>
        <v>42702</v>
      </c>
      <c r="U330" s="8">
        <f t="shared" si="108"/>
        <v>141785</v>
      </c>
      <c r="V330" s="8">
        <f>IF(U330&gt;J330,J330-Q330,T330)</f>
        <v>42702</v>
      </c>
      <c r="W330" s="8">
        <f t="shared" si="110"/>
        <v>141785</v>
      </c>
      <c r="X330" s="10">
        <f t="shared" si="111"/>
        <v>25.84</v>
      </c>
      <c r="Y330" s="8">
        <f>IF(K330=3%,ROUND($J$366*Ranking!K330,0),0)</f>
        <v>27758</v>
      </c>
      <c r="Z330" s="12">
        <f t="shared" si="112"/>
        <v>169543</v>
      </c>
      <c r="AA330" s="12">
        <f t="shared" si="113"/>
        <v>27758</v>
      </c>
      <c r="AB330" s="8">
        <f t="shared" si="114"/>
        <v>169543</v>
      </c>
      <c r="AC330" s="59">
        <f>IF(AB330&gt;J330,1,0)</f>
        <v>0</v>
      </c>
      <c r="AD330" s="60">
        <f t="shared" si="119"/>
        <v>30.9</v>
      </c>
      <c r="AE330" s="61" t="str">
        <f t="shared" si="116"/>
        <v/>
      </c>
      <c r="AF330" s="8"/>
    </row>
    <row r="331" spans="1:32" x14ac:dyDescent="0.3">
      <c r="A331" s="1">
        <v>328</v>
      </c>
      <c r="B331" s="14" t="s">
        <v>672</v>
      </c>
      <c r="C331" s="14" t="s">
        <v>7</v>
      </c>
      <c r="D331" s="6" t="s">
        <v>673</v>
      </c>
      <c r="E331" s="1">
        <v>2024</v>
      </c>
      <c r="F331" s="7">
        <v>384858.96</v>
      </c>
      <c r="G331" s="7">
        <v>2114.2399999999998</v>
      </c>
      <c r="H331" s="57"/>
      <c r="I331" s="7">
        <f t="shared" si="117"/>
        <v>382744.72000000003</v>
      </c>
      <c r="J331" s="8">
        <f t="shared" si="100"/>
        <v>382745</v>
      </c>
      <c r="K331" s="9">
        <v>5.0000000000000001E-3</v>
      </c>
      <c r="L331" s="10">
        <f t="shared" si="101"/>
        <v>18.059999999999999</v>
      </c>
      <c r="M331" s="10">
        <f t="shared" si="102"/>
        <v>18.059999999999999</v>
      </c>
      <c r="N331" s="11">
        <f t="shared" si="103"/>
        <v>69127.93449</v>
      </c>
      <c r="O331" s="11">
        <f t="shared" si="104"/>
        <v>69127.93449</v>
      </c>
      <c r="P331" s="11">
        <f t="shared" si="118"/>
        <v>-6.5510000000358559E-2</v>
      </c>
      <c r="Q331" s="8">
        <f t="shared" si="105"/>
        <v>69128</v>
      </c>
      <c r="R331" s="11">
        <f t="shared" si="106"/>
        <v>6.5510000000358559E-2</v>
      </c>
      <c r="S331" s="1">
        <f t="shared" si="107"/>
        <v>18.059999999999999</v>
      </c>
      <c r="T331" s="8">
        <f>ROUND(IF(K331=3%,$J$364*Ranking!K331,0),0)</f>
        <v>0</v>
      </c>
      <c r="U331" s="8">
        <f t="shared" si="108"/>
        <v>69128</v>
      </c>
      <c r="V331" s="8">
        <f t="shared" si="109"/>
        <v>0</v>
      </c>
      <c r="W331" s="8">
        <f t="shared" si="110"/>
        <v>69128</v>
      </c>
      <c r="X331" s="10">
        <f t="shared" si="111"/>
        <v>18.059999999999999</v>
      </c>
      <c r="Y331" s="8">
        <f>IF(K331=3%,ROUND($J$366*Ranking!K331,0),0)</f>
        <v>0</v>
      </c>
      <c r="Z331" s="12">
        <f t="shared" si="112"/>
        <v>69128</v>
      </c>
      <c r="AA331" s="12">
        <f t="shared" si="113"/>
        <v>0</v>
      </c>
      <c r="AB331" s="8">
        <f t="shared" si="114"/>
        <v>69128</v>
      </c>
      <c r="AC331" s="59">
        <f t="shared" si="115"/>
        <v>0</v>
      </c>
      <c r="AD331" s="60">
        <f t="shared" si="119"/>
        <v>18.059999999999999</v>
      </c>
      <c r="AE331" s="61" t="str">
        <f t="shared" si="116"/>
        <v/>
      </c>
      <c r="AF331" s="8"/>
    </row>
    <row r="332" spans="1:32" x14ac:dyDescent="0.3">
      <c r="A332" s="1">
        <v>329</v>
      </c>
      <c r="B332" s="14" t="s">
        <v>119</v>
      </c>
      <c r="C332" s="14" t="s">
        <v>7</v>
      </c>
      <c r="D332" s="6" t="s">
        <v>120</v>
      </c>
      <c r="E332" s="1">
        <v>2004</v>
      </c>
      <c r="F332" s="7">
        <v>623980.46</v>
      </c>
      <c r="G332" s="7">
        <v>3581.21</v>
      </c>
      <c r="H332" s="57"/>
      <c r="I332" s="7">
        <f t="shared" si="117"/>
        <v>620399.25</v>
      </c>
      <c r="J332" s="8">
        <f t="shared" si="100"/>
        <v>620399</v>
      </c>
      <c r="K332" s="9">
        <v>0.01</v>
      </c>
      <c r="L332" s="10">
        <f t="shared" si="101"/>
        <v>18.059999999999999</v>
      </c>
      <c r="M332" s="10">
        <f t="shared" si="102"/>
        <v>18.059999999999999</v>
      </c>
      <c r="N332" s="11">
        <f t="shared" si="103"/>
        <v>112050.84698</v>
      </c>
      <c r="O332" s="11">
        <f t="shared" si="104"/>
        <v>112050.84698</v>
      </c>
      <c r="P332" s="11">
        <f t="shared" si="118"/>
        <v>-0.15301999999792315</v>
      </c>
      <c r="Q332" s="8">
        <f t="shared" si="105"/>
        <v>112051</v>
      </c>
      <c r="R332" s="11">
        <f t="shared" si="106"/>
        <v>0.15301999999792315</v>
      </c>
      <c r="S332" s="1">
        <f t="shared" si="107"/>
        <v>18.059999999999999</v>
      </c>
      <c r="T332" s="8">
        <f>ROUND(IF(K332=3%,$J$364*Ranking!K332,0),0)</f>
        <v>0</v>
      </c>
      <c r="U332" s="8">
        <f t="shared" si="108"/>
        <v>112051</v>
      </c>
      <c r="V332" s="8">
        <f t="shared" si="109"/>
        <v>0</v>
      </c>
      <c r="W332" s="8">
        <f t="shared" si="110"/>
        <v>112051</v>
      </c>
      <c r="X332" s="10">
        <f t="shared" si="111"/>
        <v>18.059999999999999</v>
      </c>
      <c r="Y332" s="8">
        <f>IF(K332=3%,ROUND($J$366*Ranking!K332,0),0)</f>
        <v>0</v>
      </c>
      <c r="Z332" s="12">
        <f t="shared" si="112"/>
        <v>112051</v>
      </c>
      <c r="AA332" s="12">
        <f t="shared" si="113"/>
        <v>0</v>
      </c>
      <c r="AB332" s="8">
        <f t="shared" si="114"/>
        <v>112051</v>
      </c>
      <c r="AC332" s="59">
        <f t="shared" si="115"/>
        <v>0</v>
      </c>
      <c r="AD332" s="60">
        <f t="shared" si="119"/>
        <v>18.059999999999999</v>
      </c>
      <c r="AE332" s="61" t="str">
        <f t="shared" si="116"/>
        <v/>
      </c>
      <c r="AF332" s="8"/>
    </row>
    <row r="333" spans="1:32" x14ac:dyDescent="0.3">
      <c r="A333" s="1">
        <v>330</v>
      </c>
      <c r="B333" s="14" t="s">
        <v>121</v>
      </c>
      <c r="C333" s="14" t="s">
        <v>7</v>
      </c>
      <c r="D333" s="6" t="s">
        <v>122</v>
      </c>
      <c r="E333" s="1">
        <v>2002</v>
      </c>
      <c r="F333" s="7">
        <v>2386435.85</v>
      </c>
      <c r="G333" s="7">
        <v>31494.26</v>
      </c>
      <c r="H333" s="57"/>
      <c r="I333" s="7">
        <f t="shared" si="117"/>
        <v>2354941.5900000003</v>
      </c>
      <c r="J333" s="8">
        <f t="shared" si="100"/>
        <v>2354942</v>
      </c>
      <c r="K333" s="9">
        <v>0.03</v>
      </c>
      <c r="L333" s="10">
        <f t="shared" si="101"/>
        <v>18.059999999999999</v>
      </c>
      <c r="M333" s="10">
        <f t="shared" si="102"/>
        <v>20.309999999999999</v>
      </c>
      <c r="N333" s="11">
        <f t="shared" si="103"/>
        <v>425328.28983999998</v>
      </c>
      <c r="O333" s="11">
        <f t="shared" si="104"/>
        <v>425328.28983999998</v>
      </c>
      <c r="P333" s="11">
        <f t="shared" si="118"/>
        <v>0.28983999998308718</v>
      </c>
      <c r="Q333" s="8">
        <f t="shared" si="105"/>
        <v>425328</v>
      </c>
      <c r="R333" s="11">
        <f t="shared" si="106"/>
        <v>-0.28983999998308718</v>
      </c>
      <c r="S333" s="1">
        <f t="shared" si="107"/>
        <v>18.059999999999999</v>
      </c>
      <c r="T333" s="8">
        <f>ROUND(IF(K333=3%,$J$364*Ranking!K333,0),0)</f>
        <v>32026</v>
      </c>
      <c r="U333" s="8">
        <f t="shared" si="108"/>
        <v>457354</v>
      </c>
      <c r="V333" s="8">
        <f t="shared" si="109"/>
        <v>32026</v>
      </c>
      <c r="W333" s="8">
        <f t="shared" si="110"/>
        <v>457354</v>
      </c>
      <c r="X333" s="10">
        <f t="shared" si="111"/>
        <v>19.420000000000002</v>
      </c>
      <c r="Y333" s="8">
        <f>IF(K333=3%,ROUND($J$366*Ranking!K333,0),0)</f>
        <v>20818</v>
      </c>
      <c r="Z333" s="12">
        <f t="shared" si="112"/>
        <v>478172</v>
      </c>
      <c r="AA333" s="12">
        <f t="shared" si="113"/>
        <v>20818</v>
      </c>
      <c r="AB333" s="8">
        <f t="shared" si="114"/>
        <v>478172</v>
      </c>
      <c r="AC333" s="59">
        <f t="shared" si="115"/>
        <v>0</v>
      </c>
      <c r="AD333" s="60">
        <f t="shared" si="119"/>
        <v>20.309999999999999</v>
      </c>
      <c r="AE333" s="61" t="str">
        <f t="shared" si="116"/>
        <v/>
      </c>
      <c r="AF333" s="8"/>
    </row>
    <row r="334" spans="1:32" x14ac:dyDescent="0.3">
      <c r="A334" s="1">
        <v>331</v>
      </c>
      <c r="B334" s="14" t="s">
        <v>674</v>
      </c>
      <c r="C334" s="14" t="s">
        <v>7</v>
      </c>
      <c r="D334" s="6" t="s">
        <v>675</v>
      </c>
      <c r="F334" s="7">
        <v>0</v>
      </c>
      <c r="G334" s="7">
        <v>0</v>
      </c>
      <c r="H334" s="57"/>
      <c r="I334" s="7">
        <f t="shared" si="117"/>
        <v>0</v>
      </c>
      <c r="J334" s="8">
        <f t="shared" si="100"/>
        <v>0</v>
      </c>
      <c r="K334" s="9"/>
      <c r="L334" s="10">
        <f t="shared" si="101"/>
        <v>0</v>
      </c>
      <c r="M334" s="10" t="str">
        <f t="shared" si="102"/>
        <v/>
      </c>
      <c r="N334" s="11">
        <f t="shared" si="103"/>
        <v>0</v>
      </c>
      <c r="O334" s="11">
        <f t="shared" si="104"/>
        <v>0</v>
      </c>
      <c r="P334" s="11">
        <f t="shared" si="118"/>
        <v>0</v>
      </c>
      <c r="Q334" s="8">
        <f t="shared" si="105"/>
        <v>0</v>
      </c>
      <c r="R334" s="11">
        <f t="shared" si="106"/>
        <v>0</v>
      </c>
      <c r="S334" s="1">
        <f t="shared" si="107"/>
        <v>0</v>
      </c>
      <c r="T334" s="8">
        <f>ROUND(IF(K334=3%,$J$364*Ranking!K334,0),0)</f>
        <v>0</v>
      </c>
      <c r="U334" s="8">
        <f t="shared" si="108"/>
        <v>0</v>
      </c>
      <c r="V334" s="8">
        <f t="shared" si="109"/>
        <v>0</v>
      </c>
      <c r="W334" s="8">
        <f t="shared" si="110"/>
        <v>0</v>
      </c>
      <c r="X334" s="10">
        <f t="shared" si="111"/>
        <v>0</v>
      </c>
      <c r="Y334" s="8">
        <f>IF(K334=3%,ROUND($J$366*Ranking!K334,0),0)</f>
        <v>0</v>
      </c>
      <c r="Z334" s="12">
        <f t="shared" si="112"/>
        <v>0</v>
      </c>
      <c r="AA334" s="12">
        <f t="shared" si="113"/>
        <v>0</v>
      </c>
      <c r="AB334" s="8">
        <f t="shared" si="114"/>
        <v>0</v>
      </c>
      <c r="AC334" s="59">
        <f t="shared" si="115"/>
        <v>0</v>
      </c>
      <c r="AD334" s="60" t="str">
        <f t="shared" si="119"/>
        <v/>
      </c>
      <c r="AE334" s="61" t="str">
        <f t="shared" si="116"/>
        <v/>
      </c>
      <c r="AF334" s="8"/>
    </row>
    <row r="335" spans="1:32" x14ac:dyDescent="0.3">
      <c r="A335" s="1">
        <v>332</v>
      </c>
      <c r="B335" s="14" t="s">
        <v>676</v>
      </c>
      <c r="C335" s="14" t="s">
        <v>7</v>
      </c>
      <c r="D335" s="6" t="s">
        <v>677</v>
      </c>
      <c r="F335" s="7">
        <v>0</v>
      </c>
      <c r="G335" s="7">
        <v>0</v>
      </c>
      <c r="H335" s="57"/>
      <c r="I335" s="7">
        <f t="shared" si="117"/>
        <v>0</v>
      </c>
      <c r="J335" s="8">
        <f t="shared" si="100"/>
        <v>0</v>
      </c>
      <c r="K335" s="9"/>
      <c r="L335" s="10">
        <f t="shared" si="101"/>
        <v>0</v>
      </c>
      <c r="M335" s="10" t="str">
        <f t="shared" si="102"/>
        <v/>
      </c>
      <c r="N335" s="11">
        <f t="shared" si="103"/>
        <v>0</v>
      </c>
      <c r="O335" s="11">
        <f t="shared" si="104"/>
        <v>0</v>
      </c>
      <c r="P335" s="11">
        <f t="shared" si="118"/>
        <v>0</v>
      </c>
      <c r="Q335" s="8">
        <f t="shared" si="105"/>
        <v>0</v>
      </c>
      <c r="R335" s="11">
        <f t="shared" si="106"/>
        <v>0</v>
      </c>
      <c r="S335" s="1">
        <f t="shared" si="107"/>
        <v>0</v>
      </c>
      <c r="T335" s="8">
        <f>ROUND(IF(K335=3%,$J$364*Ranking!K335,0),0)</f>
        <v>0</v>
      </c>
      <c r="U335" s="8">
        <f t="shared" si="108"/>
        <v>0</v>
      </c>
      <c r="V335" s="8">
        <f t="shared" si="109"/>
        <v>0</v>
      </c>
      <c r="W335" s="8">
        <f t="shared" si="110"/>
        <v>0</v>
      </c>
      <c r="X335" s="10">
        <f t="shared" si="111"/>
        <v>0</v>
      </c>
      <c r="Y335" s="8">
        <f>IF(K335=3%,ROUND($J$366*Ranking!K335,0),0)</f>
        <v>0</v>
      </c>
      <c r="Z335" s="12">
        <f t="shared" si="112"/>
        <v>0</v>
      </c>
      <c r="AA335" s="12">
        <f t="shared" si="113"/>
        <v>0</v>
      </c>
      <c r="AB335" s="8">
        <f t="shared" si="114"/>
        <v>0</v>
      </c>
      <c r="AC335" s="59">
        <f t="shared" si="115"/>
        <v>0</v>
      </c>
      <c r="AD335" s="60" t="str">
        <f t="shared" si="119"/>
        <v/>
      </c>
      <c r="AE335" s="61" t="str">
        <f t="shared" si="116"/>
        <v/>
      </c>
      <c r="AF335" s="8"/>
    </row>
    <row r="336" spans="1:32" x14ac:dyDescent="0.3">
      <c r="A336" s="1">
        <v>333</v>
      </c>
      <c r="B336" s="14" t="s">
        <v>123</v>
      </c>
      <c r="C336" s="14" t="s">
        <v>7</v>
      </c>
      <c r="D336" s="6" t="s">
        <v>124</v>
      </c>
      <c r="E336" s="1">
        <v>2002</v>
      </c>
      <c r="F336" s="7">
        <v>2614240.2799999998</v>
      </c>
      <c r="G336" s="7">
        <v>8441.14</v>
      </c>
      <c r="H336" s="57"/>
      <c r="I336" s="7">
        <f t="shared" si="117"/>
        <v>2605799.1399999997</v>
      </c>
      <c r="J336" s="8">
        <f t="shared" si="100"/>
        <v>2605799</v>
      </c>
      <c r="K336" s="9">
        <v>0.03</v>
      </c>
      <c r="L336" s="10">
        <f t="shared" si="101"/>
        <v>18.059999999999999</v>
      </c>
      <c r="M336" s="10">
        <f t="shared" si="102"/>
        <v>20.09</v>
      </c>
      <c r="N336" s="11">
        <f t="shared" si="103"/>
        <v>470635.80858000001</v>
      </c>
      <c r="O336" s="11">
        <f t="shared" si="104"/>
        <v>470635.80858000001</v>
      </c>
      <c r="P336" s="11">
        <f t="shared" si="118"/>
        <v>-0.19141999998828396</v>
      </c>
      <c r="Q336" s="8">
        <f t="shared" si="105"/>
        <v>470636</v>
      </c>
      <c r="R336" s="11">
        <f t="shared" si="106"/>
        <v>0.19141999998828396</v>
      </c>
      <c r="S336" s="1">
        <f t="shared" si="107"/>
        <v>18.059999999999999</v>
      </c>
      <c r="T336" s="8">
        <f>ROUND(IF(K336=3%,$J$364*Ranking!K336,0),0)</f>
        <v>32026</v>
      </c>
      <c r="U336" s="8">
        <f t="shared" si="108"/>
        <v>502662</v>
      </c>
      <c r="V336" s="8">
        <f t="shared" si="109"/>
        <v>32026</v>
      </c>
      <c r="W336" s="8">
        <f t="shared" si="110"/>
        <v>502662</v>
      </c>
      <c r="X336" s="10">
        <f t="shared" si="111"/>
        <v>19.29</v>
      </c>
      <c r="Y336" s="8">
        <f>IF(K336=3%,ROUND($J$366*Ranking!K336,0),0)</f>
        <v>20818</v>
      </c>
      <c r="Z336" s="12">
        <f t="shared" si="112"/>
        <v>523480</v>
      </c>
      <c r="AA336" s="12">
        <f t="shared" si="113"/>
        <v>20818</v>
      </c>
      <c r="AB336" s="8">
        <f t="shared" si="114"/>
        <v>523480</v>
      </c>
      <c r="AC336" s="59">
        <f t="shared" si="115"/>
        <v>0</v>
      </c>
      <c r="AD336" s="60">
        <f t="shared" si="119"/>
        <v>20.09</v>
      </c>
      <c r="AE336" s="61" t="str">
        <f t="shared" si="116"/>
        <v/>
      </c>
      <c r="AF336" s="8"/>
    </row>
    <row r="337" spans="1:32" x14ac:dyDescent="0.3">
      <c r="A337" s="1">
        <v>334</v>
      </c>
      <c r="B337" s="14" t="s">
        <v>125</v>
      </c>
      <c r="C337" s="14" t="s">
        <v>7</v>
      </c>
      <c r="D337" s="6" t="s">
        <v>126</v>
      </c>
      <c r="E337" s="1">
        <v>2003</v>
      </c>
      <c r="F337" s="7">
        <v>740323.32</v>
      </c>
      <c r="G337" s="7">
        <v>4817.46</v>
      </c>
      <c r="H337" s="57"/>
      <c r="I337" s="7">
        <f t="shared" si="117"/>
        <v>735505.86</v>
      </c>
      <c r="J337" s="8">
        <f t="shared" si="100"/>
        <v>735506</v>
      </c>
      <c r="K337" s="9">
        <v>0.02</v>
      </c>
      <c r="L337" s="10">
        <f t="shared" si="101"/>
        <v>18.059999999999999</v>
      </c>
      <c r="M337" s="10">
        <f t="shared" si="102"/>
        <v>18.059999999999999</v>
      </c>
      <c r="N337" s="11">
        <f t="shared" si="103"/>
        <v>132840.43053000001</v>
      </c>
      <c r="O337" s="11">
        <f t="shared" si="104"/>
        <v>132840.43053000001</v>
      </c>
      <c r="P337" s="11">
        <f t="shared" si="118"/>
        <v>0.43053000001236796</v>
      </c>
      <c r="Q337" s="8">
        <f t="shared" si="105"/>
        <v>132840</v>
      </c>
      <c r="R337" s="11">
        <f t="shared" si="106"/>
        <v>-0.43053000001236796</v>
      </c>
      <c r="S337" s="1">
        <f t="shared" si="107"/>
        <v>18.059999999999999</v>
      </c>
      <c r="T337" s="8">
        <f>ROUND(IF(K337=3%,$J$364*Ranking!K337,0),0)</f>
        <v>0</v>
      </c>
      <c r="U337" s="8">
        <f t="shared" si="108"/>
        <v>132840</v>
      </c>
      <c r="V337" s="8">
        <f t="shared" si="109"/>
        <v>0</v>
      </c>
      <c r="W337" s="8">
        <f t="shared" si="110"/>
        <v>132840</v>
      </c>
      <c r="X337" s="10">
        <f t="shared" si="111"/>
        <v>18.059999999999999</v>
      </c>
      <c r="Y337" s="8">
        <f>IF(K337=3%,ROUND($J$366*Ranking!K337,0),0)</f>
        <v>0</v>
      </c>
      <c r="Z337" s="12">
        <f t="shared" si="112"/>
        <v>132840</v>
      </c>
      <c r="AA337" s="12">
        <f t="shared" si="113"/>
        <v>0</v>
      </c>
      <c r="AB337" s="8">
        <f t="shared" si="114"/>
        <v>132840</v>
      </c>
      <c r="AC337" s="59">
        <f t="shared" si="115"/>
        <v>0</v>
      </c>
      <c r="AD337" s="60">
        <f t="shared" si="119"/>
        <v>18.059999999999999</v>
      </c>
      <c r="AE337" s="61" t="str">
        <f t="shared" si="116"/>
        <v/>
      </c>
      <c r="AF337" s="8"/>
    </row>
    <row r="338" spans="1:32" x14ac:dyDescent="0.3">
      <c r="A338" s="1">
        <v>335</v>
      </c>
      <c r="B338" s="14" t="s">
        <v>678</v>
      </c>
      <c r="C338" s="14" t="s">
        <v>7</v>
      </c>
      <c r="D338" s="6" t="s">
        <v>679</v>
      </c>
      <c r="F338" s="7">
        <v>0</v>
      </c>
      <c r="G338" s="7">
        <v>0</v>
      </c>
      <c r="H338" s="57"/>
      <c r="I338" s="7">
        <f t="shared" si="117"/>
        <v>0</v>
      </c>
      <c r="J338" s="8">
        <f t="shared" si="100"/>
        <v>0</v>
      </c>
      <c r="K338" s="9"/>
      <c r="L338" s="10">
        <f t="shared" si="101"/>
        <v>0</v>
      </c>
      <c r="M338" s="10" t="str">
        <f t="shared" si="102"/>
        <v/>
      </c>
      <c r="N338" s="11">
        <f t="shared" si="103"/>
        <v>0</v>
      </c>
      <c r="O338" s="11">
        <f t="shared" si="104"/>
        <v>0</v>
      </c>
      <c r="P338" s="11">
        <f t="shared" si="118"/>
        <v>0</v>
      </c>
      <c r="Q338" s="8">
        <f t="shared" si="105"/>
        <v>0</v>
      </c>
      <c r="R338" s="11">
        <f t="shared" si="106"/>
        <v>0</v>
      </c>
      <c r="S338" s="1">
        <f t="shared" si="107"/>
        <v>0</v>
      </c>
      <c r="T338" s="8">
        <f>ROUND(IF(K338=3%,$J$364*Ranking!K338,0),0)</f>
        <v>0</v>
      </c>
      <c r="U338" s="8">
        <f t="shared" si="108"/>
        <v>0</v>
      </c>
      <c r="V338" s="8">
        <f t="shared" si="109"/>
        <v>0</v>
      </c>
      <c r="W338" s="8">
        <f t="shared" si="110"/>
        <v>0</v>
      </c>
      <c r="X338" s="10">
        <f t="shared" si="111"/>
        <v>0</v>
      </c>
      <c r="Y338" s="8">
        <f>IF(K338=3%,ROUND($J$366*Ranking!K338,0),0)</f>
        <v>0</v>
      </c>
      <c r="Z338" s="12">
        <f t="shared" si="112"/>
        <v>0</v>
      </c>
      <c r="AA338" s="12">
        <f t="shared" si="113"/>
        <v>0</v>
      </c>
      <c r="AB338" s="8">
        <f t="shared" si="114"/>
        <v>0</v>
      </c>
      <c r="AC338" s="59">
        <f t="shared" si="115"/>
        <v>0</v>
      </c>
      <c r="AD338" s="60" t="str">
        <f t="shared" si="119"/>
        <v/>
      </c>
      <c r="AE338" s="61" t="str">
        <f t="shared" si="116"/>
        <v/>
      </c>
      <c r="AF338" s="8"/>
    </row>
    <row r="339" spans="1:32" x14ac:dyDescent="0.3">
      <c r="A339" s="1">
        <v>336</v>
      </c>
      <c r="B339" s="14" t="s">
        <v>680</v>
      </c>
      <c r="C339" s="14" t="s">
        <v>7</v>
      </c>
      <c r="D339" s="6" t="s">
        <v>681</v>
      </c>
      <c r="E339" s="1">
        <v>2006</v>
      </c>
      <c r="F339" s="7">
        <v>1121908.72</v>
      </c>
      <c r="G339" s="7">
        <v>10348.1</v>
      </c>
      <c r="H339" s="57"/>
      <c r="I339" s="7">
        <f t="shared" si="117"/>
        <v>1111560.6199999999</v>
      </c>
      <c r="J339" s="8">
        <f t="shared" si="100"/>
        <v>1111561</v>
      </c>
      <c r="K339" s="9">
        <v>0.01</v>
      </c>
      <c r="L339" s="10">
        <f t="shared" si="101"/>
        <v>18.059999999999999</v>
      </c>
      <c r="M339" s="10">
        <f t="shared" si="102"/>
        <v>18.059999999999999</v>
      </c>
      <c r="N339" s="11">
        <f t="shared" si="103"/>
        <v>200760.07782000001</v>
      </c>
      <c r="O339" s="11">
        <f t="shared" si="104"/>
        <v>200760.07782000001</v>
      </c>
      <c r="P339" s="11">
        <f t="shared" si="118"/>
        <v>7.7820000005885959E-2</v>
      </c>
      <c r="Q339" s="8">
        <f t="shared" si="105"/>
        <v>200760</v>
      </c>
      <c r="R339" s="11">
        <f t="shared" si="106"/>
        <v>-7.7820000005885959E-2</v>
      </c>
      <c r="S339" s="1">
        <f t="shared" si="107"/>
        <v>18.059999999999999</v>
      </c>
      <c r="T339" s="8">
        <f>ROUND(IF(K339=3%,$J$364*Ranking!K339,0),0)</f>
        <v>0</v>
      </c>
      <c r="U339" s="8">
        <f t="shared" si="108"/>
        <v>200760</v>
      </c>
      <c r="V339" s="8">
        <f t="shared" si="109"/>
        <v>0</v>
      </c>
      <c r="W339" s="8">
        <f t="shared" si="110"/>
        <v>200760</v>
      </c>
      <c r="X339" s="10">
        <f t="shared" si="111"/>
        <v>18.059999999999999</v>
      </c>
      <c r="Y339" s="8">
        <f>IF(K339=3%,ROUND($J$366*Ranking!K339,0),0)</f>
        <v>0</v>
      </c>
      <c r="Z339" s="12">
        <f t="shared" si="112"/>
        <v>200760</v>
      </c>
      <c r="AA339" s="12">
        <f t="shared" si="113"/>
        <v>0</v>
      </c>
      <c r="AB339" s="8">
        <f t="shared" si="114"/>
        <v>200760</v>
      </c>
      <c r="AC339" s="59">
        <f t="shared" si="115"/>
        <v>0</v>
      </c>
      <c r="AD339" s="60">
        <f t="shared" si="119"/>
        <v>18.059999999999999</v>
      </c>
      <c r="AE339" s="61" t="str">
        <f t="shared" si="116"/>
        <v/>
      </c>
      <c r="AF339" s="8"/>
    </row>
    <row r="340" spans="1:32" x14ac:dyDescent="0.3">
      <c r="A340" s="1">
        <v>337</v>
      </c>
      <c r="B340" s="14" t="s">
        <v>682</v>
      </c>
      <c r="C340" s="14" t="s">
        <v>7</v>
      </c>
      <c r="D340" s="6" t="s">
        <v>683</v>
      </c>
      <c r="E340" s="1">
        <v>2010</v>
      </c>
      <c r="F340" s="7">
        <v>108088.61</v>
      </c>
      <c r="G340" s="7">
        <v>468.25</v>
      </c>
      <c r="H340" s="57"/>
      <c r="I340" s="7">
        <f t="shared" si="117"/>
        <v>107620.36</v>
      </c>
      <c r="J340" s="8">
        <f t="shared" si="100"/>
        <v>107620</v>
      </c>
      <c r="K340" s="9">
        <v>0.03</v>
      </c>
      <c r="L340" s="10">
        <f t="shared" si="101"/>
        <v>18.059999999999999</v>
      </c>
      <c r="M340" s="10">
        <f t="shared" si="102"/>
        <v>100</v>
      </c>
      <c r="N340" s="11">
        <f t="shared" si="103"/>
        <v>19437.349429999998</v>
      </c>
      <c r="O340" s="11">
        <f t="shared" si="104"/>
        <v>19437.349429999998</v>
      </c>
      <c r="P340" s="11">
        <f t="shared" si="118"/>
        <v>0.3494299999983923</v>
      </c>
      <c r="Q340" s="8">
        <f t="shared" si="105"/>
        <v>19437</v>
      </c>
      <c r="R340" s="11">
        <f t="shared" si="106"/>
        <v>-0.3494299999983923</v>
      </c>
      <c r="S340" s="1">
        <f t="shared" si="107"/>
        <v>18.059999999999999</v>
      </c>
      <c r="T340" s="8">
        <f>ROUND(IF(K340=3%,$J$364*Ranking!K340,0),0)</f>
        <v>64052</v>
      </c>
      <c r="U340" s="8">
        <f t="shared" si="108"/>
        <v>83489</v>
      </c>
      <c r="V340" s="8">
        <f>IF(U340&gt;J340,J340-Q340,T340)</f>
        <v>64052</v>
      </c>
      <c r="W340" s="8">
        <f t="shared" si="110"/>
        <v>83489</v>
      </c>
      <c r="X340" s="10">
        <f t="shared" si="111"/>
        <v>77.58</v>
      </c>
      <c r="Y340" s="8">
        <f>IF(K340=3%,ROUND($J$366*Ranking!K340,0),0)</f>
        <v>41636</v>
      </c>
      <c r="Z340" s="12">
        <f t="shared" si="112"/>
        <v>125125</v>
      </c>
      <c r="AA340" s="12">
        <f t="shared" si="113"/>
        <v>24131</v>
      </c>
      <c r="AB340" s="8">
        <f>W340+AA340</f>
        <v>107620</v>
      </c>
      <c r="AC340" s="59">
        <f t="shared" si="115"/>
        <v>0</v>
      </c>
      <c r="AD340" s="60">
        <f t="shared" si="119"/>
        <v>100</v>
      </c>
      <c r="AE340" s="61">
        <f t="shared" si="116"/>
        <v>1</v>
      </c>
      <c r="AF340" s="8"/>
    </row>
    <row r="341" spans="1:32" x14ac:dyDescent="0.3">
      <c r="A341" s="1">
        <v>338</v>
      </c>
      <c r="B341" s="14" t="s">
        <v>684</v>
      </c>
      <c r="C341" s="14" t="s">
        <v>7</v>
      </c>
      <c r="D341" s="6" t="s">
        <v>685</v>
      </c>
      <c r="E341" s="1">
        <v>2022</v>
      </c>
      <c r="F341" s="7">
        <v>225282.96</v>
      </c>
      <c r="G341" s="7">
        <v>4128.78</v>
      </c>
      <c r="H341" s="57"/>
      <c r="I341" s="7">
        <f t="shared" si="117"/>
        <v>221154.18</v>
      </c>
      <c r="J341" s="8">
        <f t="shared" si="100"/>
        <v>221154</v>
      </c>
      <c r="K341" s="9">
        <v>0.01</v>
      </c>
      <c r="L341" s="10">
        <f t="shared" si="101"/>
        <v>18.059999999999999</v>
      </c>
      <c r="M341" s="10">
        <f t="shared" si="102"/>
        <v>18.059999999999999</v>
      </c>
      <c r="N341" s="11">
        <f t="shared" si="103"/>
        <v>39942.831969999999</v>
      </c>
      <c r="O341" s="11">
        <f t="shared" si="104"/>
        <v>39942.831969999999</v>
      </c>
      <c r="P341" s="11">
        <f t="shared" si="118"/>
        <v>-0.16803000000072643</v>
      </c>
      <c r="Q341" s="8">
        <f t="shared" si="105"/>
        <v>39943</v>
      </c>
      <c r="R341" s="11">
        <f t="shared" si="106"/>
        <v>0.16803000000072643</v>
      </c>
      <c r="S341" s="1">
        <f t="shared" si="107"/>
        <v>18.059999999999999</v>
      </c>
      <c r="T341" s="8">
        <f>ROUND(IF(K341=3%,$J$364*Ranking!K341,0),0)</f>
        <v>0</v>
      </c>
      <c r="U341" s="8">
        <f t="shared" si="108"/>
        <v>39943</v>
      </c>
      <c r="V341" s="8">
        <f t="shared" si="109"/>
        <v>0</v>
      </c>
      <c r="W341" s="8">
        <f t="shared" si="110"/>
        <v>39943</v>
      </c>
      <c r="X341" s="10">
        <f t="shared" si="111"/>
        <v>18.059999999999999</v>
      </c>
      <c r="Y341" s="8">
        <f>IF(K341=3%,ROUND($J$366*Ranking!K341,0),0)</f>
        <v>0</v>
      </c>
      <c r="Z341" s="12">
        <f t="shared" si="112"/>
        <v>39943</v>
      </c>
      <c r="AA341" s="12">
        <f t="shared" si="113"/>
        <v>0</v>
      </c>
      <c r="AB341" s="8">
        <f t="shared" si="114"/>
        <v>39943</v>
      </c>
      <c r="AC341" s="59">
        <f t="shared" si="115"/>
        <v>0</v>
      </c>
      <c r="AD341" s="60">
        <f t="shared" si="119"/>
        <v>18.059999999999999</v>
      </c>
      <c r="AE341" s="61" t="str">
        <f t="shared" si="116"/>
        <v/>
      </c>
      <c r="AF341" s="8"/>
    </row>
    <row r="342" spans="1:32" x14ac:dyDescent="0.3">
      <c r="A342" s="1">
        <v>339</v>
      </c>
      <c r="B342" s="14" t="s">
        <v>686</v>
      </c>
      <c r="C342" s="14" t="s">
        <v>7</v>
      </c>
      <c r="D342" s="6" t="s">
        <v>687</v>
      </c>
      <c r="E342" s="1">
        <v>2005</v>
      </c>
      <c r="F342" s="7">
        <v>511976.12</v>
      </c>
      <c r="G342" s="7">
        <v>3175.85</v>
      </c>
      <c r="H342" s="57"/>
      <c r="I342" s="7">
        <f t="shared" si="117"/>
        <v>508800.27</v>
      </c>
      <c r="J342" s="8">
        <f t="shared" si="100"/>
        <v>508800</v>
      </c>
      <c r="K342" s="9">
        <v>1.4999999999999999E-2</v>
      </c>
      <c r="L342" s="10">
        <f t="shared" si="101"/>
        <v>18.059999999999999</v>
      </c>
      <c r="M342" s="10">
        <f t="shared" si="102"/>
        <v>18.059999999999999</v>
      </c>
      <c r="N342" s="11">
        <f t="shared" si="103"/>
        <v>91894.846609999993</v>
      </c>
      <c r="O342" s="11">
        <f t="shared" si="104"/>
        <v>91894.846609999993</v>
      </c>
      <c r="P342" s="11">
        <f t="shared" si="118"/>
        <v>-0.15339000000676606</v>
      </c>
      <c r="Q342" s="8">
        <f t="shared" si="105"/>
        <v>91895</v>
      </c>
      <c r="R342" s="11">
        <f t="shared" si="106"/>
        <v>0.15339000000676606</v>
      </c>
      <c r="S342" s="1">
        <f t="shared" si="107"/>
        <v>18.059999999999999</v>
      </c>
      <c r="T342" s="8">
        <f>ROUND(IF(K342=3%,$J$364*Ranking!K342,0),0)</f>
        <v>0</v>
      </c>
      <c r="U342" s="8">
        <f t="shared" si="108"/>
        <v>91895</v>
      </c>
      <c r="V342" s="8">
        <f t="shared" si="109"/>
        <v>0</v>
      </c>
      <c r="W342" s="8">
        <f t="shared" si="110"/>
        <v>91895</v>
      </c>
      <c r="X342" s="10">
        <f t="shared" si="111"/>
        <v>18.059999999999999</v>
      </c>
      <c r="Y342" s="8">
        <f>IF(K342=3%,ROUND($J$366*Ranking!K342,0),0)</f>
        <v>0</v>
      </c>
      <c r="Z342" s="12">
        <f t="shared" si="112"/>
        <v>91895</v>
      </c>
      <c r="AA342" s="12">
        <f t="shared" si="113"/>
        <v>0</v>
      </c>
      <c r="AB342" s="8">
        <f t="shared" si="114"/>
        <v>91895</v>
      </c>
      <c r="AC342" s="59">
        <f t="shared" si="115"/>
        <v>0</v>
      </c>
      <c r="AD342" s="60">
        <f t="shared" si="119"/>
        <v>18.059999999999999</v>
      </c>
      <c r="AE342" s="61" t="str">
        <f t="shared" si="116"/>
        <v/>
      </c>
      <c r="AF342" s="8"/>
    </row>
    <row r="343" spans="1:32" x14ac:dyDescent="0.3">
      <c r="A343" s="1">
        <v>340</v>
      </c>
      <c r="B343" s="14" t="s">
        <v>688</v>
      </c>
      <c r="C343" s="14" t="s">
        <v>7</v>
      </c>
      <c r="D343" s="6" t="s">
        <v>689</v>
      </c>
      <c r="F343" s="7">
        <v>0</v>
      </c>
      <c r="G343" s="7">
        <v>0</v>
      </c>
      <c r="H343" s="57"/>
      <c r="I343" s="7">
        <f t="shared" si="117"/>
        <v>0</v>
      </c>
      <c r="J343" s="8">
        <f t="shared" si="100"/>
        <v>0</v>
      </c>
      <c r="K343" s="9"/>
      <c r="L343" s="10">
        <f t="shared" si="101"/>
        <v>0</v>
      </c>
      <c r="M343" s="10" t="str">
        <f t="shared" si="102"/>
        <v/>
      </c>
      <c r="N343" s="11">
        <f t="shared" si="103"/>
        <v>0</v>
      </c>
      <c r="O343" s="11">
        <f t="shared" si="104"/>
        <v>0</v>
      </c>
      <c r="P343" s="11">
        <f t="shared" si="118"/>
        <v>0</v>
      </c>
      <c r="Q343" s="8">
        <f t="shared" si="105"/>
        <v>0</v>
      </c>
      <c r="R343" s="11">
        <f t="shared" si="106"/>
        <v>0</v>
      </c>
      <c r="S343" s="1">
        <f t="shared" si="107"/>
        <v>0</v>
      </c>
      <c r="T343" s="8">
        <f>ROUND(IF(K343=3%,$J$364*Ranking!K343,0),0)</f>
        <v>0</v>
      </c>
      <c r="U343" s="8">
        <f t="shared" si="108"/>
        <v>0</v>
      </c>
      <c r="V343" s="8">
        <f t="shared" si="109"/>
        <v>0</v>
      </c>
      <c r="W343" s="8">
        <f t="shared" si="110"/>
        <v>0</v>
      </c>
      <c r="X343" s="10">
        <f t="shared" si="111"/>
        <v>0</v>
      </c>
      <c r="Y343" s="8">
        <f>IF(K343=3%,ROUND($J$366*Ranking!K343,0),0)</f>
        <v>0</v>
      </c>
      <c r="Z343" s="12">
        <f t="shared" si="112"/>
        <v>0</v>
      </c>
      <c r="AA343" s="12">
        <f t="shared" si="113"/>
        <v>0</v>
      </c>
      <c r="AB343" s="8">
        <f t="shared" si="114"/>
        <v>0</v>
      </c>
      <c r="AC343" s="59">
        <f t="shared" si="115"/>
        <v>0</v>
      </c>
      <c r="AD343" s="60" t="str">
        <f t="shared" si="119"/>
        <v/>
      </c>
      <c r="AE343" s="61" t="str">
        <f t="shared" si="116"/>
        <v/>
      </c>
      <c r="AF343" s="8"/>
    </row>
    <row r="344" spans="1:32" x14ac:dyDescent="0.3">
      <c r="A344" s="1">
        <v>341</v>
      </c>
      <c r="B344" s="14" t="s">
        <v>127</v>
      </c>
      <c r="C344" s="14" t="s">
        <v>7</v>
      </c>
      <c r="D344" s="6" t="s">
        <v>128</v>
      </c>
      <c r="E344" s="1">
        <v>2003</v>
      </c>
      <c r="F344" s="7">
        <v>319131.33</v>
      </c>
      <c r="G344" s="7">
        <v>96</v>
      </c>
      <c r="H344" s="57"/>
      <c r="I344" s="7">
        <f t="shared" si="117"/>
        <v>319035.33</v>
      </c>
      <c r="J344" s="8">
        <f t="shared" si="100"/>
        <v>319035</v>
      </c>
      <c r="K344" s="9">
        <v>0.02</v>
      </c>
      <c r="L344" s="10">
        <f t="shared" si="101"/>
        <v>18.059999999999999</v>
      </c>
      <c r="M344" s="10">
        <f t="shared" si="102"/>
        <v>18.059999999999999</v>
      </c>
      <c r="N344" s="11">
        <f t="shared" si="103"/>
        <v>57621.211459999999</v>
      </c>
      <c r="O344" s="11">
        <f t="shared" si="104"/>
        <v>57621.211459999999</v>
      </c>
      <c r="P344" s="11">
        <f t="shared" si="118"/>
        <v>0.21145999999862397</v>
      </c>
      <c r="Q344" s="8">
        <f t="shared" si="105"/>
        <v>57621</v>
      </c>
      <c r="R344" s="11">
        <f t="shared" si="106"/>
        <v>-0.21145999999862397</v>
      </c>
      <c r="S344" s="1">
        <f t="shared" si="107"/>
        <v>18.059999999999999</v>
      </c>
      <c r="T344" s="8">
        <f>ROUND(IF(K344=3%,$J$364*Ranking!K344,0),0)</f>
        <v>0</v>
      </c>
      <c r="U344" s="8">
        <f t="shared" si="108"/>
        <v>57621</v>
      </c>
      <c r="V344" s="8">
        <f t="shared" si="109"/>
        <v>0</v>
      </c>
      <c r="W344" s="8">
        <f t="shared" si="110"/>
        <v>57621</v>
      </c>
      <c r="X344" s="10">
        <f t="shared" si="111"/>
        <v>18.059999999999999</v>
      </c>
      <c r="Y344" s="8">
        <f>IF(K344=3%,ROUND($J$366*Ranking!K344,0),0)</f>
        <v>0</v>
      </c>
      <c r="Z344" s="12">
        <f t="shared" si="112"/>
        <v>57621</v>
      </c>
      <c r="AA344" s="12">
        <f t="shared" si="113"/>
        <v>0</v>
      </c>
      <c r="AB344" s="8">
        <f t="shared" si="114"/>
        <v>57621</v>
      </c>
      <c r="AC344" s="59">
        <f t="shared" si="115"/>
        <v>0</v>
      </c>
      <c r="AD344" s="60">
        <f t="shared" si="119"/>
        <v>18.059999999999999</v>
      </c>
      <c r="AE344" s="61" t="str">
        <f t="shared" si="116"/>
        <v/>
      </c>
      <c r="AF344" s="8"/>
    </row>
    <row r="345" spans="1:32" x14ac:dyDescent="0.3">
      <c r="A345" s="1">
        <v>342</v>
      </c>
      <c r="B345" s="14" t="s">
        <v>690</v>
      </c>
      <c r="C345" s="14" t="s">
        <v>7</v>
      </c>
      <c r="D345" s="6" t="s">
        <v>691</v>
      </c>
      <c r="F345" s="7">
        <v>0</v>
      </c>
      <c r="G345" s="7">
        <v>0</v>
      </c>
      <c r="H345" s="57"/>
      <c r="I345" s="7">
        <f t="shared" si="117"/>
        <v>0</v>
      </c>
      <c r="J345" s="8">
        <f t="shared" si="100"/>
        <v>0</v>
      </c>
      <c r="K345" s="9"/>
      <c r="L345" s="10">
        <f t="shared" si="101"/>
        <v>0</v>
      </c>
      <c r="M345" s="10" t="str">
        <f t="shared" si="102"/>
        <v/>
      </c>
      <c r="N345" s="11">
        <f t="shared" si="103"/>
        <v>0</v>
      </c>
      <c r="O345" s="11">
        <f t="shared" si="104"/>
        <v>0</v>
      </c>
      <c r="P345" s="11">
        <f t="shared" si="118"/>
        <v>0</v>
      </c>
      <c r="Q345" s="8">
        <f t="shared" si="105"/>
        <v>0</v>
      </c>
      <c r="R345" s="11">
        <f t="shared" si="106"/>
        <v>0</v>
      </c>
      <c r="S345" s="1">
        <f t="shared" si="107"/>
        <v>0</v>
      </c>
      <c r="T345" s="8">
        <f>ROUND(IF(K345=3%,$J$364*Ranking!K345,0),0)</f>
        <v>0</v>
      </c>
      <c r="U345" s="8">
        <f t="shared" si="108"/>
        <v>0</v>
      </c>
      <c r="V345" s="8">
        <f t="shared" si="109"/>
        <v>0</v>
      </c>
      <c r="W345" s="8">
        <f t="shared" si="110"/>
        <v>0</v>
      </c>
      <c r="X345" s="10">
        <f t="shared" si="111"/>
        <v>0</v>
      </c>
      <c r="Y345" s="8">
        <f>IF(K345=3%,ROUND($J$366*Ranking!K345,0),0)</f>
        <v>0</v>
      </c>
      <c r="Z345" s="12">
        <f t="shared" si="112"/>
        <v>0</v>
      </c>
      <c r="AA345" s="12">
        <f t="shared" si="113"/>
        <v>0</v>
      </c>
      <c r="AB345" s="8">
        <f t="shared" si="114"/>
        <v>0</v>
      </c>
      <c r="AC345" s="59">
        <f t="shared" si="115"/>
        <v>0</v>
      </c>
      <c r="AD345" s="60" t="str">
        <f t="shared" si="119"/>
        <v/>
      </c>
      <c r="AE345" s="61" t="str">
        <f t="shared" si="116"/>
        <v/>
      </c>
      <c r="AF345" s="8"/>
    </row>
    <row r="346" spans="1:32" x14ac:dyDescent="0.3">
      <c r="A346" s="1">
        <v>343</v>
      </c>
      <c r="B346" s="14" t="s">
        <v>692</v>
      </c>
      <c r="C346" s="14" t="s">
        <v>7</v>
      </c>
      <c r="D346" s="6" t="s">
        <v>693</v>
      </c>
      <c r="F346" s="7">
        <v>0</v>
      </c>
      <c r="G346" s="7">
        <v>0</v>
      </c>
      <c r="H346" s="57"/>
      <c r="I346" s="7">
        <f t="shared" si="117"/>
        <v>0</v>
      </c>
      <c r="J346" s="8">
        <f t="shared" si="100"/>
        <v>0</v>
      </c>
      <c r="K346" s="9"/>
      <c r="L346" s="10">
        <f t="shared" si="101"/>
        <v>0</v>
      </c>
      <c r="M346" s="10" t="str">
        <f t="shared" si="102"/>
        <v/>
      </c>
      <c r="N346" s="11">
        <f t="shared" si="103"/>
        <v>0</v>
      </c>
      <c r="O346" s="11">
        <f t="shared" si="104"/>
        <v>0</v>
      </c>
      <c r="P346" s="11">
        <f t="shared" si="118"/>
        <v>0</v>
      </c>
      <c r="Q346" s="8">
        <f t="shared" si="105"/>
        <v>0</v>
      </c>
      <c r="R346" s="11">
        <f t="shared" si="106"/>
        <v>0</v>
      </c>
      <c r="S346" s="1">
        <f t="shared" si="107"/>
        <v>0</v>
      </c>
      <c r="T346" s="8">
        <f>ROUND(IF(K346=3%,$J$364*Ranking!K346,0),0)</f>
        <v>0</v>
      </c>
      <c r="U346" s="8">
        <f t="shared" si="108"/>
        <v>0</v>
      </c>
      <c r="V346" s="8">
        <f t="shared" si="109"/>
        <v>0</v>
      </c>
      <c r="W346" s="8">
        <f t="shared" si="110"/>
        <v>0</v>
      </c>
      <c r="X346" s="10">
        <f t="shared" si="111"/>
        <v>0</v>
      </c>
      <c r="Y346" s="8">
        <f>IF(K346=3%,ROUND($J$366*Ranking!K346,0),0)</f>
        <v>0</v>
      </c>
      <c r="Z346" s="12">
        <f t="shared" si="112"/>
        <v>0</v>
      </c>
      <c r="AA346" s="12">
        <f t="shared" si="113"/>
        <v>0</v>
      </c>
      <c r="AB346" s="8">
        <f t="shared" si="114"/>
        <v>0</v>
      </c>
      <c r="AC346" s="59">
        <f t="shared" si="115"/>
        <v>0</v>
      </c>
      <c r="AD346" s="60" t="str">
        <f t="shared" si="119"/>
        <v/>
      </c>
      <c r="AE346" s="61" t="str">
        <f t="shared" si="116"/>
        <v/>
      </c>
      <c r="AF346" s="8"/>
    </row>
    <row r="347" spans="1:32" x14ac:dyDescent="0.3">
      <c r="A347" s="1">
        <v>344</v>
      </c>
      <c r="B347" s="14" t="s">
        <v>694</v>
      </c>
      <c r="C347" s="14" t="s">
        <v>7</v>
      </c>
      <c r="D347" s="6" t="s">
        <v>695</v>
      </c>
      <c r="F347" s="7">
        <v>0</v>
      </c>
      <c r="G347" s="7">
        <v>0</v>
      </c>
      <c r="H347" s="57"/>
      <c r="I347" s="7">
        <f t="shared" si="117"/>
        <v>0</v>
      </c>
      <c r="J347" s="8">
        <f t="shared" si="100"/>
        <v>0</v>
      </c>
      <c r="K347" s="9"/>
      <c r="L347" s="10">
        <f t="shared" si="101"/>
        <v>0</v>
      </c>
      <c r="M347" s="10" t="str">
        <f t="shared" si="102"/>
        <v/>
      </c>
      <c r="N347" s="11">
        <f t="shared" si="103"/>
        <v>0</v>
      </c>
      <c r="O347" s="11">
        <f t="shared" si="104"/>
        <v>0</v>
      </c>
      <c r="P347" s="11">
        <f t="shared" si="118"/>
        <v>0</v>
      </c>
      <c r="Q347" s="8">
        <f t="shared" si="105"/>
        <v>0</v>
      </c>
      <c r="R347" s="11">
        <f t="shared" si="106"/>
        <v>0</v>
      </c>
      <c r="S347" s="1">
        <f t="shared" si="107"/>
        <v>0</v>
      </c>
      <c r="T347" s="8">
        <f>ROUND(IF(K347=3%,$J$364*Ranking!K347,0),0)</f>
        <v>0</v>
      </c>
      <c r="U347" s="8">
        <f t="shared" si="108"/>
        <v>0</v>
      </c>
      <c r="V347" s="8">
        <f t="shared" si="109"/>
        <v>0</v>
      </c>
      <c r="W347" s="8">
        <f t="shared" si="110"/>
        <v>0</v>
      </c>
      <c r="X347" s="10">
        <f t="shared" si="111"/>
        <v>0</v>
      </c>
      <c r="Y347" s="8">
        <f>IF(K347=3%,ROUND($J$366*Ranking!K347,0),0)</f>
        <v>0</v>
      </c>
      <c r="Z347" s="12">
        <f t="shared" si="112"/>
        <v>0</v>
      </c>
      <c r="AA347" s="12">
        <f t="shared" si="113"/>
        <v>0</v>
      </c>
      <c r="AB347" s="8">
        <f t="shared" si="114"/>
        <v>0</v>
      </c>
      <c r="AC347" s="59">
        <f t="shared" si="115"/>
        <v>0</v>
      </c>
      <c r="AD347" s="60" t="str">
        <f t="shared" si="119"/>
        <v/>
      </c>
      <c r="AE347" s="61" t="str">
        <f t="shared" si="116"/>
        <v/>
      </c>
      <c r="AF347" s="8"/>
    </row>
    <row r="348" spans="1:32" x14ac:dyDescent="0.3">
      <c r="A348" s="1">
        <v>345</v>
      </c>
      <c r="B348" s="14" t="s">
        <v>696</v>
      </c>
      <c r="C348" s="14" t="s">
        <v>7</v>
      </c>
      <c r="D348" s="6" t="s">
        <v>697</v>
      </c>
      <c r="F348" s="7">
        <v>0</v>
      </c>
      <c r="G348" s="7">
        <v>0</v>
      </c>
      <c r="H348" s="57"/>
      <c r="I348" s="7">
        <f t="shared" si="117"/>
        <v>0</v>
      </c>
      <c r="J348" s="8">
        <f t="shared" si="100"/>
        <v>0</v>
      </c>
      <c r="K348" s="9"/>
      <c r="L348" s="10">
        <f t="shared" si="101"/>
        <v>0</v>
      </c>
      <c r="M348" s="10" t="str">
        <f t="shared" si="102"/>
        <v/>
      </c>
      <c r="N348" s="11">
        <f t="shared" si="103"/>
        <v>0</v>
      </c>
      <c r="O348" s="11">
        <f t="shared" si="104"/>
        <v>0</v>
      </c>
      <c r="P348" s="11">
        <f t="shared" si="118"/>
        <v>0</v>
      </c>
      <c r="Q348" s="8">
        <f t="shared" si="105"/>
        <v>0</v>
      </c>
      <c r="R348" s="11">
        <f t="shared" si="106"/>
        <v>0</v>
      </c>
      <c r="S348" s="1">
        <f t="shared" si="107"/>
        <v>0</v>
      </c>
      <c r="T348" s="8">
        <f>ROUND(IF(K348=3%,$J$364*Ranking!K348,0),0)</f>
        <v>0</v>
      </c>
      <c r="U348" s="8">
        <f t="shared" si="108"/>
        <v>0</v>
      </c>
      <c r="V348" s="8">
        <f t="shared" si="109"/>
        <v>0</v>
      </c>
      <c r="W348" s="8">
        <f t="shared" si="110"/>
        <v>0</v>
      </c>
      <c r="X348" s="10">
        <f t="shared" si="111"/>
        <v>0</v>
      </c>
      <c r="Y348" s="8">
        <f>IF(K348=3%,ROUND($J$366*Ranking!K348,0),0)</f>
        <v>0</v>
      </c>
      <c r="Z348" s="12">
        <f t="shared" si="112"/>
        <v>0</v>
      </c>
      <c r="AA348" s="12">
        <f t="shared" si="113"/>
        <v>0</v>
      </c>
      <c r="AB348" s="8">
        <f t="shared" si="114"/>
        <v>0</v>
      </c>
      <c r="AC348" s="59">
        <f t="shared" si="115"/>
        <v>0</v>
      </c>
      <c r="AD348" s="60" t="str">
        <f t="shared" si="119"/>
        <v/>
      </c>
      <c r="AE348" s="61" t="str">
        <f t="shared" si="116"/>
        <v/>
      </c>
      <c r="AF348" s="8"/>
    </row>
    <row r="349" spans="1:32" x14ac:dyDescent="0.3">
      <c r="A349" s="1">
        <v>346</v>
      </c>
      <c r="B349" s="14" t="s">
        <v>698</v>
      </c>
      <c r="C349" s="14" t="s">
        <v>7</v>
      </c>
      <c r="D349" s="6" t="s">
        <v>699</v>
      </c>
      <c r="F349" s="7">
        <v>0</v>
      </c>
      <c r="G349" s="7">
        <v>0</v>
      </c>
      <c r="H349" s="57"/>
      <c r="I349" s="7">
        <f t="shared" si="117"/>
        <v>0</v>
      </c>
      <c r="J349" s="8">
        <f t="shared" si="100"/>
        <v>0</v>
      </c>
      <c r="K349" s="9"/>
      <c r="L349" s="10">
        <f t="shared" si="101"/>
        <v>0</v>
      </c>
      <c r="M349" s="10" t="str">
        <f t="shared" si="102"/>
        <v/>
      </c>
      <c r="N349" s="11">
        <f t="shared" si="103"/>
        <v>0</v>
      </c>
      <c r="O349" s="11">
        <f t="shared" si="104"/>
        <v>0</v>
      </c>
      <c r="P349" s="11">
        <f t="shared" si="118"/>
        <v>0</v>
      </c>
      <c r="Q349" s="8">
        <f t="shared" si="105"/>
        <v>0</v>
      </c>
      <c r="R349" s="11">
        <f t="shared" si="106"/>
        <v>0</v>
      </c>
      <c r="S349" s="1">
        <f t="shared" si="107"/>
        <v>0</v>
      </c>
      <c r="T349" s="8">
        <f>ROUND(IF(K349=3%,$J$364*Ranking!K349,0),0)</f>
        <v>0</v>
      </c>
      <c r="U349" s="8">
        <f t="shared" si="108"/>
        <v>0</v>
      </c>
      <c r="V349" s="8">
        <f t="shared" si="109"/>
        <v>0</v>
      </c>
      <c r="W349" s="8">
        <f t="shared" si="110"/>
        <v>0</v>
      </c>
      <c r="X349" s="10">
        <f t="shared" si="111"/>
        <v>0</v>
      </c>
      <c r="Y349" s="8">
        <f>IF(K349=3%,ROUND($J$366*Ranking!K349,0),0)</f>
        <v>0</v>
      </c>
      <c r="Z349" s="12">
        <f t="shared" si="112"/>
        <v>0</v>
      </c>
      <c r="AA349" s="12">
        <f t="shared" si="113"/>
        <v>0</v>
      </c>
      <c r="AB349" s="8">
        <f t="shared" si="114"/>
        <v>0</v>
      </c>
      <c r="AC349" s="59">
        <f t="shared" si="115"/>
        <v>0</v>
      </c>
      <c r="AD349" s="60" t="str">
        <f t="shared" si="119"/>
        <v/>
      </c>
      <c r="AE349" s="61" t="str">
        <f t="shared" si="116"/>
        <v/>
      </c>
      <c r="AF349" s="8"/>
    </row>
    <row r="350" spans="1:32" x14ac:dyDescent="0.3">
      <c r="A350" s="1">
        <v>347</v>
      </c>
      <c r="B350" s="14" t="s">
        <v>700</v>
      </c>
      <c r="C350" s="14" t="s">
        <v>7</v>
      </c>
      <c r="D350" s="6" t="s">
        <v>701</v>
      </c>
      <c r="F350" s="7">
        <v>0</v>
      </c>
      <c r="G350" s="7">
        <v>0</v>
      </c>
      <c r="H350" s="57"/>
      <c r="I350" s="7">
        <f t="shared" si="117"/>
        <v>0</v>
      </c>
      <c r="J350" s="8">
        <f t="shared" si="100"/>
        <v>0</v>
      </c>
      <c r="K350" s="9"/>
      <c r="L350" s="10">
        <f t="shared" si="101"/>
        <v>0</v>
      </c>
      <c r="M350" s="10" t="str">
        <f t="shared" si="102"/>
        <v/>
      </c>
      <c r="N350" s="11">
        <f t="shared" si="103"/>
        <v>0</v>
      </c>
      <c r="O350" s="11">
        <f t="shared" si="104"/>
        <v>0</v>
      </c>
      <c r="P350" s="11">
        <f t="shared" si="118"/>
        <v>0</v>
      </c>
      <c r="Q350" s="8">
        <f t="shared" si="105"/>
        <v>0</v>
      </c>
      <c r="R350" s="11">
        <f t="shared" si="106"/>
        <v>0</v>
      </c>
      <c r="S350" s="1">
        <f t="shared" si="107"/>
        <v>0</v>
      </c>
      <c r="T350" s="8">
        <f>ROUND(IF(K350=3%,$J$364*Ranking!K350,0),0)</f>
        <v>0</v>
      </c>
      <c r="U350" s="8">
        <f t="shared" si="108"/>
        <v>0</v>
      </c>
      <c r="V350" s="8">
        <f t="shared" si="109"/>
        <v>0</v>
      </c>
      <c r="W350" s="8">
        <f t="shared" si="110"/>
        <v>0</v>
      </c>
      <c r="X350" s="10">
        <f t="shared" si="111"/>
        <v>0</v>
      </c>
      <c r="Y350" s="8">
        <f>IF(K350=3%,ROUND($J$366*Ranking!K350,0),0)</f>
        <v>0</v>
      </c>
      <c r="Z350" s="12">
        <f t="shared" si="112"/>
        <v>0</v>
      </c>
      <c r="AA350" s="12">
        <f t="shared" si="113"/>
        <v>0</v>
      </c>
      <c r="AB350" s="8">
        <f t="shared" si="114"/>
        <v>0</v>
      </c>
      <c r="AC350" s="59">
        <f t="shared" si="115"/>
        <v>0</v>
      </c>
      <c r="AD350" s="60" t="str">
        <f t="shared" si="119"/>
        <v/>
      </c>
      <c r="AE350" s="61" t="str">
        <f t="shared" si="116"/>
        <v/>
      </c>
      <c r="AF350" s="8"/>
    </row>
    <row r="351" spans="1:32" x14ac:dyDescent="0.3">
      <c r="A351" s="1">
        <v>348</v>
      </c>
      <c r="B351" s="14" t="s">
        <v>702</v>
      </c>
      <c r="C351" s="14" t="s">
        <v>7</v>
      </c>
      <c r="D351" s="6" t="s">
        <v>703</v>
      </c>
      <c r="E351" s="1">
        <v>2024</v>
      </c>
      <c r="F351" s="7">
        <v>4231799.75</v>
      </c>
      <c r="G351" s="7">
        <v>0</v>
      </c>
      <c r="H351" s="57"/>
      <c r="I351" s="7">
        <f t="shared" si="117"/>
        <v>4231799.75</v>
      </c>
      <c r="J351" s="8">
        <f t="shared" si="100"/>
        <v>4231800</v>
      </c>
      <c r="K351" s="9">
        <v>1.4999999999999999E-2</v>
      </c>
      <c r="L351" s="10">
        <f t="shared" si="101"/>
        <v>18.059999999999999</v>
      </c>
      <c r="M351" s="10">
        <f t="shared" si="102"/>
        <v>18.059999999999999</v>
      </c>
      <c r="N351" s="11">
        <f t="shared" si="103"/>
        <v>764309.37872000004</v>
      </c>
      <c r="O351" s="11">
        <f t="shared" si="104"/>
        <v>764309.37872000004</v>
      </c>
      <c r="P351" s="11">
        <f t="shared" si="118"/>
        <v>0.37872000003699213</v>
      </c>
      <c r="Q351" s="8">
        <f t="shared" si="105"/>
        <v>764309</v>
      </c>
      <c r="R351" s="11">
        <f t="shared" si="106"/>
        <v>-0.37872000003699213</v>
      </c>
      <c r="S351" s="1">
        <f t="shared" si="107"/>
        <v>18.059999999999999</v>
      </c>
      <c r="T351" s="8">
        <f>ROUND(IF(K351=3%,$J$364*Ranking!K351,0),0)</f>
        <v>0</v>
      </c>
      <c r="U351" s="8">
        <f t="shared" si="108"/>
        <v>764309</v>
      </c>
      <c r="V351" s="8">
        <f t="shared" si="109"/>
        <v>0</v>
      </c>
      <c r="W351" s="8">
        <f t="shared" si="110"/>
        <v>764309</v>
      </c>
      <c r="X351" s="10">
        <f t="shared" si="111"/>
        <v>18.059999999999999</v>
      </c>
      <c r="Y351" s="8">
        <f>IF(K351=3%,ROUND($J$366*Ranking!K351,0),0)</f>
        <v>0</v>
      </c>
      <c r="Z351" s="12">
        <f t="shared" si="112"/>
        <v>764309</v>
      </c>
      <c r="AA351" s="12">
        <f t="shared" si="113"/>
        <v>0</v>
      </c>
      <c r="AB351" s="8">
        <f t="shared" si="114"/>
        <v>764309</v>
      </c>
      <c r="AC351" s="59">
        <f t="shared" si="115"/>
        <v>0</v>
      </c>
      <c r="AD351" s="60">
        <f t="shared" si="119"/>
        <v>18.059999999999999</v>
      </c>
      <c r="AE351" s="61" t="str">
        <f t="shared" si="116"/>
        <v/>
      </c>
      <c r="AF351" s="8"/>
    </row>
    <row r="352" spans="1:32" x14ac:dyDescent="0.3">
      <c r="A352" s="1">
        <v>349</v>
      </c>
      <c r="B352" s="14" t="s">
        <v>704</v>
      </c>
      <c r="C352" s="14" t="s">
        <v>7</v>
      </c>
      <c r="D352" s="6" t="s">
        <v>705</v>
      </c>
      <c r="F352" s="7">
        <v>0</v>
      </c>
      <c r="G352" s="7">
        <v>0</v>
      </c>
      <c r="H352" s="57"/>
      <c r="I352" s="7">
        <f t="shared" si="117"/>
        <v>0</v>
      </c>
      <c r="J352" s="8">
        <f t="shared" si="100"/>
        <v>0</v>
      </c>
      <c r="K352" s="9"/>
      <c r="L352" s="10">
        <f t="shared" si="101"/>
        <v>0</v>
      </c>
      <c r="M352" s="10" t="str">
        <f t="shared" si="102"/>
        <v/>
      </c>
      <c r="N352" s="11">
        <f t="shared" si="103"/>
        <v>0</v>
      </c>
      <c r="O352" s="11">
        <f t="shared" si="104"/>
        <v>0</v>
      </c>
      <c r="P352" s="11">
        <f t="shared" si="118"/>
        <v>0</v>
      </c>
      <c r="Q352" s="8">
        <f t="shared" si="105"/>
        <v>0</v>
      </c>
      <c r="R352" s="11">
        <f t="shared" si="106"/>
        <v>0</v>
      </c>
      <c r="S352" s="1">
        <f t="shared" si="107"/>
        <v>0</v>
      </c>
      <c r="T352" s="8">
        <f>ROUND(IF(K352=3%,$J$364*Ranking!K352,0),0)</f>
        <v>0</v>
      </c>
      <c r="U352" s="8">
        <f t="shared" si="108"/>
        <v>0</v>
      </c>
      <c r="V352" s="8">
        <f t="shared" si="109"/>
        <v>0</v>
      </c>
      <c r="W352" s="8">
        <f t="shared" si="110"/>
        <v>0</v>
      </c>
      <c r="X352" s="10">
        <f t="shared" si="111"/>
        <v>0</v>
      </c>
      <c r="Y352" s="8">
        <f>IF(K352=3%,ROUND($J$366*Ranking!K352,0),0)</f>
        <v>0</v>
      </c>
      <c r="Z352" s="12">
        <f t="shared" si="112"/>
        <v>0</v>
      </c>
      <c r="AA352" s="12">
        <f t="shared" si="113"/>
        <v>0</v>
      </c>
      <c r="AB352" s="8">
        <f t="shared" si="114"/>
        <v>0</v>
      </c>
      <c r="AC352" s="59">
        <f t="shared" si="115"/>
        <v>0</v>
      </c>
      <c r="AD352" s="60" t="str">
        <f t="shared" si="119"/>
        <v/>
      </c>
      <c r="AE352" s="61" t="str">
        <f t="shared" si="116"/>
        <v/>
      </c>
      <c r="AF352" s="8"/>
    </row>
    <row r="353" spans="1:32" x14ac:dyDescent="0.3">
      <c r="A353" s="1">
        <v>350</v>
      </c>
      <c r="B353" s="14" t="s">
        <v>706</v>
      </c>
      <c r="C353" s="14" t="s">
        <v>7</v>
      </c>
      <c r="D353" s="6" t="s">
        <v>707</v>
      </c>
      <c r="E353" s="1">
        <v>2018</v>
      </c>
      <c r="F353" s="7">
        <v>348438.31</v>
      </c>
      <c r="G353" s="7">
        <v>240.98</v>
      </c>
      <c r="H353" s="57"/>
      <c r="I353" s="7">
        <f t="shared" si="117"/>
        <v>348197.33</v>
      </c>
      <c r="J353" s="8">
        <f t="shared" si="100"/>
        <v>348197</v>
      </c>
      <c r="K353" s="9">
        <v>0.01</v>
      </c>
      <c r="L353" s="10">
        <f>S353</f>
        <v>18.059999999999999</v>
      </c>
      <c r="M353" s="10">
        <f t="shared" si="102"/>
        <v>18.059999999999999</v>
      </c>
      <c r="N353" s="11">
        <f>ROUND(($J$362/$J$360)*J353,5)</f>
        <v>62888.187709999998</v>
      </c>
      <c r="O353" s="11">
        <f t="shared" si="104"/>
        <v>62888.187709999998</v>
      </c>
      <c r="P353" s="11">
        <f t="shared" si="118"/>
        <v>0.18770999999833293</v>
      </c>
      <c r="Q353" s="8">
        <f t="shared" si="105"/>
        <v>62888</v>
      </c>
      <c r="R353" s="11">
        <f t="shared" si="106"/>
        <v>-0.18770999999833293</v>
      </c>
      <c r="S353" s="1">
        <f t="shared" si="107"/>
        <v>18.059999999999999</v>
      </c>
      <c r="T353" s="8">
        <f>ROUND(IF(K353=3%,$J$364*Ranking!K353,0),0)</f>
        <v>0</v>
      </c>
      <c r="U353" s="8">
        <f t="shared" si="108"/>
        <v>62888</v>
      </c>
      <c r="V353" s="8">
        <f>IF(U353&gt;J353,J353-Q353,T353)</f>
        <v>0</v>
      </c>
      <c r="W353" s="8">
        <f t="shared" si="110"/>
        <v>62888</v>
      </c>
      <c r="X353" s="10">
        <f t="shared" si="111"/>
        <v>18.059999999999999</v>
      </c>
      <c r="Y353" s="8">
        <f>IF(K353=3%,ROUND($J$366*Ranking!K353,0),0)</f>
        <v>0</v>
      </c>
      <c r="Z353" s="12">
        <f t="shared" si="112"/>
        <v>62888</v>
      </c>
      <c r="AA353" s="12">
        <f t="shared" si="113"/>
        <v>0</v>
      </c>
      <c r="AB353" s="8">
        <f t="shared" si="114"/>
        <v>62888</v>
      </c>
      <c r="AC353" s="59">
        <f t="shared" si="115"/>
        <v>0</v>
      </c>
      <c r="AD353" s="60">
        <f t="shared" si="119"/>
        <v>18.059999999999999</v>
      </c>
      <c r="AE353" s="61" t="str">
        <f t="shared" si="116"/>
        <v/>
      </c>
      <c r="AF353" s="8"/>
    </row>
    <row r="354" spans="1:32" x14ac:dyDescent="0.3">
      <c r="A354" s="1">
        <v>351</v>
      </c>
      <c r="B354" s="14" t="s">
        <v>708</v>
      </c>
      <c r="C354" s="14" t="s">
        <v>7</v>
      </c>
      <c r="D354" s="6" t="s">
        <v>709</v>
      </c>
      <c r="E354" s="1">
        <v>2025</v>
      </c>
      <c r="F354" s="7">
        <v>1822285.04</v>
      </c>
      <c r="G354" s="7">
        <v>12205.41</v>
      </c>
      <c r="H354" s="57"/>
      <c r="I354" s="7">
        <f t="shared" si="117"/>
        <v>1810079.6300000001</v>
      </c>
      <c r="J354" s="8">
        <f t="shared" si="100"/>
        <v>1810080</v>
      </c>
      <c r="K354" s="9">
        <v>0.03</v>
      </c>
      <c r="L354" s="10">
        <f t="shared" si="101"/>
        <v>18.059999999999999</v>
      </c>
      <c r="M354" s="10">
        <f t="shared" si="102"/>
        <v>20.49</v>
      </c>
      <c r="N354" s="11">
        <f t="shared" si="103"/>
        <v>326920.25147999998</v>
      </c>
      <c r="O354" s="11">
        <f t="shared" si="104"/>
        <v>326920.25147999998</v>
      </c>
      <c r="P354" s="11">
        <f t="shared" si="118"/>
        <v>0.25147999997716397</v>
      </c>
      <c r="Q354" s="8">
        <f t="shared" si="105"/>
        <v>326920</v>
      </c>
      <c r="R354" s="11">
        <f t="shared" si="106"/>
        <v>-0.25147999997716397</v>
      </c>
      <c r="S354" s="1">
        <f t="shared" si="107"/>
        <v>18.059999999999999</v>
      </c>
      <c r="T354" s="8">
        <f>ROUND(IF(K354=3%,$J$364*Ranking!K354,0),0)</f>
        <v>26689</v>
      </c>
      <c r="U354" s="8">
        <f t="shared" si="108"/>
        <v>353609</v>
      </c>
      <c r="V354" s="8">
        <f t="shared" si="109"/>
        <v>26689</v>
      </c>
      <c r="W354" s="8">
        <f t="shared" si="110"/>
        <v>353609</v>
      </c>
      <c r="X354" s="10">
        <f t="shared" si="111"/>
        <v>19.54</v>
      </c>
      <c r="Y354" s="8">
        <f>IF(K354=3%,ROUND($J$366*Ranking!K354,0),0)</f>
        <v>17349</v>
      </c>
      <c r="Z354" s="12">
        <f t="shared" si="112"/>
        <v>370958</v>
      </c>
      <c r="AA354" s="12">
        <f t="shared" si="113"/>
        <v>17349</v>
      </c>
      <c r="AB354" s="8">
        <f t="shared" si="114"/>
        <v>370958</v>
      </c>
      <c r="AC354" s="59">
        <f t="shared" si="115"/>
        <v>0</v>
      </c>
      <c r="AD354" s="60">
        <f t="shared" si="119"/>
        <v>20.49</v>
      </c>
      <c r="AE354" s="61" t="str">
        <f t="shared" si="116"/>
        <v/>
      </c>
      <c r="AF354" s="8"/>
    </row>
    <row r="355" spans="1:32" x14ac:dyDescent="0.3">
      <c r="F355" s="7"/>
      <c r="G355" s="7"/>
      <c r="H355" s="7"/>
      <c r="I355" s="7">
        <f>SUM(I4:I354)</f>
        <v>230516719.90999994</v>
      </c>
      <c r="J355" s="8"/>
      <c r="L355" s="10"/>
      <c r="N355" s="15"/>
      <c r="O355" s="15"/>
      <c r="P355" s="15"/>
      <c r="Q355" s="15"/>
      <c r="R355" s="15"/>
      <c r="S355" s="1">
        <f t="shared" si="107"/>
        <v>0</v>
      </c>
      <c r="AF355" s="8"/>
    </row>
    <row r="356" spans="1:32" ht="13.5" thickBot="1" x14ac:dyDescent="0.35">
      <c r="F356" s="7">
        <f>SUM(F4:F355)</f>
        <v>231668984.19000012</v>
      </c>
      <c r="G356" s="7"/>
      <c r="H356" s="7"/>
      <c r="I356" s="7"/>
      <c r="J356" s="8"/>
      <c r="L356" s="10"/>
      <c r="N356" s="11"/>
      <c r="O356" s="11"/>
      <c r="P356" s="11"/>
      <c r="Q356" s="11"/>
      <c r="R356" s="11"/>
      <c r="AF356" s="8"/>
    </row>
    <row r="357" spans="1:32" ht="14" thickTop="1" thickBot="1" x14ac:dyDescent="0.35">
      <c r="A357" s="32"/>
      <c r="B357" s="32"/>
      <c r="C357" s="32"/>
      <c r="D357" s="32" t="s">
        <v>710</v>
      </c>
      <c r="E357" s="32">
        <f>COUNTA(E4:E354)</f>
        <v>196</v>
      </c>
      <c r="F357" s="33" t="s">
        <v>1100</v>
      </c>
      <c r="G357" s="33"/>
      <c r="H357" s="33"/>
      <c r="I357" s="33"/>
      <c r="J357" s="44"/>
      <c r="K357" s="32">
        <f>COUNTIF(K4:K354,"&gt;0")</f>
        <v>195</v>
      </c>
      <c r="L357" s="35"/>
      <c r="M357" s="36"/>
      <c r="N357" s="37"/>
      <c r="O357" s="37"/>
      <c r="P357" s="37"/>
      <c r="Q357" s="37"/>
      <c r="R357" s="37"/>
      <c r="S357" s="32"/>
      <c r="T357" s="32"/>
      <c r="U357" s="32"/>
      <c r="V357" s="32"/>
      <c r="W357" s="32"/>
      <c r="X357" s="36"/>
      <c r="Y357" s="32"/>
      <c r="Z357" s="32"/>
      <c r="AA357" s="32"/>
      <c r="AB357" s="32"/>
      <c r="AC357" s="63"/>
      <c r="AD357" s="64"/>
      <c r="AE357" s="63"/>
      <c r="AF357" s="8"/>
    </row>
    <row r="358" spans="1:32" ht="14" thickTop="1" thickBot="1" x14ac:dyDescent="0.35">
      <c r="A358" s="32"/>
      <c r="B358" s="32"/>
      <c r="C358" s="32"/>
      <c r="D358" s="32" t="s">
        <v>1091</v>
      </c>
      <c r="E358" s="32"/>
      <c r="F358" s="33"/>
      <c r="G358" s="33"/>
      <c r="H358" s="33"/>
      <c r="I358" s="33"/>
      <c r="J358" s="34"/>
      <c r="K358" s="32">
        <f>COUNTIF(K4:K354,"=3.0%")</f>
        <v>78</v>
      </c>
      <c r="L358" s="35"/>
      <c r="M358" s="36"/>
      <c r="N358" s="37"/>
      <c r="O358" s="37"/>
      <c r="P358" s="37"/>
      <c r="Q358" s="37"/>
      <c r="R358" s="37"/>
      <c r="S358" s="32"/>
      <c r="T358" s="32">
        <f>COUNTIF(T4:T354,"&gt;0")</f>
        <v>78</v>
      </c>
      <c r="U358" s="32"/>
      <c r="V358" s="32"/>
      <c r="W358" s="32"/>
      <c r="X358" s="36"/>
      <c r="Y358" s="32"/>
      <c r="Z358" s="32"/>
      <c r="AA358" s="32"/>
      <c r="AB358" s="32"/>
      <c r="AC358" s="63"/>
      <c r="AD358" s="64"/>
      <c r="AE358" s="63"/>
      <c r="AF358" s="8"/>
    </row>
    <row r="359" spans="1:32" ht="14" thickTop="1" thickBot="1" x14ac:dyDescent="0.35">
      <c r="A359" s="32"/>
      <c r="B359" s="32"/>
      <c r="C359" s="32"/>
      <c r="D359" s="32" t="s">
        <v>1092</v>
      </c>
      <c r="E359" s="32"/>
      <c r="F359" s="33"/>
      <c r="G359" s="33"/>
      <c r="H359" s="33"/>
      <c r="I359" s="33"/>
      <c r="J359" s="34"/>
      <c r="K359" s="32"/>
      <c r="L359" s="35"/>
      <c r="M359" s="38">
        <f>COUNTIF(M4:M354,"=100.00")</f>
        <v>8</v>
      </c>
      <c r="N359" s="37"/>
      <c r="O359" s="37"/>
      <c r="P359" s="37"/>
      <c r="Q359" s="37"/>
      <c r="R359" s="37"/>
      <c r="S359" s="32"/>
      <c r="T359" s="32"/>
      <c r="U359" s="32"/>
      <c r="V359" s="32"/>
      <c r="W359" s="32"/>
      <c r="X359" s="38">
        <f>COUNTIF(X4:X354,"=100.00")</f>
        <v>3</v>
      </c>
      <c r="Y359" s="32"/>
      <c r="Z359" s="32"/>
      <c r="AA359" s="32"/>
      <c r="AB359" s="32"/>
      <c r="AC359" s="63"/>
      <c r="AD359" s="65">
        <f>COUNTIF(AD4:AD354,"=100.00")</f>
        <v>8</v>
      </c>
      <c r="AE359" s="44">
        <f>COUNTIF(AE4:AE354,"=1")</f>
        <v>8</v>
      </c>
      <c r="AF359" s="8"/>
    </row>
    <row r="360" spans="1:32" ht="13.5" thickTop="1" x14ac:dyDescent="0.3">
      <c r="I360" s="7" t="s">
        <v>712</v>
      </c>
      <c r="J360" s="8">
        <f>SUM(J4:J354)</f>
        <v>230516722</v>
      </c>
      <c r="N360" s="11">
        <f>ROUND(($J$362/$J$360)*J360,5)</f>
        <v>41633842</v>
      </c>
      <c r="O360" s="8">
        <f>SUM(O4:O355)</f>
        <v>41633842.000050016</v>
      </c>
      <c r="P360" s="8">
        <f>SUM(P4:P355)</f>
        <v>2.0000499996240251</v>
      </c>
      <c r="Q360" s="8">
        <f>SUM(Q4:Q355)</f>
        <v>41633840</v>
      </c>
      <c r="R360" s="11">
        <f>Q360-N360</f>
        <v>-2</v>
      </c>
      <c r="S360" s="1">
        <f>IF(Q360&gt;0,ROUND((Q360/J360)*100,2),0)</f>
        <v>18.059999999999999</v>
      </c>
      <c r="T360" s="8">
        <f>SUM(T4:T354)</f>
        <v>3688355</v>
      </c>
      <c r="U360" s="8">
        <f>SUM(U4:U354)</f>
        <v>45322195</v>
      </c>
      <c r="V360" s="8">
        <f>SUM(V4:V354)</f>
        <v>3642633</v>
      </c>
      <c r="W360" s="8">
        <f>SUM(W4:W354)</f>
        <v>45276473</v>
      </c>
      <c r="X360" s="10">
        <f>IF(J360&gt;0,ROUND(W360/J360*100,2),0)</f>
        <v>19.64</v>
      </c>
      <c r="Y360" s="8">
        <f>SUM(Y4:Y354)</f>
        <v>2397567</v>
      </c>
      <c r="Z360" s="8">
        <f>SUM(Z4:Z354)</f>
        <v>47674040</v>
      </c>
      <c r="AA360" s="8">
        <f>SUM(AA4:AA354)</f>
        <v>2136942</v>
      </c>
      <c r="AB360" s="8">
        <f>SUM(AB4:AB354)</f>
        <v>47413415</v>
      </c>
      <c r="AC360" s="66">
        <f>SUM(AC4:AC354)</f>
        <v>0</v>
      </c>
      <c r="AD360" s="60">
        <f>IF(AB360&gt;0,ROUND(AB360/J360*100,2),0)</f>
        <v>20.57</v>
      </c>
      <c r="AF360" s="8"/>
    </row>
    <row r="361" spans="1:32" x14ac:dyDescent="0.3">
      <c r="D361" s="6"/>
      <c r="E361" s="6"/>
      <c r="F361" s="6"/>
      <c r="H361" s="79" t="s">
        <v>1075</v>
      </c>
      <c r="J361" s="16">
        <v>52042302.799999997</v>
      </c>
      <c r="K361" s="1" t="s">
        <v>1103</v>
      </c>
      <c r="N361" s="11"/>
      <c r="Q361" s="11"/>
      <c r="R361" s="11"/>
      <c r="X361" s="1"/>
      <c r="Y361" s="1">
        <f>COUNTIF(Y4:Y354,"&gt;0")</f>
        <v>78</v>
      </c>
      <c r="AB361" s="80"/>
      <c r="AD361" s="61"/>
      <c r="AF361" s="8"/>
    </row>
    <row r="362" spans="1:32" x14ac:dyDescent="0.3">
      <c r="D362" s="6"/>
      <c r="E362" s="6"/>
      <c r="F362" s="6"/>
      <c r="H362" s="79" t="s">
        <v>1076</v>
      </c>
      <c r="I362" s="1" t="s">
        <v>1077</v>
      </c>
      <c r="J362" s="13">
        <f>ROUND(+J361*0.8,0)</f>
        <v>41633842</v>
      </c>
      <c r="K362" s="43">
        <v>0.8</v>
      </c>
      <c r="N362" s="11"/>
      <c r="Q362" s="11"/>
      <c r="R362" s="11"/>
      <c r="AB362" s="80"/>
      <c r="AF362" s="8"/>
    </row>
    <row r="363" spans="1:32" x14ac:dyDescent="0.3">
      <c r="D363" s="6"/>
      <c r="E363" s="6"/>
      <c r="F363" s="6"/>
      <c r="H363" s="1" t="s">
        <v>1078</v>
      </c>
      <c r="J363" s="8">
        <f>J361-Q360</f>
        <v>10408462.799999997</v>
      </c>
      <c r="N363" s="11"/>
      <c r="R363" s="11"/>
      <c r="AC363" s="67"/>
      <c r="AF363" s="8"/>
    </row>
    <row r="364" spans="1:32" x14ac:dyDescent="0.3">
      <c r="D364" s="6"/>
      <c r="E364" s="6"/>
      <c r="F364" s="6"/>
      <c r="H364" s="1" t="s">
        <v>1079</v>
      </c>
      <c r="I364" s="1" t="s">
        <v>1080</v>
      </c>
      <c r="J364" s="8">
        <f>ROUND(J363/K357,0)</f>
        <v>53377</v>
      </c>
      <c r="N364" s="11"/>
      <c r="R364" s="11"/>
      <c r="AF364" s="8"/>
    </row>
    <row r="365" spans="1:32" x14ac:dyDescent="0.3">
      <c r="E365" s="6"/>
      <c r="F365" s="6"/>
      <c r="H365" s="1" t="s">
        <v>1078</v>
      </c>
      <c r="I365" s="6"/>
      <c r="J365" s="8">
        <f>J361-W360</f>
        <v>6765829.799999997</v>
      </c>
      <c r="N365" s="11"/>
      <c r="R365" s="11"/>
      <c r="AF365" s="8"/>
    </row>
    <row r="366" spans="1:32" x14ac:dyDescent="0.3">
      <c r="E366" s="6"/>
      <c r="F366" s="6"/>
      <c r="H366" s="1" t="s">
        <v>1081</v>
      </c>
      <c r="I366" s="1" t="s">
        <v>1082</v>
      </c>
      <c r="J366" s="8">
        <f>ROUND(J365/K357,0)</f>
        <v>34697</v>
      </c>
      <c r="N366" s="11"/>
      <c r="R366" s="11"/>
      <c r="AE366" s="61" t="str">
        <f>IF(AD366=100,1,"")</f>
        <v/>
      </c>
      <c r="AF366" s="8"/>
    </row>
    <row r="367" spans="1:32" x14ac:dyDescent="0.3">
      <c r="E367" s="6"/>
      <c r="F367" s="6"/>
      <c r="H367" s="1" t="s">
        <v>1093</v>
      </c>
      <c r="I367" s="6"/>
      <c r="J367" s="8">
        <f>J361-AB360</f>
        <v>4628887.799999997</v>
      </c>
      <c r="N367" s="11"/>
      <c r="R367" s="11"/>
      <c r="AE367" s="61" t="str">
        <f>IF(AD367=100,1,"")</f>
        <v/>
      </c>
      <c r="AF367" s="8"/>
    </row>
    <row r="368" spans="1:32" x14ac:dyDescent="0.3">
      <c r="E368" s="6"/>
      <c r="F368" s="6"/>
    </row>
    <row r="369" spans="5:10" x14ac:dyDescent="0.3">
      <c r="E369" s="6"/>
      <c r="F369" s="6"/>
      <c r="J369" s="81"/>
    </row>
    <row r="370" spans="5:10" x14ac:dyDescent="0.3">
      <c r="E370" s="6"/>
      <c r="F370" s="6"/>
      <c r="J370" s="13"/>
    </row>
  </sheetData>
  <autoFilter ref="A3:AF367" xr:uid="{00000000-0001-0000-0000-000000000000}"/>
  <phoneticPr fontId="0" type="noConversion"/>
  <printOptions gridLines="1"/>
  <pageMargins left="0.5" right="0.5" top="0.25" bottom="0.2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00D64-CCEE-4E3B-A846-90BB86B86160}">
  <dimension ref="A1:T357"/>
  <sheetViews>
    <sheetView zoomScaleNormal="100" workbookViewId="0">
      <pane ySplit="3" topLeftCell="A327" activePane="bottomLeft" state="frozen"/>
      <selection pane="bottomLeft" activeCell="B340" sqref="B340"/>
    </sheetView>
  </sheetViews>
  <sheetFormatPr defaultColWidth="9.1796875" defaultRowHeight="13" x14ac:dyDescent="0.3"/>
  <cols>
    <col min="1" max="1" width="5.453125" style="18" customWidth="1"/>
    <col min="2" max="2" width="19.453125" style="18" bestFit="1" customWidth="1"/>
    <col min="3" max="3" width="17.7265625" style="18" bestFit="1" customWidth="1"/>
    <col min="4" max="4" width="14" style="18" bestFit="1" customWidth="1"/>
    <col min="5" max="5" width="12" style="18" bestFit="1" customWidth="1"/>
    <col min="6" max="6" width="14.54296875" style="18" bestFit="1" customWidth="1"/>
    <col min="7" max="7" width="12.7265625" style="18" bestFit="1" customWidth="1"/>
    <col min="8" max="8" width="8" style="18" customWidth="1"/>
    <col min="9" max="9" width="12.81640625" style="18" bestFit="1" customWidth="1"/>
    <col min="10" max="10" width="10.26953125" style="18" bestFit="1" customWidth="1"/>
    <col min="11" max="11" width="10.7265625" style="19" customWidth="1"/>
    <col min="12" max="12" width="14.453125" style="19" customWidth="1"/>
    <col min="13" max="13" width="9.7265625" style="18" customWidth="1"/>
    <col min="14" max="14" width="9.453125" style="18" bestFit="1" customWidth="1"/>
    <col min="15" max="15" width="8.1796875" style="18" bestFit="1" customWidth="1"/>
    <col min="16" max="16" width="6" style="18" bestFit="1" customWidth="1"/>
    <col min="17" max="17" width="9.1796875" style="18"/>
    <col min="18" max="18" width="12.1796875" style="29" customWidth="1"/>
    <col min="19" max="16384" width="9.1796875" style="18"/>
  </cols>
  <sheetData>
    <row r="1" spans="1:20" ht="14" thickTop="1" thickBot="1" x14ac:dyDescent="0.35">
      <c r="A1" s="17" t="s">
        <v>713</v>
      </c>
      <c r="D1" s="48" t="s">
        <v>1098</v>
      </c>
      <c r="E1" s="18" t="s">
        <v>1101</v>
      </c>
      <c r="M1" s="82"/>
      <c r="N1" s="82"/>
      <c r="O1" s="82"/>
      <c r="P1" s="82"/>
      <c r="Q1" s="82"/>
      <c r="R1" s="82"/>
    </row>
    <row r="2" spans="1:20" ht="14" thickTop="1" thickBot="1" x14ac:dyDescent="0.35">
      <c r="A2" s="17"/>
      <c r="D2" s="48"/>
      <c r="M2" s="56"/>
      <c r="N2" s="56"/>
      <c r="O2" s="56"/>
      <c r="P2" s="56"/>
      <c r="Q2" s="56"/>
      <c r="R2" s="56"/>
    </row>
    <row r="3" spans="1:20" s="23" customFormat="1" ht="26.5" thickTop="1" x14ac:dyDescent="0.3">
      <c r="A3" s="20" t="s">
        <v>0</v>
      </c>
      <c r="B3" s="20" t="s">
        <v>714</v>
      </c>
      <c r="C3" s="49" t="s">
        <v>1088</v>
      </c>
      <c r="D3" s="50" t="s">
        <v>1087</v>
      </c>
      <c r="E3" s="20" t="s">
        <v>715</v>
      </c>
      <c r="F3" s="20" t="s">
        <v>716</v>
      </c>
      <c r="G3" s="20" t="s">
        <v>717</v>
      </c>
      <c r="H3" s="20" t="s">
        <v>718</v>
      </c>
      <c r="I3" s="20" t="s">
        <v>719</v>
      </c>
      <c r="J3" s="21" t="s">
        <v>720</v>
      </c>
      <c r="K3" s="22" t="s">
        <v>721</v>
      </c>
      <c r="L3" s="22"/>
      <c r="M3" s="23" t="s">
        <v>1084</v>
      </c>
      <c r="N3" s="23" t="s">
        <v>1085</v>
      </c>
      <c r="O3" s="23" t="s">
        <v>1086</v>
      </c>
      <c r="P3" s="23" t="s">
        <v>1083</v>
      </c>
      <c r="R3" s="47" t="s">
        <v>721</v>
      </c>
      <c r="T3" s="23" t="s">
        <v>1102</v>
      </c>
    </row>
    <row r="4" spans="1:20" x14ac:dyDescent="0.3">
      <c r="A4" s="51">
        <v>1</v>
      </c>
      <c r="B4" s="52" t="s">
        <v>130</v>
      </c>
      <c r="C4" s="24">
        <v>2693823800</v>
      </c>
      <c r="D4" s="53">
        <v>17094</v>
      </c>
      <c r="E4" s="25">
        <f t="shared" ref="E4:E67" si="0">C4/D4</f>
        <v>157588.84988884989</v>
      </c>
      <c r="F4" s="26">
        <v>226</v>
      </c>
      <c r="G4" s="27">
        <v>119</v>
      </c>
      <c r="H4" s="28">
        <f t="shared" ref="H4:H67" si="1">(F4+G4)/2</f>
        <v>172.5</v>
      </c>
      <c r="I4" s="27">
        <v>168</v>
      </c>
      <c r="J4" s="18">
        <v>6</v>
      </c>
      <c r="K4" s="29">
        <v>0.9</v>
      </c>
      <c r="L4" s="29"/>
      <c r="M4" s="27">
        <v>1</v>
      </c>
      <c r="N4" s="18">
        <v>6</v>
      </c>
      <c r="O4" s="19">
        <v>0.9</v>
      </c>
      <c r="P4" s="19">
        <f t="shared" ref="P4:P67" si="2">O4-K4</f>
        <v>0</v>
      </c>
      <c r="R4" s="29">
        <v>0.8</v>
      </c>
    </row>
    <row r="5" spans="1:20" x14ac:dyDescent="0.3">
      <c r="A5" s="51">
        <v>2</v>
      </c>
      <c r="B5" s="52" t="s">
        <v>722</v>
      </c>
      <c r="C5" s="24">
        <v>5255138400</v>
      </c>
      <c r="D5" s="53">
        <v>23846</v>
      </c>
      <c r="E5" s="25">
        <f t="shared" si="0"/>
        <v>220378.19340769941</v>
      </c>
      <c r="F5" s="26">
        <v>129</v>
      </c>
      <c r="G5" s="27">
        <v>85</v>
      </c>
      <c r="H5" s="28">
        <f t="shared" si="1"/>
        <v>107</v>
      </c>
      <c r="I5" s="27">
        <v>71</v>
      </c>
      <c r="J5" s="18">
        <v>8</v>
      </c>
      <c r="K5" s="29">
        <v>0.7</v>
      </c>
      <c r="L5" s="29"/>
      <c r="M5" s="27">
        <v>1</v>
      </c>
      <c r="N5" s="18">
        <v>9</v>
      </c>
      <c r="O5" s="19">
        <v>0.6</v>
      </c>
      <c r="P5" s="19">
        <f t="shared" si="2"/>
        <v>-9.9999999999999978E-2</v>
      </c>
      <c r="R5" s="29">
        <v>0.7</v>
      </c>
    </row>
    <row r="6" spans="1:20" x14ac:dyDescent="0.3">
      <c r="A6" s="51">
        <v>3</v>
      </c>
      <c r="B6" s="52" t="s">
        <v>723</v>
      </c>
      <c r="C6" s="24">
        <v>1630578800</v>
      </c>
      <c r="D6" s="53">
        <v>10553</v>
      </c>
      <c r="E6" s="25">
        <f t="shared" si="0"/>
        <v>154513.29479768785</v>
      </c>
      <c r="F6" s="26">
        <v>235</v>
      </c>
      <c r="G6" s="27">
        <v>177</v>
      </c>
      <c r="H6" s="28">
        <f t="shared" si="1"/>
        <v>206</v>
      </c>
      <c r="I6" s="27">
        <v>237</v>
      </c>
      <c r="J6" s="18">
        <v>4</v>
      </c>
      <c r="K6" s="29">
        <v>1.1000000000000001</v>
      </c>
      <c r="L6" s="29"/>
      <c r="M6" s="27">
        <v>1</v>
      </c>
      <c r="N6" s="18">
        <v>3</v>
      </c>
      <c r="O6" s="19">
        <v>1.2</v>
      </c>
      <c r="P6" s="19">
        <f t="shared" si="2"/>
        <v>9.9999999999999867E-2</v>
      </c>
      <c r="R6" s="29">
        <v>1</v>
      </c>
    </row>
    <row r="7" spans="1:20" x14ac:dyDescent="0.3">
      <c r="A7" s="51">
        <v>4</v>
      </c>
      <c r="B7" s="52" t="s">
        <v>724</v>
      </c>
      <c r="C7" s="24">
        <v>593584400</v>
      </c>
      <c r="D7" s="53">
        <v>8100</v>
      </c>
      <c r="E7" s="25">
        <f t="shared" si="0"/>
        <v>73282.024691358019</v>
      </c>
      <c r="F7" s="26">
        <v>349</v>
      </c>
      <c r="G7" s="27">
        <v>206</v>
      </c>
      <c r="H7" s="28">
        <f t="shared" si="1"/>
        <v>277.5</v>
      </c>
      <c r="I7" s="27">
        <v>323</v>
      </c>
      <c r="J7" s="18">
        <v>1</v>
      </c>
      <c r="K7" s="29">
        <v>1.4</v>
      </c>
      <c r="L7" s="29"/>
      <c r="M7" s="27">
        <v>1</v>
      </c>
      <c r="N7" s="18">
        <v>2</v>
      </c>
      <c r="O7" s="19">
        <v>1.3</v>
      </c>
      <c r="P7" s="19">
        <f t="shared" si="2"/>
        <v>-9.9999999999999867E-2</v>
      </c>
      <c r="R7" s="29">
        <v>1</v>
      </c>
    </row>
    <row r="8" spans="1:20" x14ac:dyDescent="0.3">
      <c r="A8" s="51">
        <v>5</v>
      </c>
      <c r="B8" s="52" t="s">
        <v>725</v>
      </c>
      <c r="C8" s="24">
        <v>3580768800</v>
      </c>
      <c r="D8" s="53">
        <v>28494</v>
      </c>
      <c r="E8" s="25">
        <f t="shared" si="0"/>
        <v>125667.46683512318</v>
      </c>
      <c r="F8" s="26">
        <v>295</v>
      </c>
      <c r="G8" s="27">
        <v>69</v>
      </c>
      <c r="H8" s="28">
        <f t="shared" si="1"/>
        <v>182</v>
      </c>
      <c r="I8" s="27">
        <v>199</v>
      </c>
      <c r="J8" s="18">
        <v>5</v>
      </c>
      <c r="K8" s="29">
        <v>1</v>
      </c>
      <c r="L8" s="29"/>
      <c r="M8" s="27">
        <v>1</v>
      </c>
      <c r="N8" s="18">
        <v>6</v>
      </c>
      <c r="O8" s="19">
        <v>0.9</v>
      </c>
      <c r="P8" s="19">
        <f t="shared" si="2"/>
        <v>-9.9999999999999978E-2</v>
      </c>
      <c r="R8" s="29">
        <v>0.6</v>
      </c>
    </row>
    <row r="9" spans="1:20" x14ac:dyDescent="0.3">
      <c r="A9" s="51">
        <v>6</v>
      </c>
      <c r="B9" s="52" t="s">
        <v>726</v>
      </c>
      <c r="C9" s="24">
        <v>308074200</v>
      </c>
      <c r="D9" s="53">
        <v>484</v>
      </c>
      <c r="E9" s="25">
        <f t="shared" si="0"/>
        <v>636516.94214876031</v>
      </c>
      <c r="F9" s="26">
        <v>15</v>
      </c>
      <c r="G9" s="27">
        <v>341</v>
      </c>
      <c r="H9" s="28">
        <f t="shared" si="1"/>
        <v>178</v>
      </c>
      <c r="I9" s="27">
        <v>185</v>
      </c>
      <c r="J9" s="18">
        <v>5</v>
      </c>
      <c r="K9" s="29">
        <v>1</v>
      </c>
      <c r="L9" s="29"/>
      <c r="M9" s="27">
        <v>2</v>
      </c>
      <c r="N9" s="18">
        <v>5</v>
      </c>
      <c r="O9" s="19">
        <v>1</v>
      </c>
      <c r="P9" s="19">
        <f t="shared" si="2"/>
        <v>0</v>
      </c>
      <c r="R9" s="29">
        <v>1.4</v>
      </c>
    </row>
    <row r="10" spans="1:20" x14ac:dyDescent="0.3">
      <c r="A10" s="51">
        <v>7</v>
      </c>
      <c r="B10" s="52" t="s">
        <v>727</v>
      </c>
      <c r="C10" s="24">
        <v>2989453900</v>
      </c>
      <c r="D10" s="53">
        <v>17269</v>
      </c>
      <c r="E10" s="25">
        <f t="shared" si="0"/>
        <v>173111.00237419654</v>
      </c>
      <c r="F10" s="26">
        <v>200</v>
      </c>
      <c r="G10" s="27">
        <v>117</v>
      </c>
      <c r="H10" s="28">
        <f t="shared" si="1"/>
        <v>158.5</v>
      </c>
      <c r="I10" s="27">
        <v>136</v>
      </c>
      <c r="J10" s="18">
        <v>7</v>
      </c>
      <c r="K10" s="29">
        <v>0.8</v>
      </c>
      <c r="L10" s="29"/>
      <c r="M10" s="27">
        <v>1</v>
      </c>
      <c r="N10" s="18">
        <v>7</v>
      </c>
      <c r="O10" s="19">
        <v>0.8</v>
      </c>
      <c r="P10" s="19">
        <f t="shared" si="2"/>
        <v>0</v>
      </c>
      <c r="R10" s="29">
        <v>0.8</v>
      </c>
    </row>
    <row r="11" spans="1:20" x14ac:dyDescent="0.3">
      <c r="A11" s="51">
        <v>8</v>
      </c>
      <c r="B11" s="52" t="s">
        <v>728</v>
      </c>
      <c r="C11" s="24">
        <v>2913802400</v>
      </c>
      <c r="D11" s="53">
        <v>39378</v>
      </c>
      <c r="E11" s="25">
        <f t="shared" si="0"/>
        <v>73995.693026563051</v>
      </c>
      <c r="F11" s="26">
        <v>346</v>
      </c>
      <c r="G11" s="27">
        <v>40</v>
      </c>
      <c r="H11" s="28">
        <f t="shared" si="1"/>
        <v>193</v>
      </c>
      <c r="I11" s="27">
        <v>216</v>
      </c>
      <c r="J11" s="18">
        <v>4</v>
      </c>
      <c r="K11" s="29">
        <v>1.1000000000000001</v>
      </c>
      <c r="L11" s="29"/>
      <c r="M11" s="27">
        <v>2</v>
      </c>
      <c r="N11" s="18">
        <v>4</v>
      </c>
      <c r="O11" s="19">
        <v>1.1000000000000001</v>
      </c>
      <c r="P11" s="19">
        <f t="shared" si="2"/>
        <v>0</v>
      </c>
      <c r="R11" s="29">
        <v>0.6</v>
      </c>
    </row>
    <row r="12" spans="1:20" x14ac:dyDescent="0.3">
      <c r="A12" s="51">
        <v>9</v>
      </c>
      <c r="B12" s="52" t="s">
        <v>729</v>
      </c>
      <c r="C12" s="24">
        <v>10204123200</v>
      </c>
      <c r="D12" s="53">
        <v>36517</v>
      </c>
      <c r="E12" s="25">
        <f t="shared" si="0"/>
        <v>279434.87142974505</v>
      </c>
      <c r="F12" s="26">
        <v>80</v>
      </c>
      <c r="G12" s="27">
        <v>45</v>
      </c>
      <c r="H12" s="28">
        <f t="shared" si="1"/>
        <v>62.5</v>
      </c>
      <c r="I12" s="27">
        <v>16</v>
      </c>
      <c r="J12" s="18">
        <v>10</v>
      </c>
      <c r="K12" s="29">
        <v>0.5</v>
      </c>
      <c r="L12" s="29"/>
      <c r="M12" s="27">
        <v>1</v>
      </c>
      <c r="N12" s="18">
        <v>10</v>
      </c>
      <c r="O12" s="19">
        <v>0.5</v>
      </c>
      <c r="P12" s="19">
        <f t="shared" si="2"/>
        <v>0</v>
      </c>
      <c r="R12" s="29">
        <v>0.6</v>
      </c>
    </row>
    <row r="13" spans="1:20" x14ac:dyDescent="0.3">
      <c r="A13" s="51">
        <v>10</v>
      </c>
      <c r="B13" s="52" t="s">
        <v>730</v>
      </c>
      <c r="C13" s="24">
        <v>13535163100</v>
      </c>
      <c r="D13" s="53">
        <v>45617</v>
      </c>
      <c r="E13" s="25">
        <f t="shared" si="0"/>
        <v>296713.13545388781</v>
      </c>
      <c r="F13" s="26">
        <v>70</v>
      </c>
      <c r="G13" s="27">
        <v>30</v>
      </c>
      <c r="H13" s="28">
        <f t="shared" si="1"/>
        <v>50</v>
      </c>
      <c r="I13" s="27">
        <v>10</v>
      </c>
      <c r="J13" s="18">
        <v>10</v>
      </c>
      <c r="K13" s="29">
        <v>0.5</v>
      </c>
      <c r="L13" s="29"/>
      <c r="M13" s="27">
        <v>2</v>
      </c>
      <c r="N13" s="18">
        <v>10</v>
      </c>
      <c r="O13" s="19">
        <v>0.5</v>
      </c>
      <c r="P13" s="19">
        <f t="shared" si="2"/>
        <v>0</v>
      </c>
      <c r="R13" s="29">
        <v>0.5</v>
      </c>
    </row>
    <row r="14" spans="1:20" x14ac:dyDescent="0.3">
      <c r="A14" s="51">
        <v>11</v>
      </c>
      <c r="B14" s="52" t="s">
        <v>731</v>
      </c>
      <c r="C14" s="24">
        <v>852436100</v>
      </c>
      <c r="D14" s="53">
        <v>6341</v>
      </c>
      <c r="E14" s="25">
        <f t="shared" si="0"/>
        <v>134432.43967828419</v>
      </c>
      <c r="F14" s="26">
        <v>279</v>
      </c>
      <c r="G14" s="27">
        <v>229</v>
      </c>
      <c r="H14" s="28">
        <f t="shared" si="1"/>
        <v>254</v>
      </c>
      <c r="I14" s="27">
        <v>293</v>
      </c>
      <c r="J14" s="18">
        <v>2</v>
      </c>
      <c r="K14" s="29">
        <v>1.3</v>
      </c>
      <c r="L14" s="29"/>
      <c r="M14" s="27">
        <v>1</v>
      </c>
      <c r="N14" s="18">
        <v>2</v>
      </c>
      <c r="O14" s="19">
        <v>1.3</v>
      </c>
      <c r="P14" s="19">
        <f t="shared" si="2"/>
        <v>0</v>
      </c>
      <c r="R14" s="29">
        <v>1.1000000000000001</v>
      </c>
    </row>
    <row r="15" spans="1:20" x14ac:dyDescent="0.3">
      <c r="A15" s="51">
        <v>12</v>
      </c>
      <c r="B15" s="52" t="s">
        <v>732</v>
      </c>
      <c r="C15" s="24">
        <v>417224700</v>
      </c>
      <c r="D15" s="53">
        <v>3170</v>
      </c>
      <c r="E15" s="25">
        <f t="shared" si="0"/>
        <v>131616.62460567823</v>
      </c>
      <c r="F15" s="26">
        <v>284</v>
      </c>
      <c r="G15" s="27">
        <v>277</v>
      </c>
      <c r="H15" s="28">
        <f t="shared" si="1"/>
        <v>280.5</v>
      </c>
      <c r="I15" s="27">
        <v>325</v>
      </c>
      <c r="J15" s="18">
        <v>1</v>
      </c>
      <c r="K15" s="29">
        <v>1.4</v>
      </c>
      <c r="L15" s="29"/>
      <c r="M15" s="27">
        <v>2</v>
      </c>
      <c r="N15" s="18">
        <v>1</v>
      </c>
      <c r="O15" s="19">
        <v>1.4</v>
      </c>
      <c r="P15" s="19">
        <f t="shared" si="2"/>
        <v>0</v>
      </c>
      <c r="R15" s="29">
        <v>1.2</v>
      </c>
    </row>
    <row r="16" spans="1:20" x14ac:dyDescent="0.3">
      <c r="A16" s="51">
        <v>13</v>
      </c>
      <c r="B16" s="52" t="s">
        <v>733</v>
      </c>
      <c r="C16" s="24">
        <v>293407600</v>
      </c>
      <c r="D16" s="53">
        <v>1691</v>
      </c>
      <c r="E16" s="25">
        <f t="shared" si="0"/>
        <v>173511.29509166174</v>
      </c>
      <c r="F16" s="26">
        <v>199</v>
      </c>
      <c r="G16" s="27">
        <v>300</v>
      </c>
      <c r="H16" s="28">
        <f t="shared" si="1"/>
        <v>249.5</v>
      </c>
      <c r="I16" s="27">
        <v>283</v>
      </c>
      <c r="J16" s="18">
        <v>2</v>
      </c>
      <c r="K16" s="29">
        <v>1.3</v>
      </c>
      <c r="L16" s="29"/>
      <c r="M16" s="27">
        <v>2</v>
      </c>
      <c r="N16" s="18">
        <v>2</v>
      </c>
      <c r="O16" s="19">
        <v>1.3</v>
      </c>
      <c r="P16" s="19">
        <f t="shared" si="2"/>
        <v>0</v>
      </c>
      <c r="R16" s="29">
        <v>1.3</v>
      </c>
    </row>
    <row r="17" spans="1:18" x14ac:dyDescent="0.3">
      <c r="A17" s="51">
        <v>14</v>
      </c>
      <c r="B17" s="52" t="s">
        <v>734</v>
      </c>
      <c r="C17" s="24">
        <v>3593981200</v>
      </c>
      <c r="D17" s="53">
        <v>18560</v>
      </c>
      <c r="E17" s="25">
        <f t="shared" si="0"/>
        <v>193641.22844827586</v>
      </c>
      <c r="F17" s="26">
        <v>167</v>
      </c>
      <c r="G17" s="27">
        <v>104</v>
      </c>
      <c r="H17" s="28">
        <f t="shared" si="1"/>
        <v>135.5</v>
      </c>
      <c r="I17" s="27">
        <v>104</v>
      </c>
      <c r="J17" s="18">
        <v>8</v>
      </c>
      <c r="K17" s="29">
        <v>0.7</v>
      </c>
      <c r="L17" s="29"/>
      <c r="M17" s="27">
        <v>2</v>
      </c>
      <c r="N17" s="18">
        <v>8</v>
      </c>
      <c r="O17" s="19">
        <v>0.7</v>
      </c>
      <c r="P17" s="19">
        <f t="shared" si="2"/>
        <v>0</v>
      </c>
      <c r="R17" s="29">
        <v>0.7</v>
      </c>
    </row>
    <row r="18" spans="1:18" x14ac:dyDescent="0.3">
      <c r="A18" s="51">
        <v>15</v>
      </c>
      <c r="B18" s="52" t="s">
        <v>735</v>
      </c>
      <c r="C18" s="24">
        <v>1060563000</v>
      </c>
      <c r="D18" s="53">
        <v>11905</v>
      </c>
      <c r="E18" s="25">
        <f t="shared" si="0"/>
        <v>89085.510289794198</v>
      </c>
      <c r="F18" s="26">
        <v>339</v>
      </c>
      <c r="G18" s="27">
        <v>163</v>
      </c>
      <c r="H18" s="28">
        <f t="shared" si="1"/>
        <v>251</v>
      </c>
      <c r="I18" s="27">
        <v>286</v>
      </c>
      <c r="J18" s="18">
        <v>2</v>
      </c>
      <c r="K18" s="29">
        <v>1.3</v>
      </c>
      <c r="L18" s="29"/>
      <c r="M18" s="27">
        <v>3</v>
      </c>
      <c r="N18" s="18">
        <v>2</v>
      </c>
      <c r="O18" s="19">
        <v>1.3</v>
      </c>
      <c r="P18" s="19">
        <f t="shared" si="2"/>
        <v>0</v>
      </c>
      <c r="R18" s="29">
        <v>0.9</v>
      </c>
    </row>
    <row r="19" spans="1:18" x14ac:dyDescent="0.3">
      <c r="A19" s="51">
        <v>16</v>
      </c>
      <c r="B19" s="52" t="s">
        <v>736</v>
      </c>
      <c r="C19" s="24">
        <v>5949246000</v>
      </c>
      <c r="D19" s="53">
        <v>46580</v>
      </c>
      <c r="E19" s="25">
        <f t="shared" si="0"/>
        <v>127721.03907256333</v>
      </c>
      <c r="F19" s="26">
        <v>292</v>
      </c>
      <c r="G19" s="27">
        <v>29</v>
      </c>
      <c r="H19" s="28">
        <f t="shared" si="1"/>
        <v>160.5</v>
      </c>
      <c r="I19" s="27">
        <v>141</v>
      </c>
      <c r="J19" s="18">
        <v>6</v>
      </c>
      <c r="K19" s="29">
        <v>0.9</v>
      </c>
      <c r="L19" s="29"/>
      <c r="M19" s="27">
        <v>2</v>
      </c>
      <c r="N19" s="18">
        <v>7</v>
      </c>
      <c r="O19" s="19">
        <v>0.8</v>
      </c>
      <c r="P19" s="19">
        <f t="shared" si="2"/>
        <v>-9.9999999999999978E-2</v>
      </c>
      <c r="R19" s="29">
        <v>0.5</v>
      </c>
    </row>
    <row r="20" spans="1:18" x14ac:dyDescent="0.3">
      <c r="A20" s="51">
        <v>17</v>
      </c>
      <c r="B20" s="52" t="s">
        <v>737</v>
      </c>
      <c r="C20" s="24">
        <v>2748972400</v>
      </c>
      <c r="D20" s="53">
        <v>16830</v>
      </c>
      <c r="E20" s="25">
        <f t="shared" si="0"/>
        <v>163337.63517528222</v>
      </c>
      <c r="F20" s="26">
        <v>211</v>
      </c>
      <c r="G20" s="27">
        <v>121</v>
      </c>
      <c r="H20" s="28">
        <f t="shared" si="1"/>
        <v>166</v>
      </c>
      <c r="I20" s="27">
        <v>154</v>
      </c>
      <c r="J20" s="18">
        <v>6</v>
      </c>
      <c r="K20" s="29">
        <v>0.9</v>
      </c>
      <c r="L20" s="29"/>
      <c r="M20" s="27">
        <v>3</v>
      </c>
      <c r="N20" s="18">
        <v>6</v>
      </c>
      <c r="O20" s="19">
        <v>0.9</v>
      </c>
      <c r="P20" s="19">
        <f t="shared" si="2"/>
        <v>0</v>
      </c>
      <c r="R20" s="29">
        <v>0.8</v>
      </c>
    </row>
    <row r="21" spans="1:18" x14ac:dyDescent="0.3">
      <c r="A21" s="68">
        <v>18</v>
      </c>
      <c r="B21" s="69" t="s">
        <v>738</v>
      </c>
      <c r="C21" s="70">
        <v>1081305500</v>
      </c>
      <c r="D21" s="71">
        <v>4755</v>
      </c>
      <c r="E21" s="72">
        <f t="shared" si="0"/>
        <v>227403.89064143007</v>
      </c>
      <c r="F21" s="73">
        <v>120</v>
      </c>
      <c r="G21" s="74">
        <v>257</v>
      </c>
      <c r="H21" s="75">
        <f t="shared" si="1"/>
        <v>188.5</v>
      </c>
      <c r="I21" s="74">
        <v>211</v>
      </c>
      <c r="J21" s="76">
        <v>4</v>
      </c>
      <c r="K21" s="77">
        <v>1.1000000000000001</v>
      </c>
      <c r="L21" s="77"/>
      <c r="M21" s="74">
        <v>3</v>
      </c>
      <c r="N21" s="76">
        <v>4</v>
      </c>
      <c r="O21" s="78">
        <v>1.1000000000000001</v>
      </c>
      <c r="P21" s="78">
        <f t="shared" si="2"/>
        <v>0</v>
      </c>
      <c r="Q21" s="76"/>
      <c r="R21" s="77">
        <v>1.2</v>
      </c>
    </row>
    <row r="22" spans="1:18" x14ac:dyDescent="0.3">
      <c r="A22" s="51">
        <v>19</v>
      </c>
      <c r="B22" s="52" t="s">
        <v>739</v>
      </c>
      <c r="C22" s="24">
        <v>1529467100</v>
      </c>
      <c r="D22" s="53">
        <v>8400</v>
      </c>
      <c r="E22" s="25">
        <f t="shared" si="0"/>
        <v>182079.41666666666</v>
      </c>
      <c r="F22" s="26">
        <v>186</v>
      </c>
      <c r="G22" s="27">
        <v>199</v>
      </c>
      <c r="H22" s="28">
        <f t="shared" si="1"/>
        <v>192.5</v>
      </c>
      <c r="I22" s="27">
        <v>213</v>
      </c>
      <c r="J22" s="18">
        <v>4</v>
      </c>
      <c r="K22" s="29">
        <v>1.1000000000000001</v>
      </c>
      <c r="L22" s="29"/>
      <c r="M22" s="27">
        <v>3</v>
      </c>
      <c r="N22" s="18">
        <v>5</v>
      </c>
      <c r="O22" s="19">
        <v>1</v>
      </c>
      <c r="P22" s="19">
        <f t="shared" si="2"/>
        <v>-0.10000000000000009</v>
      </c>
      <c r="R22" s="29">
        <v>1</v>
      </c>
    </row>
    <row r="23" spans="1:18" x14ac:dyDescent="0.3">
      <c r="A23" s="51">
        <v>20</v>
      </c>
      <c r="B23" s="52" t="s">
        <v>740</v>
      </c>
      <c r="C23" s="24">
        <v>18221137000</v>
      </c>
      <c r="D23" s="53">
        <v>49583</v>
      </c>
      <c r="E23" s="25">
        <f t="shared" si="0"/>
        <v>367487.58647116955</v>
      </c>
      <c r="F23" s="26">
        <v>48</v>
      </c>
      <c r="G23" s="27">
        <v>27</v>
      </c>
      <c r="H23" s="28">
        <f t="shared" si="1"/>
        <v>37.5</v>
      </c>
      <c r="I23" s="27">
        <v>5</v>
      </c>
      <c r="J23" s="18">
        <v>10</v>
      </c>
      <c r="K23" s="29">
        <v>0.5</v>
      </c>
      <c r="L23" s="29"/>
      <c r="M23" s="27">
        <v>3</v>
      </c>
      <c r="N23" s="18">
        <v>10</v>
      </c>
      <c r="O23" s="19">
        <v>0.5</v>
      </c>
      <c r="P23" s="19">
        <f t="shared" si="2"/>
        <v>0</v>
      </c>
      <c r="R23" s="29">
        <v>0.5</v>
      </c>
    </row>
    <row r="24" spans="1:18" x14ac:dyDescent="0.3">
      <c r="A24" s="51">
        <v>21</v>
      </c>
      <c r="B24" s="52" t="s">
        <v>741</v>
      </c>
      <c r="C24" s="24">
        <v>583632100</v>
      </c>
      <c r="D24" s="53">
        <v>5526</v>
      </c>
      <c r="E24" s="25">
        <f t="shared" si="0"/>
        <v>105615.65327542527</v>
      </c>
      <c r="F24" s="26">
        <v>326</v>
      </c>
      <c r="G24" s="27">
        <v>241</v>
      </c>
      <c r="H24" s="28">
        <f t="shared" si="1"/>
        <v>283.5</v>
      </c>
      <c r="I24" s="27">
        <v>327</v>
      </c>
      <c r="J24" s="18">
        <v>1</v>
      </c>
      <c r="K24" s="29">
        <v>1.4</v>
      </c>
      <c r="L24" s="29"/>
      <c r="M24" s="27">
        <v>3</v>
      </c>
      <c r="N24" s="18">
        <v>1</v>
      </c>
      <c r="O24" s="19">
        <v>1.4</v>
      </c>
      <c r="P24" s="19">
        <f t="shared" si="2"/>
        <v>0</v>
      </c>
      <c r="R24" s="29">
        <v>1.1000000000000001</v>
      </c>
    </row>
    <row r="25" spans="1:18" x14ac:dyDescent="0.3">
      <c r="A25" s="51">
        <v>22</v>
      </c>
      <c r="B25" s="52" t="s">
        <v>742</v>
      </c>
      <c r="C25" s="24">
        <v>630004600</v>
      </c>
      <c r="D25" s="53">
        <v>1932</v>
      </c>
      <c r="E25" s="25">
        <f t="shared" si="0"/>
        <v>326089.33747412008</v>
      </c>
      <c r="F25" s="26">
        <v>62</v>
      </c>
      <c r="G25" s="27">
        <v>290</v>
      </c>
      <c r="H25" s="28">
        <f t="shared" si="1"/>
        <v>176</v>
      </c>
      <c r="I25" s="27">
        <v>178</v>
      </c>
      <c r="J25" s="18">
        <v>5</v>
      </c>
      <c r="K25" s="29">
        <v>1</v>
      </c>
      <c r="L25" s="29"/>
      <c r="M25" s="27">
        <v>4</v>
      </c>
      <c r="N25" s="18">
        <v>5</v>
      </c>
      <c r="O25" s="19">
        <v>1</v>
      </c>
      <c r="P25" s="19">
        <f t="shared" si="2"/>
        <v>0</v>
      </c>
      <c r="R25" s="29">
        <v>1.3</v>
      </c>
    </row>
    <row r="26" spans="1:18" x14ac:dyDescent="0.3">
      <c r="A26" s="51">
        <v>23</v>
      </c>
      <c r="B26" s="52" t="s">
        <v>743</v>
      </c>
      <c r="C26" s="24">
        <v>4632427000</v>
      </c>
      <c r="D26" s="53">
        <v>14155</v>
      </c>
      <c r="E26" s="25">
        <f t="shared" si="0"/>
        <v>327264.35888378666</v>
      </c>
      <c r="F26" s="26">
        <v>61</v>
      </c>
      <c r="G26" s="27">
        <v>146</v>
      </c>
      <c r="H26" s="28">
        <f t="shared" si="1"/>
        <v>103.5</v>
      </c>
      <c r="I26" s="27">
        <v>66</v>
      </c>
      <c r="J26" s="18">
        <v>9</v>
      </c>
      <c r="K26" s="29">
        <v>0.6</v>
      </c>
      <c r="L26" s="29"/>
      <c r="M26" s="27">
        <v>1</v>
      </c>
      <c r="N26" s="18">
        <v>9</v>
      </c>
      <c r="O26" s="19">
        <v>0.6</v>
      </c>
      <c r="P26" s="19">
        <f t="shared" si="2"/>
        <v>0</v>
      </c>
      <c r="R26" s="29">
        <v>0.9</v>
      </c>
    </row>
    <row r="27" spans="1:18" x14ac:dyDescent="0.3">
      <c r="A27" s="51">
        <v>24</v>
      </c>
      <c r="B27" s="52" t="s">
        <v>744</v>
      </c>
      <c r="C27" s="24">
        <v>1889367600</v>
      </c>
      <c r="D27" s="53">
        <v>15279</v>
      </c>
      <c r="E27" s="25">
        <f t="shared" si="0"/>
        <v>123657.80483015905</v>
      </c>
      <c r="F27" s="26">
        <v>298</v>
      </c>
      <c r="G27" s="27">
        <v>136</v>
      </c>
      <c r="H27" s="28">
        <f t="shared" si="1"/>
        <v>217</v>
      </c>
      <c r="I27" s="27">
        <v>251</v>
      </c>
      <c r="J27" s="18">
        <v>3</v>
      </c>
      <c r="K27" s="29">
        <v>1.2</v>
      </c>
      <c r="L27" s="29"/>
      <c r="M27" s="27">
        <v>1</v>
      </c>
      <c r="N27" s="18">
        <v>4</v>
      </c>
      <c r="O27" s="19">
        <v>1.1000000000000001</v>
      </c>
      <c r="P27" s="19">
        <f t="shared" si="2"/>
        <v>-9.9999999999999867E-2</v>
      </c>
      <c r="R27" s="29">
        <v>0.8</v>
      </c>
    </row>
    <row r="28" spans="1:18" x14ac:dyDescent="0.3">
      <c r="A28" s="51">
        <v>25</v>
      </c>
      <c r="B28" s="52" t="s">
        <v>745</v>
      </c>
      <c r="C28" s="24">
        <v>3317158400</v>
      </c>
      <c r="D28" s="53">
        <v>16905</v>
      </c>
      <c r="E28" s="25">
        <f t="shared" si="0"/>
        <v>196223.50783791777</v>
      </c>
      <c r="F28" s="26">
        <v>163</v>
      </c>
      <c r="G28" s="27">
        <v>120</v>
      </c>
      <c r="H28" s="28">
        <f t="shared" si="1"/>
        <v>141.5</v>
      </c>
      <c r="I28" s="27">
        <v>112</v>
      </c>
      <c r="J28" s="18">
        <v>7</v>
      </c>
      <c r="K28" s="29">
        <v>0.8</v>
      </c>
      <c r="L28" s="29"/>
      <c r="M28" s="27">
        <v>2</v>
      </c>
      <c r="N28" s="18">
        <v>7</v>
      </c>
      <c r="O28" s="19">
        <v>0.8</v>
      </c>
      <c r="P28" s="19">
        <f t="shared" si="2"/>
        <v>0</v>
      </c>
      <c r="R28" s="29">
        <v>0.8</v>
      </c>
    </row>
    <row r="29" spans="1:18" x14ac:dyDescent="0.3">
      <c r="A29" s="51">
        <v>26</v>
      </c>
      <c r="B29" s="52" t="s">
        <v>746</v>
      </c>
      <c r="C29" s="24">
        <v>10384380400</v>
      </c>
      <c r="D29" s="53">
        <v>26838</v>
      </c>
      <c r="E29" s="25">
        <f t="shared" si="0"/>
        <v>386928.25098740589</v>
      </c>
      <c r="F29" s="26">
        <v>44</v>
      </c>
      <c r="G29" s="27">
        <v>73</v>
      </c>
      <c r="H29" s="28">
        <f t="shared" si="1"/>
        <v>58.5</v>
      </c>
      <c r="I29" s="27">
        <v>14</v>
      </c>
      <c r="J29" s="18">
        <v>10</v>
      </c>
      <c r="K29" s="29">
        <v>0.5</v>
      </c>
      <c r="L29" s="29"/>
      <c r="M29" s="27">
        <v>4</v>
      </c>
      <c r="N29" s="18">
        <v>10</v>
      </c>
      <c r="O29" s="19">
        <v>0.5</v>
      </c>
      <c r="P29" s="19">
        <f t="shared" si="2"/>
        <v>0</v>
      </c>
      <c r="R29" s="29">
        <v>0.7</v>
      </c>
    </row>
    <row r="30" spans="1:18" x14ac:dyDescent="0.3">
      <c r="A30" s="51">
        <v>27</v>
      </c>
      <c r="B30" s="52" t="s">
        <v>747</v>
      </c>
      <c r="C30" s="24">
        <v>1087861600</v>
      </c>
      <c r="D30" s="53">
        <v>6785</v>
      </c>
      <c r="E30" s="25">
        <f t="shared" si="0"/>
        <v>160333.32350773766</v>
      </c>
      <c r="F30" s="26">
        <v>218</v>
      </c>
      <c r="G30" s="27">
        <v>221</v>
      </c>
      <c r="H30" s="28">
        <f t="shared" si="1"/>
        <v>219.5</v>
      </c>
      <c r="I30" s="27">
        <v>255</v>
      </c>
      <c r="J30" s="18">
        <v>3</v>
      </c>
      <c r="K30" s="29">
        <v>1.2</v>
      </c>
      <c r="L30" s="29"/>
      <c r="M30" s="27">
        <v>2</v>
      </c>
      <c r="N30" s="18">
        <v>3</v>
      </c>
      <c r="O30" s="19">
        <v>1.2</v>
      </c>
      <c r="P30" s="19">
        <f t="shared" si="2"/>
        <v>0</v>
      </c>
      <c r="R30" s="29">
        <v>1.1000000000000001</v>
      </c>
    </row>
    <row r="31" spans="1:18" x14ac:dyDescent="0.3">
      <c r="A31" s="51">
        <v>28</v>
      </c>
      <c r="B31" s="52" t="s">
        <v>748</v>
      </c>
      <c r="C31" s="24">
        <v>775450700</v>
      </c>
      <c r="D31" s="53">
        <v>3674</v>
      </c>
      <c r="E31" s="25">
        <f t="shared" si="0"/>
        <v>211064.42569406642</v>
      </c>
      <c r="F31" s="26">
        <v>140</v>
      </c>
      <c r="G31" s="27">
        <v>265</v>
      </c>
      <c r="H31" s="28">
        <f t="shared" si="1"/>
        <v>202.5</v>
      </c>
      <c r="I31" s="27">
        <v>232</v>
      </c>
      <c r="J31" s="18">
        <v>4</v>
      </c>
      <c r="K31" s="29">
        <v>1.1000000000000001</v>
      </c>
      <c r="L31" s="29"/>
      <c r="M31" s="27">
        <v>4</v>
      </c>
      <c r="N31" s="18">
        <v>4</v>
      </c>
      <c r="O31" s="19">
        <v>1.1000000000000001</v>
      </c>
      <c r="P31" s="19">
        <f t="shared" si="2"/>
        <v>0</v>
      </c>
      <c r="R31" s="29">
        <v>1.2</v>
      </c>
    </row>
    <row r="32" spans="1:18" x14ac:dyDescent="0.3">
      <c r="A32" s="51">
        <v>29</v>
      </c>
      <c r="B32" s="52" t="s">
        <v>749</v>
      </c>
      <c r="C32" s="24">
        <v>289619100</v>
      </c>
      <c r="D32" s="53">
        <v>2106</v>
      </c>
      <c r="E32" s="25">
        <f t="shared" si="0"/>
        <v>137520.94017094016</v>
      </c>
      <c r="F32" s="26">
        <v>273</v>
      </c>
      <c r="G32" s="27">
        <v>287</v>
      </c>
      <c r="H32" s="28">
        <f t="shared" si="1"/>
        <v>280</v>
      </c>
      <c r="I32" s="27">
        <v>324</v>
      </c>
      <c r="J32" s="18">
        <v>1</v>
      </c>
      <c r="K32" s="29">
        <v>1.4</v>
      </c>
      <c r="L32" s="29"/>
      <c r="M32" s="27">
        <v>4</v>
      </c>
      <c r="N32" s="18">
        <v>1</v>
      </c>
      <c r="O32" s="19">
        <v>1.4</v>
      </c>
      <c r="P32" s="19">
        <f t="shared" si="2"/>
        <v>0</v>
      </c>
      <c r="R32" s="29">
        <v>1.3</v>
      </c>
    </row>
    <row r="33" spans="1:18" x14ac:dyDescent="0.3">
      <c r="A33" s="51">
        <v>30</v>
      </c>
      <c r="B33" s="52" t="s">
        <v>750</v>
      </c>
      <c r="C33" s="24">
        <v>8971044300</v>
      </c>
      <c r="D33" s="53">
        <v>42446</v>
      </c>
      <c r="E33" s="25">
        <f t="shared" si="0"/>
        <v>211351.93657824059</v>
      </c>
      <c r="F33" s="26">
        <v>139</v>
      </c>
      <c r="G33" s="27">
        <v>34</v>
      </c>
      <c r="H33" s="28">
        <f t="shared" si="1"/>
        <v>86.5</v>
      </c>
      <c r="I33" s="27">
        <v>35</v>
      </c>
      <c r="J33" s="18">
        <v>10</v>
      </c>
      <c r="K33" s="29">
        <v>0.5</v>
      </c>
      <c r="L33" s="29"/>
      <c r="M33" s="27">
        <v>5</v>
      </c>
      <c r="N33" s="18">
        <v>10</v>
      </c>
      <c r="O33" s="19">
        <v>0.5</v>
      </c>
      <c r="P33" s="19">
        <f t="shared" si="2"/>
        <v>0</v>
      </c>
      <c r="R33" s="29">
        <v>0.5</v>
      </c>
    </row>
    <row r="34" spans="1:18" x14ac:dyDescent="0.3">
      <c r="A34" s="51">
        <v>31</v>
      </c>
      <c r="B34" s="52" t="s">
        <v>751</v>
      </c>
      <c r="C34" s="24">
        <v>9046472000</v>
      </c>
      <c r="D34" s="53">
        <v>41453</v>
      </c>
      <c r="E34" s="25">
        <f t="shared" si="0"/>
        <v>218234.43417846717</v>
      </c>
      <c r="F34" s="26">
        <v>133</v>
      </c>
      <c r="G34" s="27">
        <v>36</v>
      </c>
      <c r="H34" s="28">
        <f t="shared" si="1"/>
        <v>84.5</v>
      </c>
      <c r="I34" s="27">
        <v>33</v>
      </c>
      <c r="J34" s="18">
        <v>10</v>
      </c>
      <c r="K34" s="29">
        <v>0.5</v>
      </c>
      <c r="L34" s="29"/>
      <c r="M34" s="27">
        <v>6</v>
      </c>
      <c r="N34" s="18">
        <v>9</v>
      </c>
      <c r="O34" s="19">
        <v>0.6</v>
      </c>
      <c r="P34" s="19">
        <f t="shared" si="2"/>
        <v>9.9999999999999978E-2</v>
      </c>
      <c r="R34" s="29">
        <v>0.6</v>
      </c>
    </row>
    <row r="35" spans="1:18" x14ac:dyDescent="0.3">
      <c r="A35" s="51">
        <v>32</v>
      </c>
      <c r="B35" s="52" t="s">
        <v>752</v>
      </c>
      <c r="C35" s="24">
        <v>1231116000</v>
      </c>
      <c r="D35" s="53">
        <v>9177</v>
      </c>
      <c r="E35" s="25">
        <f t="shared" si="0"/>
        <v>134152.33736515202</v>
      </c>
      <c r="F35" s="26">
        <v>281</v>
      </c>
      <c r="G35" s="27">
        <v>191</v>
      </c>
      <c r="H35" s="28">
        <f t="shared" si="1"/>
        <v>236</v>
      </c>
      <c r="I35" s="27">
        <v>273</v>
      </c>
      <c r="J35" s="18">
        <v>3</v>
      </c>
      <c r="K35" s="29">
        <v>1.2</v>
      </c>
      <c r="L35" s="29"/>
      <c r="M35" s="27">
        <v>3</v>
      </c>
      <c r="N35" s="18">
        <v>3</v>
      </c>
      <c r="O35" s="19">
        <v>1.2</v>
      </c>
      <c r="P35" s="19">
        <f t="shared" si="2"/>
        <v>0</v>
      </c>
      <c r="R35" s="29">
        <v>1</v>
      </c>
    </row>
    <row r="36" spans="1:18" x14ac:dyDescent="0.3">
      <c r="A36" s="51">
        <v>33</v>
      </c>
      <c r="B36" s="52" t="s">
        <v>753</v>
      </c>
      <c r="C36" s="24">
        <v>241062700</v>
      </c>
      <c r="D36" s="53">
        <v>1210</v>
      </c>
      <c r="E36" s="25">
        <f t="shared" si="0"/>
        <v>199225.37190082646</v>
      </c>
      <c r="F36" s="26">
        <v>156</v>
      </c>
      <c r="G36" s="27">
        <v>318</v>
      </c>
      <c r="H36" s="28">
        <f t="shared" si="1"/>
        <v>237</v>
      </c>
      <c r="I36" s="27">
        <v>274</v>
      </c>
      <c r="J36" s="18">
        <v>3</v>
      </c>
      <c r="K36" s="29">
        <v>1.2</v>
      </c>
      <c r="L36" s="29"/>
      <c r="M36" s="27">
        <v>4</v>
      </c>
      <c r="N36" s="18">
        <v>2</v>
      </c>
      <c r="O36" s="19">
        <v>1.3</v>
      </c>
      <c r="P36" s="19">
        <f t="shared" si="2"/>
        <v>0.10000000000000009</v>
      </c>
      <c r="R36" s="29">
        <v>1.4</v>
      </c>
    </row>
    <row r="37" spans="1:18" x14ac:dyDescent="0.3">
      <c r="A37" s="51">
        <v>34</v>
      </c>
      <c r="B37" s="52" t="s">
        <v>754</v>
      </c>
      <c r="C37" s="24">
        <v>1307897000</v>
      </c>
      <c r="D37" s="53">
        <v>5676</v>
      </c>
      <c r="E37" s="25">
        <f t="shared" si="0"/>
        <v>230425.82804792107</v>
      </c>
      <c r="F37" s="26">
        <v>117</v>
      </c>
      <c r="G37" s="27">
        <v>240</v>
      </c>
      <c r="H37" s="28">
        <f t="shared" si="1"/>
        <v>178.5</v>
      </c>
      <c r="I37" s="27">
        <v>186</v>
      </c>
      <c r="J37" s="18">
        <v>5</v>
      </c>
      <c r="K37" s="29">
        <v>1</v>
      </c>
      <c r="L37" s="29"/>
      <c r="M37" s="27">
        <v>5</v>
      </c>
      <c r="N37" s="18">
        <v>5</v>
      </c>
      <c r="O37" s="19">
        <v>1</v>
      </c>
      <c r="P37" s="19">
        <f t="shared" si="2"/>
        <v>0</v>
      </c>
      <c r="R37" s="29">
        <v>1.1000000000000001</v>
      </c>
    </row>
    <row r="38" spans="1:18" x14ac:dyDescent="0.3">
      <c r="A38" s="51">
        <v>35</v>
      </c>
      <c r="B38" s="52" t="s">
        <v>755</v>
      </c>
      <c r="C38" s="24">
        <v>226367656500</v>
      </c>
      <c r="D38" s="53">
        <v>654776</v>
      </c>
      <c r="E38" s="25">
        <f t="shared" si="0"/>
        <v>345717.70574975258</v>
      </c>
      <c r="F38" s="26">
        <v>55</v>
      </c>
      <c r="G38" s="27">
        <v>1</v>
      </c>
      <c r="H38" s="28">
        <f t="shared" si="1"/>
        <v>28</v>
      </c>
      <c r="I38" s="27">
        <v>4</v>
      </c>
      <c r="J38" s="18">
        <v>10</v>
      </c>
      <c r="K38" s="29">
        <v>0.5</v>
      </c>
      <c r="L38" s="29"/>
      <c r="M38" s="27">
        <v>7</v>
      </c>
      <c r="N38" s="18">
        <v>10</v>
      </c>
      <c r="O38" s="19">
        <v>0.5</v>
      </c>
      <c r="P38" s="19">
        <f t="shared" si="2"/>
        <v>0</v>
      </c>
      <c r="R38" s="29">
        <v>0.5</v>
      </c>
    </row>
    <row r="39" spans="1:18" x14ac:dyDescent="0.3">
      <c r="A39" s="51">
        <v>36</v>
      </c>
      <c r="B39" s="52" t="s">
        <v>756</v>
      </c>
      <c r="C39" s="24">
        <v>5710427600</v>
      </c>
      <c r="D39" s="53">
        <v>20709</v>
      </c>
      <c r="E39" s="25">
        <f t="shared" si="0"/>
        <v>275746.17799024581</v>
      </c>
      <c r="F39" s="26">
        <v>82</v>
      </c>
      <c r="G39" s="27">
        <v>94</v>
      </c>
      <c r="H39" s="28">
        <f t="shared" si="1"/>
        <v>88</v>
      </c>
      <c r="I39" s="27">
        <v>39</v>
      </c>
      <c r="J39" s="18">
        <v>9</v>
      </c>
      <c r="K39" s="29">
        <v>0.6</v>
      </c>
      <c r="L39" s="29"/>
      <c r="M39" s="27">
        <v>2</v>
      </c>
      <c r="N39" s="18">
        <v>10</v>
      </c>
      <c r="O39" s="19">
        <v>0.5</v>
      </c>
      <c r="P39" s="19">
        <f t="shared" si="2"/>
        <v>-9.9999999999999978E-2</v>
      </c>
      <c r="R39" s="29">
        <v>0.7</v>
      </c>
    </row>
    <row r="40" spans="1:18" x14ac:dyDescent="0.3">
      <c r="A40" s="51">
        <v>37</v>
      </c>
      <c r="B40" s="52" t="s">
        <v>757</v>
      </c>
      <c r="C40" s="24">
        <v>1364276100</v>
      </c>
      <c r="D40" s="53">
        <v>5425</v>
      </c>
      <c r="E40" s="25">
        <f t="shared" si="0"/>
        <v>251479.46543778802</v>
      </c>
      <c r="F40" s="26">
        <v>102</v>
      </c>
      <c r="G40" s="27">
        <v>243</v>
      </c>
      <c r="H40" s="28">
        <f t="shared" si="1"/>
        <v>172.5</v>
      </c>
      <c r="I40" s="27">
        <v>169</v>
      </c>
      <c r="J40" s="18">
        <v>6</v>
      </c>
      <c r="K40" s="29">
        <v>0.9</v>
      </c>
      <c r="L40" s="29"/>
      <c r="M40" s="27">
        <v>4</v>
      </c>
      <c r="N40" s="18">
        <v>5</v>
      </c>
      <c r="O40" s="19">
        <v>1</v>
      </c>
      <c r="P40" s="19">
        <f t="shared" si="2"/>
        <v>9.9999999999999978E-2</v>
      </c>
      <c r="R40" s="29">
        <v>1.1000000000000001</v>
      </c>
    </row>
    <row r="41" spans="1:18" x14ac:dyDescent="0.3">
      <c r="A41" s="51">
        <v>38</v>
      </c>
      <c r="B41" s="52" t="s">
        <v>758</v>
      </c>
      <c r="C41" s="24">
        <v>2248921600</v>
      </c>
      <c r="D41" s="53">
        <v>8141</v>
      </c>
      <c r="E41" s="25">
        <f t="shared" si="0"/>
        <v>276246.35794128483</v>
      </c>
      <c r="F41" s="26">
        <v>81</v>
      </c>
      <c r="G41" s="27">
        <v>205</v>
      </c>
      <c r="H41" s="28">
        <f t="shared" si="1"/>
        <v>143</v>
      </c>
      <c r="I41" s="27">
        <v>114</v>
      </c>
      <c r="J41" s="18">
        <v>7</v>
      </c>
      <c r="K41" s="29">
        <v>0.8</v>
      </c>
      <c r="L41" s="29"/>
      <c r="M41" s="27">
        <v>3</v>
      </c>
      <c r="N41" s="18">
        <v>7</v>
      </c>
      <c r="O41" s="19">
        <v>0.8</v>
      </c>
      <c r="P41" s="19">
        <f t="shared" si="2"/>
        <v>0</v>
      </c>
      <c r="R41" s="29">
        <v>1</v>
      </c>
    </row>
    <row r="42" spans="1:18" x14ac:dyDescent="0.3">
      <c r="A42" s="51">
        <v>39</v>
      </c>
      <c r="B42" s="52" t="s">
        <v>759</v>
      </c>
      <c r="C42" s="24">
        <v>1023674500</v>
      </c>
      <c r="D42" s="53">
        <v>4882</v>
      </c>
      <c r="E42" s="25">
        <f t="shared" si="0"/>
        <v>209683.42892257273</v>
      </c>
      <c r="F42" s="26">
        <v>141</v>
      </c>
      <c r="G42" s="27">
        <v>256</v>
      </c>
      <c r="H42" s="28">
        <f t="shared" si="1"/>
        <v>198.5</v>
      </c>
      <c r="I42" s="27">
        <v>226</v>
      </c>
      <c r="J42" s="18">
        <v>4</v>
      </c>
      <c r="K42" s="29">
        <v>1.1000000000000001</v>
      </c>
      <c r="L42" s="29"/>
      <c r="M42" s="27">
        <v>5</v>
      </c>
      <c r="N42" s="18">
        <v>4</v>
      </c>
      <c r="O42" s="19">
        <v>1.1000000000000001</v>
      </c>
      <c r="P42" s="19">
        <f t="shared" si="2"/>
        <v>0</v>
      </c>
      <c r="R42" s="29">
        <v>1.2</v>
      </c>
    </row>
    <row r="43" spans="1:18" x14ac:dyDescent="0.3">
      <c r="A43" s="51">
        <v>40</v>
      </c>
      <c r="B43" s="52" t="s">
        <v>760</v>
      </c>
      <c r="C43" s="24">
        <v>8924863200</v>
      </c>
      <c r="D43" s="53">
        <v>38822</v>
      </c>
      <c r="E43" s="25">
        <f t="shared" si="0"/>
        <v>229891.89634743187</v>
      </c>
      <c r="F43" s="26">
        <v>119</v>
      </c>
      <c r="G43" s="27">
        <v>43</v>
      </c>
      <c r="H43" s="28">
        <f t="shared" si="1"/>
        <v>81</v>
      </c>
      <c r="I43" s="27">
        <v>31</v>
      </c>
      <c r="J43" s="18">
        <v>10</v>
      </c>
      <c r="K43" s="29">
        <v>0.5</v>
      </c>
      <c r="L43" s="29"/>
      <c r="M43" s="27">
        <v>8</v>
      </c>
      <c r="N43" s="18">
        <v>10</v>
      </c>
      <c r="O43" s="19">
        <v>0.5</v>
      </c>
      <c r="P43" s="19">
        <f t="shared" si="2"/>
        <v>0</v>
      </c>
      <c r="R43" s="29">
        <v>0.6</v>
      </c>
    </row>
    <row r="44" spans="1:18" x14ac:dyDescent="0.3">
      <c r="A44" s="51">
        <v>41</v>
      </c>
      <c r="B44" s="52" t="s">
        <v>761</v>
      </c>
      <c r="C44" s="24">
        <v>4941374200</v>
      </c>
      <c r="D44" s="53">
        <v>10456</v>
      </c>
      <c r="E44" s="25">
        <f t="shared" si="0"/>
        <v>472587.43305279268</v>
      </c>
      <c r="F44" s="26">
        <v>31</v>
      </c>
      <c r="G44" s="27">
        <v>178</v>
      </c>
      <c r="H44" s="28">
        <f t="shared" si="1"/>
        <v>104.5</v>
      </c>
      <c r="I44" s="27">
        <v>68</v>
      </c>
      <c r="J44" s="18">
        <v>9</v>
      </c>
      <c r="K44" s="29">
        <v>0.6</v>
      </c>
      <c r="L44" s="29"/>
      <c r="M44" s="27">
        <v>3</v>
      </c>
      <c r="N44" s="18">
        <v>9</v>
      </c>
      <c r="O44" s="19">
        <v>0.6</v>
      </c>
      <c r="P44" s="19">
        <f t="shared" si="2"/>
        <v>0</v>
      </c>
      <c r="R44" s="29">
        <v>1</v>
      </c>
    </row>
    <row r="45" spans="1:18" x14ac:dyDescent="0.3">
      <c r="A45" s="51">
        <v>42</v>
      </c>
      <c r="B45" s="52" t="s">
        <v>762</v>
      </c>
      <c r="C45" s="24">
        <v>3904478200</v>
      </c>
      <c r="D45" s="53">
        <v>28805</v>
      </c>
      <c r="E45" s="25">
        <f t="shared" si="0"/>
        <v>135548.6269744836</v>
      </c>
      <c r="F45" s="26">
        <v>277</v>
      </c>
      <c r="G45" s="27">
        <v>66</v>
      </c>
      <c r="H45" s="28">
        <f t="shared" si="1"/>
        <v>171.5</v>
      </c>
      <c r="I45" s="27">
        <v>165</v>
      </c>
      <c r="J45" s="18">
        <v>6</v>
      </c>
      <c r="K45" s="29">
        <v>0.9</v>
      </c>
      <c r="L45" s="29"/>
      <c r="M45" s="27">
        <v>5</v>
      </c>
      <c r="N45" s="18">
        <v>6</v>
      </c>
      <c r="O45" s="19">
        <v>0.9</v>
      </c>
      <c r="P45" s="19">
        <f t="shared" si="2"/>
        <v>0</v>
      </c>
      <c r="R45" s="29">
        <v>0.6</v>
      </c>
    </row>
    <row r="46" spans="1:18" x14ac:dyDescent="0.3">
      <c r="A46" s="51">
        <v>43</v>
      </c>
      <c r="B46" s="52" t="s">
        <v>763</v>
      </c>
      <c r="C46" s="24">
        <v>523323600</v>
      </c>
      <c r="D46" s="53">
        <v>3690</v>
      </c>
      <c r="E46" s="25">
        <f t="shared" si="0"/>
        <v>141822.11382113822</v>
      </c>
      <c r="F46" s="26">
        <v>264</v>
      </c>
      <c r="G46" s="27">
        <v>264</v>
      </c>
      <c r="H46" s="28">
        <f t="shared" si="1"/>
        <v>264</v>
      </c>
      <c r="I46" s="27">
        <v>304</v>
      </c>
      <c r="J46" s="18">
        <v>2</v>
      </c>
      <c r="K46" s="29">
        <v>1.3</v>
      </c>
      <c r="L46" s="29"/>
      <c r="M46" s="27">
        <v>4</v>
      </c>
      <c r="N46" s="18">
        <v>2</v>
      </c>
      <c r="O46" s="19">
        <v>1.3</v>
      </c>
      <c r="P46" s="19">
        <f t="shared" si="2"/>
        <v>0</v>
      </c>
      <c r="R46" s="29">
        <v>1.2</v>
      </c>
    </row>
    <row r="47" spans="1:18" x14ac:dyDescent="0.3">
      <c r="A47" s="51">
        <v>44</v>
      </c>
      <c r="B47" s="52" t="s">
        <v>764</v>
      </c>
      <c r="C47" s="24">
        <v>10593077300</v>
      </c>
      <c r="D47" s="53">
        <v>105446</v>
      </c>
      <c r="E47" s="25">
        <f t="shared" si="0"/>
        <v>100459.73578893462</v>
      </c>
      <c r="F47" s="26">
        <v>327</v>
      </c>
      <c r="G47" s="27">
        <v>6</v>
      </c>
      <c r="H47" s="28">
        <f t="shared" si="1"/>
        <v>166.5</v>
      </c>
      <c r="I47" s="27">
        <v>156</v>
      </c>
      <c r="J47" s="18">
        <v>6</v>
      </c>
      <c r="K47" s="29">
        <v>0.9</v>
      </c>
      <c r="L47" s="29"/>
      <c r="M47" s="27">
        <v>6</v>
      </c>
      <c r="N47" s="18">
        <v>6</v>
      </c>
      <c r="O47" s="19">
        <v>0.9</v>
      </c>
      <c r="P47" s="19">
        <f t="shared" si="2"/>
        <v>0</v>
      </c>
      <c r="R47" s="29">
        <v>0.5</v>
      </c>
    </row>
    <row r="48" spans="1:18" x14ac:dyDescent="0.3">
      <c r="A48" s="51">
        <v>45</v>
      </c>
      <c r="B48" s="52" t="s">
        <v>765</v>
      </c>
      <c r="C48" s="24">
        <v>370083900</v>
      </c>
      <c r="D48" s="53">
        <v>3432</v>
      </c>
      <c r="E48" s="25">
        <f t="shared" si="0"/>
        <v>107833.3041958042</v>
      </c>
      <c r="F48" s="26">
        <v>324</v>
      </c>
      <c r="G48" s="27">
        <v>271</v>
      </c>
      <c r="H48" s="28">
        <f t="shared" si="1"/>
        <v>297.5</v>
      </c>
      <c r="I48" s="27">
        <v>336</v>
      </c>
      <c r="J48" s="18">
        <v>1</v>
      </c>
      <c r="K48" s="29">
        <v>1.4</v>
      </c>
      <c r="L48" s="29"/>
      <c r="M48" s="27">
        <v>5</v>
      </c>
      <c r="N48" s="18">
        <v>1</v>
      </c>
      <c r="O48" s="19">
        <v>1.4</v>
      </c>
      <c r="P48" s="19">
        <f t="shared" si="2"/>
        <v>0</v>
      </c>
      <c r="R48" s="29">
        <v>1.2</v>
      </c>
    </row>
    <row r="49" spans="1:18" x14ac:dyDescent="0.3">
      <c r="A49" s="51">
        <v>46</v>
      </c>
      <c r="B49" s="52" t="s">
        <v>766</v>
      </c>
      <c r="C49" s="24">
        <v>29895594800</v>
      </c>
      <c r="D49" s="53">
        <v>62726</v>
      </c>
      <c r="E49" s="25">
        <f t="shared" si="0"/>
        <v>476606.1091094602</v>
      </c>
      <c r="F49" s="26">
        <v>30</v>
      </c>
      <c r="G49" s="27">
        <v>18</v>
      </c>
      <c r="H49" s="28">
        <f t="shared" si="1"/>
        <v>24</v>
      </c>
      <c r="I49" s="27">
        <v>2</v>
      </c>
      <c r="J49" s="18">
        <v>10</v>
      </c>
      <c r="K49" s="29">
        <v>0.5</v>
      </c>
      <c r="L49" s="29"/>
      <c r="M49" s="27">
        <v>9</v>
      </c>
      <c r="N49" s="18">
        <v>10</v>
      </c>
      <c r="O49" s="19">
        <v>0.5</v>
      </c>
      <c r="P49" s="19">
        <f t="shared" si="2"/>
        <v>0</v>
      </c>
      <c r="R49" s="29">
        <v>0.5</v>
      </c>
    </row>
    <row r="50" spans="1:18" x14ac:dyDescent="0.3">
      <c r="A50" s="51">
        <v>47</v>
      </c>
      <c r="B50" s="52" t="s">
        <v>767</v>
      </c>
      <c r="C50" s="24">
        <v>270428900</v>
      </c>
      <c r="D50" s="53">
        <v>1816</v>
      </c>
      <c r="E50" s="25">
        <f t="shared" si="0"/>
        <v>148914.59251101321</v>
      </c>
      <c r="F50" s="26">
        <v>249</v>
      </c>
      <c r="G50" s="27">
        <v>295</v>
      </c>
      <c r="H50" s="28">
        <f t="shared" si="1"/>
        <v>272</v>
      </c>
      <c r="I50" s="27">
        <v>316</v>
      </c>
      <c r="J50" s="18">
        <v>2</v>
      </c>
      <c r="K50" s="29">
        <v>1.3</v>
      </c>
      <c r="L50" s="29"/>
      <c r="M50" s="27">
        <v>5</v>
      </c>
      <c r="N50" s="18">
        <v>1</v>
      </c>
      <c r="O50" s="19">
        <v>1.4</v>
      </c>
      <c r="P50" s="19">
        <f t="shared" si="2"/>
        <v>9.9999999999999867E-2</v>
      </c>
      <c r="R50" s="29">
        <v>1.3</v>
      </c>
    </row>
    <row r="51" spans="1:18" x14ac:dyDescent="0.3">
      <c r="A51" s="51">
        <v>48</v>
      </c>
      <c r="B51" s="52" t="s">
        <v>768</v>
      </c>
      <c r="C51" s="24">
        <v>9008541100</v>
      </c>
      <c r="D51" s="53">
        <v>25989</v>
      </c>
      <c r="E51" s="25">
        <f t="shared" si="0"/>
        <v>346629.00073107856</v>
      </c>
      <c r="F51" s="26">
        <v>54</v>
      </c>
      <c r="G51" s="27">
        <v>75</v>
      </c>
      <c r="H51" s="28">
        <f t="shared" si="1"/>
        <v>64.5</v>
      </c>
      <c r="I51" s="27">
        <v>17</v>
      </c>
      <c r="J51" s="18">
        <v>10</v>
      </c>
      <c r="K51" s="29">
        <v>0.5</v>
      </c>
      <c r="L51" s="29"/>
      <c r="M51" s="27">
        <v>10</v>
      </c>
      <c r="N51" s="18">
        <v>10</v>
      </c>
      <c r="O51" s="19">
        <v>0.5</v>
      </c>
      <c r="P51" s="19">
        <f t="shared" si="2"/>
        <v>0</v>
      </c>
      <c r="R51" s="29">
        <v>0.7</v>
      </c>
    </row>
    <row r="52" spans="1:18" x14ac:dyDescent="0.3">
      <c r="A52" s="51">
        <v>49</v>
      </c>
      <c r="B52" s="52" t="s">
        <v>769</v>
      </c>
      <c r="C52" s="24">
        <v>70337058800</v>
      </c>
      <c r="D52" s="53">
        <v>117090</v>
      </c>
      <c r="E52" s="25">
        <f t="shared" si="0"/>
        <v>600709.35861303273</v>
      </c>
      <c r="F52" s="26">
        <v>19</v>
      </c>
      <c r="G52" s="27">
        <v>4</v>
      </c>
      <c r="H52" s="28">
        <f t="shared" si="1"/>
        <v>11.5</v>
      </c>
      <c r="I52" s="27">
        <v>1</v>
      </c>
      <c r="J52" s="18">
        <v>10</v>
      </c>
      <c r="K52" s="29">
        <v>0.5</v>
      </c>
      <c r="L52" s="29"/>
      <c r="M52" s="27">
        <v>11</v>
      </c>
      <c r="N52" s="18">
        <v>10</v>
      </c>
      <c r="O52" s="19">
        <v>0.5</v>
      </c>
      <c r="P52" s="19">
        <f t="shared" si="2"/>
        <v>0</v>
      </c>
      <c r="R52" s="29">
        <v>0.5</v>
      </c>
    </row>
    <row r="53" spans="1:18" x14ac:dyDescent="0.3">
      <c r="A53" s="51">
        <v>50</v>
      </c>
      <c r="B53" s="52" t="s">
        <v>770</v>
      </c>
      <c r="C53" s="24">
        <v>6376735000</v>
      </c>
      <c r="D53" s="53">
        <v>24470</v>
      </c>
      <c r="E53" s="25">
        <f t="shared" si="0"/>
        <v>260593.99264405394</v>
      </c>
      <c r="F53" s="26">
        <v>97</v>
      </c>
      <c r="G53" s="27">
        <v>81</v>
      </c>
      <c r="H53" s="28">
        <f t="shared" si="1"/>
        <v>89</v>
      </c>
      <c r="I53" s="27">
        <v>43</v>
      </c>
      <c r="J53" s="18">
        <v>9</v>
      </c>
      <c r="K53" s="29">
        <v>0.6</v>
      </c>
      <c r="L53" s="29"/>
      <c r="M53" s="27">
        <v>4</v>
      </c>
      <c r="N53" s="18">
        <v>9</v>
      </c>
      <c r="O53" s="19">
        <v>0.6</v>
      </c>
      <c r="P53" s="19">
        <f t="shared" si="2"/>
        <v>0</v>
      </c>
      <c r="R53" s="29">
        <v>0.7</v>
      </c>
    </row>
    <row r="54" spans="1:18" x14ac:dyDescent="0.3">
      <c r="A54" s="51">
        <v>51</v>
      </c>
      <c r="B54" s="52" t="s">
        <v>771</v>
      </c>
      <c r="C54" s="24">
        <v>1841728700</v>
      </c>
      <c r="D54" s="53">
        <v>5181</v>
      </c>
      <c r="E54" s="25">
        <f t="shared" si="0"/>
        <v>355477.45608955802</v>
      </c>
      <c r="F54" s="26">
        <v>53</v>
      </c>
      <c r="G54" s="27">
        <v>248</v>
      </c>
      <c r="H54" s="28">
        <f t="shared" si="1"/>
        <v>150.5</v>
      </c>
      <c r="I54" s="27">
        <v>125</v>
      </c>
      <c r="J54" s="18">
        <v>7</v>
      </c>
      <c r="K54" s="29">
        <v>0.8</v>
      </c>
      <c r="L54" s="29"/>
      <c r="M54" s="27">
        <v>4</v>
      </c>
      <c r="N54" s="18">
        <v>7</v>
      </c>
      <c r="O54" s="19">
        <v>0.8</v>
      </c>
      <c r="P54" s="19">
        <f t="shared" si="2"/>
        <v>0</v>
      </c>
      <c r="R54" s="29">
        <v>1.2</v>
      </c>
    </row>
    <row r="55" spans="1:18" x14ac:dyDescent="0.3">
      <c r="A55" s="51">
        <v>52</v>
      </c>
      <c r="B55" s="52" t="s">
        <v>772</v>
      </c>
      <c r="C55" s="24">
        <v>1736816700</v>
      </c>
      <c r="D55" s="53">
        <v>11668</v>
      </c>
      <c r="E55" s="25">
        <f t="shared" si="0"/>
        <v>148852.99108673295</v>
      </c>
      <c r="F55" s="26">
        <v>250</v>
      </c>
      <c r="G55" s="27">
        <v>167</v>
      </c>
      <c r="H55" s="28">
        <f t="shared" si="1"/>
        <v>208.5</v>
      </c>
      <c r="I55" s="27">
        <v>241</v>
      </c>
      <c r="J55" s="18">
        <v>4</v>
      </c>
      <c r="K55" s="29">
        <v>1.1000000000000001</v>
      </c>
      <c r="L55" s="29"/>
      <c r="M55" s="27">
        <v>6</v>
      </c>
      <c r="N55" s="18">
        <v>4</v>
      </c>
      <c r="O55" s="19">
        <v>1.1000000000000001</v>
      </c>
      <c r="P55" s="19">
        <f t="shared" si="2"/>
        <v>0</v>
      </c>
      <c r="R55" s="29">
        <v>0.9</v>
      </c>
    </row>
    <row r="56" spans="1:18" x14ac:dyDescent="0.3">
      <c r="A56" s="51">
        <v>53</v>
      </c>
      <c r="B56" s="52" t="s">
        <v>773</v>
      </c>
      <c r="C56" s="24">
        <v>155406800</v>
      </c>
      <c r="D56" s="53">
        <v>1184</v>
      </c>
      <c r="E56" s="25">
        <f t="shared" si="0"/>
        <v>131255.74324324325</v>
      </c>
      <c r="F56" s="26">
        <v>285</v>
      </c>
      <c r="G56" s="27">
        <v>320</v>
      </c>
      <c r="H56" s="28">
        <f t="shared" si="1"/>
        <v>302.5</v>
      </c>
      <c r="I56" s="27">
        <v>343</v>
      </c>
      <c r="J56" s="18">
        <v>1</v>
      </c>
      <c r="K56" s="29">
        <v>1.4</v>
      </c>
      <c r="L56" s="29"/>
      <c r="M56" s="27">
        <v>6</v>
      </c>
      <c r="N56" s="18">
        <v>1</v>
      </c>
      <c r="O56" s="19">
        <v>1.4</v>
      </c>
      <c r="P56" s="19">
        <f t="shared" si="2"/>
        <v>0</v>
      </c>
      <c r="R56" s="29">
        <v>1.4</v>
      </c>
    </row>
    <row r="57" spans="1:18" x14ac:dyDescent="0.3">
      <c r="A57" s="51">
        <v>54</v>
      </c>
      <c r="B57" s="52" t="s">
        <v>774</v>
      </c>
      <c r="C57" s="24">
        <v>2225215400</v>
      </c>
      <c r="D57" s="53">
        <v>13317</v>
      </c>
      <c r="E57" s="25">
        <f t="shared" si="0"/>
        <v>167095.84741308104</v>
      </c>
      <c r="F57" s="26">
        <v>207</v>
      </c>
      <c r="G57" s="27">
        <v>152</v>
      </c>
      <c r="H57" s="28">
        <f t="shared" si="1"/>
        <v>179.5</v>
      </c>
      <c r="I57" s="27">
        <v>192</v>
      </c>
      <c r="J57" s="18">
        <v>5</v>
      </c>
      <c r="K57" s="29">
        <v>1</v>
      </c>
      <c r="L57" s="29"/>
      <c r="M57" s="27">
        <v>6</v>
      </c>
      <c r="N57" s="18">
        <v>4</v>
      </c>
      <c r="O57" s="19">
        <v>1.1000000000000001</v>
      </c>
      <c r="P57" s="19">
        <f t="shared" si="2"/>
        <v>0.10000000000000009</v>
      </c>
      <c r="R57" s="29">
        <v>0.9</v>
      </c>
    </row>
    <row r="58" spans="1:18" x14ac:dyDescent="0.3">
      <c r="A58" s="51">
        <v>55</v>
      </c>
      <c r="B58" s="52" t="s">
        <v>775</v>
      </c>
      <c r="C58" s="24">
        <v>8768778800</v>
      </c>
      <c r="D58" s="53">
        <v>6703</v>
      </c>
      <c r="E58" s="25">
        <f t="shared" si="0"/>
        <v>1308187.1997613008</v>
      </c>
      <c r="F58" s="26">
        <v>6</v>
      </c>
      <c r="G58" s="27">
        <v>224</v>
      </c>
      <c r="H58" s="28">
        <f t="shared" si="1"/>
        <v>115</v>
      </c>
      <c r="I58" s="27">
        <v>80</v>
      </c>
      <c r="J58" s="18">
        <v>8</v>
      </c>
      <c r="K58" s="29">
        <v>0.7</v>
      </c>
      <c r="L58" s="29"/>
      <c r="M58" s="27">
        <v>3</v>
      </c>
      <c r="N58" s="18">
        <v>8</v>
      </c>
      <c r="O58" s="19">
        <v>0.7</v>
      </c>
      <c r="P58" s="19">
        <f t="shared" si="2"/>
        <v>0</v>
      </c>
      <c r="R58" s="29">
        <v>1.1000000000000001</v>
      </c>
    </row>
    <row r="59" spans="1:18" x14ac:dyDescent="0.3">
      <c r="A59" s="51">
        <v>56</v>
      </c>
      <c r="B59" s="52" t="s">
        <v>776</v>
      </c>
      <c r="C59" s="24">
        <v>7194279300</v>
      </c>
      <c r="D59" s="53">
        <v>35933</v>
      </c>
      <c r="E59" s="25">
        <f t="shared" si="0"/>
        <v>200213.711629978</v>
      </c>
      <c r="F59" s="26">
        <v>154</v>
      </c>
      <c r="G59" s="27">
        <v>47</v>
      </c>
      <c r="H59" s="28">
        <f t="shared" si="1"/>
        <v>100.5</v>
      </c>
      <c r="I59" s="27">
        <v>58</v>
      </c>
      <c r="J59" s="18">
        <v>9</v>
      </c>
      <c r="K59" s="29">
        <v>0.6</v>
      </c>
      <c r="L59" s="29"/>
      <c r="M59" s="27">
        <v>5</v>
      </c>
      <c r="N59" s="18">
        <v>9</v>
      </c>
      <c r="O59" s="19">
        <v>0.6</v>
      </c>
      <c r="P59" s="19">
        <f t="shared" si="2"/>
        <v>0</v>
      </c>
      <c r="R59" s="29">
        <v>0.6</v>
      </c>
    </row>
    <row r="60" spans="1:18" x14ac:dyDescent="0.3">
      <c r="A60" s="51">
        <v>57</v>
      </c>
      <c r="B60" s="52" t="s">
        <v>777</v>
      </c>
      <c r="C60" s="24">
        <v>5133648900</v>
      </c>
      <c r="D60" s="53">
        <v>38889</v>
      </c>
      <c r="E60" s="25">
        <f t="shared" si="0"/>
        <v>132007.73740646456</v>
      </c>
      <c r="F60" s="26">
        <v>282</v>
      </c>
      <c r="G60" s="27">
        <v>42</v>
      </c>
      <c r="H60" s="28">
        <f t="shared" si="1"/>
        <v>162</v>
      </c>
      <c r="I60" s="27">
        <v>148</v>
      </c>
      <c r="J60" s="18">
        <v>6</v>
      </c>
      <c r="K60" s="29">
        <v>0.9</v>
      </c>
      <c r="L60" s="29"/>
      <c r="M60" s="27">
        <v>7</v>
      </c>
      <c r="N60" s="18">
        <v>6</v>
      </c>
      <c r="O60" s="19">
        <v>0.9</v>
      </c>
      <c r="P60" s="19">
        <f t="shared" si="2"/>
        <v>0</v>
      </c>
      <c r="R60" s="29">
        <v>0.6</v>
      </c>
    </row>
    <row r="61" spans="1:18" x14ac:dyDescent="0.3">
      <c r="A61" s="51">
        <v>58</v>
      </c>
      <c r="B61" s="52" t="s">
        <v>778</v>
      </c>
      <c r="C61" s="24">
        <v>380218700</v>
      </c>
      <c r="D61" s="53">
        <v>3236</v>
      </c>
      <c r="E61" s="25">
        <f t="shared" si="0"/>
        <v>117496.50803461063</v>
      </c>
      <c r="F61" s="26">
        <v>309</v>
      </c>
      <c r="G61" s="27">
        <v>276</v>
      </c>
      <c r="H61" s="28">
        <f t="shared" si="1"/>
        <v>292.5</v>
      </c>
      <c r="I61" s="27">
        <v>331</v>
      </c>
      <c r="J61" s="18">
        <v>1</v>
      </c>
      <c r="K61" s="29">
        <v>1.4</v>
      </c>
      <c r="L61" s="29"/>
      <c r="M61" s="27">
        <v>7</v>
      </c>
      <c r="N61" s="18">
        <v>1</v>
      </c>
      <c r="O61" s="19">
        <v>1.4</v>
      </c>
      <c r="P61" s="19">
        <f t="shared" si="2"/>
        <v>0</v>
      </c>
      <c r="R61" s="29">
        <v>1.2</v>
      </c>
    </row>
    <row r="62" spans="1:18" x14ac:dyDescent="0.3">
      <c r="A62" s="51">
        <v>59</v>
      </c>
      <c r="B62" s="52" t="s">
        <v>779</v>
      </c>
      <c r="C62" s="24">
        <v>150115400</v>
      </c>
      <c r="D62" s="53">
        <v>1221</v>
      </c>
      <c r="E62" s="25">
        <f t="shared" si="0"/>
        <v>122944.63554463554</v>
      </c>
      <c r="F62" s="26">
        <v>300</v>
      </c>
      <c r="G62" s="27">
        <v>317</v>
      </c>
      <c r="H62" s="28">
        <f t="shared" si="1"/>
        <v>308.5</v>
      </c>
      <c r="I62" s="27">
        <v>347</v>
      </c>
      <c r="J62" s="18">
        <v>1</v>
      </c>
      <c r="K62" s="29">
        <v>1.4</v>
      </c>
      <c r="L62" s="29"/>
      <c r="M62" s="27">
        <v>8</v>
      </c>
      <c r="N62" s="18">
        <v>1</v>
      </c>
      <c r="O62" s="19">
        <v>1.4</v>
      </c>
      <c r="P62" s="19">
        <f t="shared" si="2"/>
        <v>0</v>
      </c>
      <c r="R62" s="29">
        <v>1.4</v>
      </c>
    </row>
    <row r="63" spans="1:18" x14ac:dyDescent="0.3">
      <c r="A63" s="51">
        <v>60</v>
      </c>
      <c r="B63" s="52" t="s">
        <v>780</v>
      </c>
      <c r="C63" s="24">
        <v>190606900</v>
      </c>
      <c r="D63" s="53">
        <v>1178</v>
      </c>
      <c r="E63" s="25">
        <f t="shared" si="0"/>
        <v>161805.51782682512</v>
      </c>
      <c r="F63" s="26">
        <v>212</v>
      </c>
      <c r="G63" s="27">
        <v>322</v>
      </c>
      <c r="H63" s="28">
        <f t="shared" si="1"/>
        <v>267</v>
      </c>
      <c r="I63" s="27">
        <v>308</v>
      </c>
      <c r="J63" s="18">
        <v>2</v>
      </c>
      <c r="K63" s="29">
        <v>1.3</v>
      </c>
      <c r="L63" s="29"/>
      <c r="M63" s="27">
        <v>6</v>
      </c>
      <c r="N63" s="18">
        <v>1</v>
      </c>
      <c r="O63" s="19">
        <v>1.4</v>
      </c>
      <c r="P63" s="19">
        <f t="shared" si="2"/>
        <v>9.9999999999999867E-2</v>
      </c>
      <c r="R63" s="29">
        <v>1.4</v>
      </c>
    </row>
    <row r="64" spans="1:18" x14ac:dyDescent="0.3">
      <c r="A64" s="51">
        <v>61</v>
      </c>
      <c r="B64" s="52" t="s">
        <v>781</v>
      </c>
      <c r="C64" s="24">
        <v>4667842700</v>
      </c>
      <c r="D64" s="53">
        <v>55190</v>
      </c>
      <c r="E64" s="25">
        <f t="shared" si="0"/>
        <v>84577.689798876614</v>
      </c>
      <c r="F64" s="26">
        <v>341</v>
      </c>
      <c r="G64" s="27">
        <v>24</v>
      </c>
      <c r="H64" s="28">
        <f t="shared" si="1"/>
        <v>182.5</v>
      </c>
      <c r="I64" s="27">
        <v>200</v>
      </c>
      <c r="J64" s="18">
        <v>5</v>
      </c>
      <c r="K64" s="29">
        <v>1</v>
      </c>
      <c r="L64" s="29"/>
      <c r="M64" s="27">
        <v>7</v>
      </c>
      <c r="N64" s="18">
        <v>5</v>
      </c>
      <c r="O64" s="19">
        <v>1</v>
      </c>
      <c r="P64" s="19">
        <f t="shared" si="2"/>
        <v>0</v>
      </c>
      <c r="R64" s="29">
        <v>0.5</v>
      </c>
    </row>
    <row r="65" spans="1:18" x14ac:dyDescent="0.3">
      <c r="A65" s="51">
        <v>62</v>
      </c>
      <c r="B65" s="52" t="s">
        <v>782</v>
      </c>
      <c r="C65" s="24">
        <v>3878126000</v>
      </c>
      <c r="D65" s="53">
        <v>1248</v>
      </c>
      <c r="E65" s="25">
        <f t="shared" si="0"/>
        <v>3107472.7564102565</v>
      </c>
      <c r="F65" s="26">
        <v>2</v>
      </c>
      <c r="G65" s="27">
        <v>316</v>
      </c>
      <c r="H65" s="28">
        <f t="shared" si="1"/>
        <v>159</v>
      </c>
      <c r="I65" s="27">
        <v>138</v>
      </c>
      <c r="J65" s="18">
        <v>7</v>
      </c>
      <c r="K65" s="29">
        <v>0.8</v>
      </c>
      <c r="L65" s="29"/>
      <c r="M65" s="27">
        <v>5</v>
      </c>
      <c r="N65" s="18">
        <v>6</v>
      </c>
      <c r="O65" s="19">
        <v>0.9</v>
      </c>
      <c r="P65" s="19">
        <f t="shared" si="2"/>
        <v>9.9999999999999978E-2</v>
      </c>
      <c r="R65" s="29">
        <v>1.4</v>
      </c>
    </row>
    <row r="66" spans="1:18" x14ac:dyDescent="0.3">
      <c r="A66" s="51">
        <v>63</v>
      </c>
      <c r="B66" s="52" t="s">
        <v>783</v>
      </c>
      <c r="C66" s="24">
        <v>149674900</v>
      </c>
      <c r="D66" s="53">
        <v>1649</v>
      </c>
      <c r="E66" s="25">
        <f t="shared" si="0"/>
        <v>90767.070952092181</v>
      </c>
      <c r="F66" s="26">
        <v>337</v>
      </c>
      <c r="G66" s="27">
        <v>302</v>
      </c>
      <c r="H66" s="28">
        <f t="shared" si="1"/>
        <v>319.5</v>
      </c>
      <c r="I66" s="27">
        <v>350</v>
      </c>
      <c r="J66" s="18">
        <v>1</v>
      </c>
      <c r="K66" s="29">
        <v>1.4</v>
      </c>
      <c r="L66" s="29"/>
      <c r="M66" s="27">
        <v>9</v>
      </c>
      <c r="N66" s="18">
        <v>1</v>
      </c>
      <c r="O66" s="19">
        <v>1.4</v>
      </c>
      <c r="P66" s="19">
        <f t="shared" si="2"/>
        <v>0</v>
      </c>
      <c r="R66" s="29">
        <v>1.3</v>
      </c>
    </row>
    <row r="67" spans="1:18" x14ac:dyDescent="0.3">
      <c r="A67" s="51">
        <v>64</v>
      </c>
      <c r="B67" s="52" t="s">
        <v>784</v>
      </c>
      <c r="C67" s="24">
        <v>1853848200</v>
      </c>
      <c r="D67" s="53">
        <v>15381</v>
      </c>
      <c r="E67" s="25">
        <f t="shared" si="0"/>
        <v>120528.45718743905</v>
      </c>
      <c r="F67" s="26">
        <v>302</v>
      </c>
      <c r="G67" s="27">
        <v>132</v>
      </c>
      <c r="H67" s="28">
        <f t="shared" si="1"/>
        <v>217</v>
      </c>
      <c r="I67" s="27">
        <v>250</v>
      </c>
      <c r="J67" s="18">
        <v>3</v>
      </c>
      <c r="K67" s="29">
        <v>1.2</v>
      </c>
      <c r="L67" s="29"/>
      <c r="M67" s="27">
        <v>5</v>
      </c>
      <c r="N67" s="18">
        <v>3</v>
      </c>
      <c r="O67" s="19">
        <v>1.2</v>
      </c>
      <c r="P67" s="19">
        <f t="shared" si="2"/>
        <v>0</v>
      </c>
      <c r="R67" s="29">
        <v>0.8</v>
      </c>
    </row>
    <row r="68" spans="1:18" x14ac:dyDescent="0.3">
      <c r="A68" s="51">
        <v>65</v>
      </c>
      <c r="B68" s="52" t="s">
        <v>785</v>
      </c>
      <c r="C68" s="24">
        <v>3547050800</v>
      </c>
      <c r="D68" s="53">
        <v>8373</v>
      </c>
      <c r="E68" s="25">
        <f t="shared" ref="E68:E131" si="3">C68/D68</f>
        <v>423629.61901349574</v>
      </c>
      <c r="F68" s="26">
        <v>38</v>
      </c>
      <c r="G68" s="27">
        <v>200</v>
      </c>
      <c r="H68" s="28">
        <f t="shared" ref="H68:H131" si="4">(F68+G68)/2</f>
        <v>119</v>
      </c>
      <c r="I68" s="27">
        <v>83</v>
      </c>
      <c r="J68" s="18">
        <v>8</v>
      </c>
      <c r="K68" s="29">
        <v>0.7</v>
      </c>
      <c r="L68" s="29"/>
      <c r="M68" s="27">
        <v>4</v>
      </c>
      <c r="N68" s="18">
        <v>8</v>
      </c>
      <c r="O68" s="19">
        <v>0.7</v>
      </c>
      <c r="P68" s="19">
        <f t="shared" ref="P68:P131" si="5">O68-K68</f>
        <v>0</v>
      </c>
      <c r="R68" s="29">
        <v>1</v>
      </c>
    </row>
    <row r="69" spans="1:18" x14ac:dyDescent="0.3">
      <c r="A69" s="51">
        <v>66</v>
      </c>
      <c r="B69" s="52" t="s">
        <v>786</v>
      </c>
      <c r="C69" s="24">
        <v>203121700</v>
      </c>
      <c r="D69" s="53">
        <v>1615</v>
      </c>
      <c r="E69" s="25">
        <f t="shared" si="3"/>
        <v>125771.95046439629</v>
      </c>
      <c r="F69" s="26">
        <v>294</v>
      </c>
      <c r="G69" s="27">
        <v>306</v>
      </c>
      <c r="H69" s="28">
        <f t="shared" si="4"/>
        <v>300</v>
      </c>
      <c r="I69" s="27">
        <v>338</v>
      </c>
      <c r="J69" s="18">
        <v>1</v>
      </c>
      <c r="K69" s="29">
        <v>1.4</v>
      </c>
      <c r="L69" s="29"/>
      <c r="M69" s="27">
        <v>10</v>
      </c>
      <c r="N69" s="18">
        <v>1</v>
      </c>
      <c r="O69" s="19">
        <v>1.4</v>
      </c>
      <c r="P69" s="19">
        <f t="shared" si="5"/>
        <v>0</v>
      </c>
      <c r="R69" s="29">
        <v>1.3</v>
      </c>
    </row>
    <row r="70" spans="1:18" x14ac:dyDescent="0.3">
      <c r="A70" s="51">
        <v>67</v>
      </c>
      <c r="B70" s="52" t="s">
        <v>787</v>
      </c>
      <c r="C70" s="24">
        <v>7337635800</v>
      </c>
      <c r="D70" s="53">
        <v>18184</v>
      </c>
      <c r="E70" s="25">
        <f t="shared" si="3"/>
        <v>403521.54641443025</v>
      </c>
      <c r="F70" s="26">
        <v>41</v>
      </c>
      <c r="G70" s="27">
        <v>111</v>
      </c>
      <c r="H70" s="28">
        <f t="shared" si="4"/>
        <v>76</v>
      </c>
      <c r="I70" s="27">
        <v>27</v>
      </c>
      <c r="J70" s="18">
        <v>10</v>
      </c>
      <c r="K70" s="29">
        <v>0.5</v>
      </c>
      <c r="L70" s="29"/>
      <c r="M70" s="27">
        <v>12</v>
      </c>
      <c r="N70" s="18">
        <v>10</v>
      </c>
      <c r="O70" s="19">
        <v>0.5</v>
      </c>
      <c r="P70" s="19">
        <f t="shared" si="5"/>
        <v>0</v>
      </c>
      <c r="R70" s="29">
        <v>0.8</v>
      </c>
    </row>
    <row r="71" spans="1:18" x14ac:dyDescent="0.3">
      <c r="A71" s="51">
        <v>68</v>
      </c>
      <c r="B71" s="52" t="s">
        <v>788</v>
      </c>
      <c r="C71" s="24">
        <v>298724500</v>
      </c>
      <c r="D71" s="53">
        <v>1768</v>
      </c>
      <c r="E71" s="25">
        <f t="shared" si="3"/>
        <v>168961.82126696833</v>
      </c>
      <c r="F71" s="26">
        <v>205</v>
      </c>
      <c r="G71" s="27">
        <v>297</v>
      </c>
      <c r="H71" s="28">
        <f t="shared" si="4"/>
        <v>251</v>
      </c>
      <c r="I71" s="27">
        <v>287</v>
      </c>
      <c r="J71" s="18">
        <v>2</v>
      </c>
      <c r="K71" s="29">
        <v>1.3</v>
      </c>
      <c r="L71" s="29"/>
      <c r="M71" s="27">
        <v>7</v>
      </c>
      <c r="N71" s="18">
        <v>2</v>
      </c>
      <c r="O71" s="19">
        <v>1.3</v>
      </c>
      <c r="P71" s="19">
        <f t="shared" si="5"/>
        <v>0</v>
      </c>
      <c r="R71" s="29">
        <v>1.3</v>
      </c>
    </row>
    <row r="72" spans="1:18" x14ac:dyDescent="0.3">
      <c r="A72" s="51">
        <v>69</v>
      </c>
      <c r="B72" s="52" t="s">
        <v>789</v>
      </c>
      <c r="C72" s="24">
        <v>153578200</v>
      </c>
      <c r="D72" s="53">
        <v>819</v>
      </c>
      <c r="E72" s="25">
        <f t="shared" si="3"/>
        <v>187519.16971916973</v>
      </c>
      <c r="F72" s="26">
        <v>177</v>
      </c>
      <c r="G72" s="27">
        <v>330</v>
      </c>
      <c r="H72" s="28">
        <f t="shared" si="4"/>
        <v>253.5</v>
      </c>
      <c r="I72" s="27">
        <v>292</v>
      </c>
      <c r="J72" s="18">
        <v>2</v>
      </c>
      <c r="K72" s="29">
        <v>1.3</v>
      </c>
      <c r="L72" s="29"/>
      <c r="M72" s="27">
        <v>8</v>
      </c>
      <c r="N72" s="18">
        <v>2</v>
      </c>
      <c r="O72" s="19">
        <v>1.3</v>
      </c>
      <c r="P72" s="19">
        <f t="shared" si="5"/>
        <v>0</v>
      </c>
      <c r="R72" s="29">
        <v>1.4</v>
      </c>
    </row>
    <row r="73" spans="1:18" x14ac:dyDescent="0.3">
      <c r="A73" s="51">
        <v>70</v>
      </c>
      <c r="B73" s="52" t="s">
        <v>790</v>
      </c>
      <c r="C73" s="24">
        <v>732087000</v>
      </c>
      <c r="D73" s="53">
        <v>6290</v>
      </c>
      <c r="E73" s="25">
        <f t="shared" si="3"/>
        <v>116389.03020667727</v>
      </c>
      <c r="F73" s="26">
        <v>312</v>
      </c>
      <c r="G73" s="27">
        <v>230</v>
      </c>
      <c r="H73" s="28">
        <f t="shared" si="4"/>
        <v>271</v>
      </c>
      <c r="I73" s="27">
        <v>313</v>
      </c>
      <c r="J73" s="18">
        <v>2</v>
      </c>
      <c r="K73" s="29">
        <v>1.3</v>
      </c>
      <c r="L73" s="29"/>
      <c r="M73" s="27">
        <v>9</v>
      </c>
      <c r="N73" s="18">
        <v>2</v>
      </c>
      <c r="O73" s="19">
        <v>1.3</v>
      </c>
      <c r="P73" s="19">
        <f t="shared" si="5"/>
        <v>0</v>
      </c>
      <c r="R73" s="29">
        <v>1.1000000000000001</v>
      </c>
    </row>
    <row r="74" spans="1:18" x14ac:dyDescent="0.3">
      <c r="A74" s="51">
        <v>71</v>
      </c>
      <c r="B74" s="52" t="s">
        <v>791</v>
      </c>
      <c r="C74" s="24">
        <v>6417792300</v>
      </c>
      <c r="D74" s="53">
        <v>27898</v>
      </c>
      <c r="E74" s="25">
        <f t="shared" si="3"/>
        <v>230044.88852247474</v>
      </c>
      <c r="F74" s="26">
        <v>118</v>
      </c>
      <c r="G74" s="27">
        <v>71</v>
      </c>
      <c r="H74" s="28">
        <f t="shared" si="4"/>
        <v>94.5</v>
      </c>
      <c r="I74" s="27">
        <v>53</v>
      </c>
      <c r="J74" s="18">
        <v>9</v>
      </c>
      <c r="K74" s="29">
        <v>0.6</v>
      </c>
      <c r="L74" s="29"/>
      <c r="M74" s="27">
        <v>6</v>
      </c>
      <c r="N74" s="18">
        <v>9</v>
      </c>
      <c r="O74" s="19">
        <v>0.6</v>
      </c>
      <c r="P74" s="19">
        <f t="shared" si="5"/>
        <v>0</v>
      </c>
      <c r="R74" s="29">
        <v>0.7</v>
      </c>
    </row>
    <row r="75" spans="1:18" x14ac:dyDescent="0.3">
      <c r="A75" s="51">
        <v>72</v>
      </c>
      <c r="B75" s="52" t="s">
        <v>792</v>
      </c>
      <c r="C75" s="24">
        <v>6798935400</v>
      </c>
      <c r="D75" s="53">
        <v>34005</v>
      </c>
      <c r="E75" s="25">
        <f t="shared" si="3"/>
        <v>199939.28539920601</v>
      </c>
      <c r="F75" s="26">
        <v>155</v>
      </c>
      <c r="G75" s="27">
        <v>51</v>
      </c>
      <c r="H75" s="28">
        <f t="shared" si="4"/>
        <v>103</v>
      </c>
      <c r="I75" s="27">
        <v>64</v>
      </c>
      <c r="J75" s="18">
        <v>9</v>
      </c>
      <c r="K75" s="29">
        <v>0.6</v>
      </c>
      <c r="L75" s="29"/>
      <c r="M75" s="27">
        <v>7</v>
      </c>
      <c r="N75" s="18">
        <v>9</v>
      </c>
      <c r="O75" s="19">
        <v>0.6</v>
      </c>
      <c r="P75" s="19">
        <f t="shared" si="5"/>
        <v>0</v>
      </c>
      <c r="R75" s="29">
        <v>0.6</v>
      </c>
    </row>
    <row r="76" spans="1:18" x14ac:dyDescent="0.3">
      <c r="A76" s="51">
        <v>73</v>
      </c>
      <c r="B76" s="52" t="s">
        <v>793</v>
      </c>
      <c r="C76" s="24">
        <v>6593838900</v>
      </c>
      <c r="D76" s="53">
        <v>25240</v>
      </c>
      <c r="E76" s="25">
        <f t="shared" si="3"/>
        <v>261245.59825673533</v>
      </c>
      <c r="F76" s="26">
        <v>96</v>
      </c>
      <c r="G76" s="27">
        <v>79</v>
      </c>
      <c r="H76" s="28">
        <f t="shared" si="4"/>
        <v>87.5</v>
      </c>
      <c r="I76" s="27">
        <v>36</v>
      </c>
      <c r="J76" s="18">
        <v>9</v>
      </c>
      <c r="K76" s="29">
        <v>0.6</v>
      </c>
      <c r="L76" s="29"/>
      <c r="M76" s="27">
        <v>8</v>
      </c>
      <c r="N76" s="18">
        <v>10</v>
      </c>
      <c r="O76" s="19">
        <v>0.5</v>
      </c>
      <c r="P76" s="19">
        <f t="shared" si="5"/>
        <v>-9.9999999999999978E-2</v>
      </c>
      <c r="R76" s="29">
        <v>0.7</v>
      </c>
    </row>
    <row r="77" spans="1:18" x14ac:dyDescent="0.3">
      <c r="A77" s="51">
        <v>74</v>
      </c>
      <c r="B77" s="52" t="s">
        <v>794</v>
      </c>
      <c r="C77" s="24">
        <v>869370900</v>
      </c>
      <c r="D77" s="53">
        <v>5115</v>
      </c>
      <c r="E77" s="25">
        <f t="shared" si="3"/>
        <v>169964.98533724342</v>
      </c>
      <c r="F77" s="26">
        <v>204</v>
      </c>
      <c r="G77" s="27">
        <v>249</v>
      </c>
      <c r="H77" s="28">
        <f t="shared" si="4"/>
        <v>226.5</v>
      </c>
      <c r="I77" s="27">
        <v>262</v>
      </c>
      <c r="J77" s="18">
        <v>3</v>
      </c>
      <c r="K77" s="29">
        <v>1.2</v>
      </c>
      <c r="L77" s="29"/>
      <c r="M77" s="27">
        <v>6</v>
      </c>
      <c r="N77" s="18">
        <v>3</v>
      </c>
      <c r="O77" s="19">
        <v>1.2</v>
      </c>
      <c r="P77" s="19">
        <f t="shared" si="5"/>
        <v>0</v>
      </c>
      <c r="R77" s="29">
        <v>1.2</v>
      </c>
    </row>
    <row r="78" spans="1:18" x14ac:dyDescent="0.3">
      <c r="A78" s="51">
        <v>75</v>
      </c>
      <c r="B78" s="52" t="s">
        <v>795</v>
      </c>
      <c r="C78" s="24">
        <v>8912902400</v>
      </c>
      <c r="D78" s="53">
        <v>14903</v>
      </c>
      <c r="E78" s="25">
        <f t="shared" si="3"/>
        <v>598060.95417030132</v>
      </c>
      <c r="F78" s="26">
        <v>20</v>
      </c>
      <c r="G78" s="27">
        <v>139</v>
      </c>
      <c r="H78" s="28">
        <f t="shared" si="4"/>
        <v>79.5</v>
      </c>
      <c r="I78" s="27">
        <v>30</v>
      </c>
      <c r="J78" s="18">
        <v>10</v>
      </c>
      <c r="K78" s="29">
        <v>0.5</v>
      </c>
      <c r="L78" s="29"/>
      <c r="M78" s="27">
        <v>13</v>
      </c>
      <c r="N78" s="18">
        <v>10</v>
      </c>
      <c r="O78" s="19">
        <v>0.5</v>
      </c>
      <c r="P78" s="19">
        <f t="shared" si="5"/>
        <v>0</v>
      </c>
      <c r="R78" s="29">
        <v>0.8</v>
      </c>
    </row>
    <row r="79" spans="1:18" x14ac:dyDescent="0.3">
      <c r="A79" s="51">
        <v>76</v>
      </c>
      <c r="B79" s="52" t="s">
        <v>796</v>
      </c>
      <c r="C79" s="24">
        <v>1314856400</v>
      </c>
      <c r="D79" s="53">
        <v>8150</v>
      </c>
      <c r="E79" s="25">
        <f t="shared" si="3"/>
        <v>161332.0736196319</v>
      </c>
      <c r="F79" s="26">
        <v>214</v>
      </c>
      <c r="G79" s="27">
        <v>204</v>
      </c>
      <c r="H79" s="28">
        <f t="shared" si="4"/>
        <v>209</v>
      </c>
      <c r="I79" s="27">
        <v>243</v>
      </c>
      <c r="J79" s="18">
        <v>4</v>
      </c>
      <c r="K79" s="29">
        <v>1.1000000000000001</v>
      </c>
      <c r="L79" s="29"/>
      <c r="M79" s="27">
        <v>7</v>
      </c>
      <c r="N79" s="18">
        <v>3</v>
      </c>
      <c r="O79" s="19">
        <v>1.2</v>
      </c>
      <c r="P79" s="19">
        <f t="shared" si="5"/>
        <v>9.9999999999999867E-2</v>
      </c>
      <c r="R79" s="29">
        <v>1</v>
      </c>
    </row>
    <row r="80" spans="1:18" x14ac:dyDescent="0.3">
      <c r="A80" s="51">
        <v>77</v>
      </c>
      <c r="B80" s="52" t="s">
        <v>797</v>
      </c>
      <c r="C80" s="24">
        <v>1302158500</v>
      </c>
      <c r="D80" s="53">
        <v>9049</v>
      </c>
      <c r="E80" s="25">
        <f t="shared" si="3"/>
        <v>143900.81776991932</v>
      </c>
      <c r="F80" s="26">
        <v>261</v>
      </c>
      <c r="G80" s="27">
        <v>193</v>
      </c>
      <c r="H80" s="28">
        <f t="shared" si="4"/>
        <v>227</v>
      </c>
      <c r="I80" s="27">
        <v>263</v>
      </c>
      <c r="J80" s="18">
        <v>3</v>
      </c>
      <c r="K80" s="29">
        <v>1.2</v>
      </c>
      <c r="L80" s="29"/>
      <c r="M80" s="27">
        <v>7</v>
      </c>
      <c r="N80" s="18">
        <v>3</v>
      </c>
      <c r="O80" s="19">
        <v>1.2</v>
      </c>
      <c r="P80" s="19">
        <f t="shared" si="5"/>
        <v>0</v>
      </c>
      <c r="R80" s="29">
        <v>1</v>
      </c>
    </row>
    <row r="81" spans="1:18" x14ac:dyDescent="0.3">
      <c r="A81" s="51">
        <v>78</v>
      </c>
      <c r="B81" s="52" t="s">
        <v>798</v>
      </c>
      <c r="C81" s="24">
        <v>2854881300</v>
      </c>
      <c r="D81" s="53">
        <v>5892</v>
      </c>
      <c r="E81" s="25">
        <f t="shared" si="3"/>
        <v>484535.18329938903</v>
      </c>
      <c r="F81" s="26">
        <v>27</v>
      </c>
      <c r="G81" s="27">
        <v>236</v>
      </c>
      <c r="H81" s="28">
        <f t="shared" si="4"/>
        <v>131.5</v>
      </c>
      <c r="I81" s="27">
        <v>99</v>
      </c>
      <c r="J81" s="18">
        <v>8</v>
      </c>
      <c r="K81" s="29">
        <v>0.7</v>
      </c>
      <c r="L81" s="29"/>
      <c r="M81" s="27">
        <v>5</v>
      </c>
      <c r="N81" s="18">
        <v>8</v>
      </c>
      <c r="O81" s="19">
        <v>0.7</v>
      </c>
      <c r="P81" s="19">
        <f t="shared" si="5"/>
        <v>0</v>
      </c>
      <c r="R81" s="29">
        <v>1.1000000000000001</v>
      </c>
    </row>
    <row r="82" spans="1:18" x14ac:dyDescent="0.3">
      <c r="A82" s="51">
        <v>79</v>
      </c>
      <c r="B82" s="52" t="s">
        <v>799</v>
      </c>
      <c r="C82" s="24">
        <v>4790569000</v>
      </c>
      <c r="D82" s="53">
        <v>32159</v>
      </c>
      <c r="E82" s="25">
        <f t="shared" si="3"/>
        <v>148965.11085543706</v>
      </c>
      <c r="F82" s="26">
        <v>248</v>
      </c>
      <c r="G82" s="27">
        <v>54</v>
      </c>
      <c r="H82" s="28">
        <f t="shared" si="4"/>
        <v>151</v>
      </c>
      <c r="I82" s="27">
        <v>126</v>
      </c>
      <c r="J82" s="18">
        <v>7</v>
      </c>
      <c r="K82" s="29">
        <v>0.8</v>
      </c>
      <c r="L82" s="29"/>
      <c r="M82" s="27">
        <v>6</v>
      </c>
      <c r="N82" s="18">
        <v>7</v>
      </c>
      <c r="O82" s="19">
        <v>0.8</v>
      </c>
      <c r="P82" s="19">
        <f t="shared" si="5"/>
        <v>0</v>
      </c>
      <c r="R82" s="29">
        <v>0.6</v>
      </c>
    </row>
    <row r="83" spans="1:18" x14ac:dyDescent="0.3">
      <c r="A83" s="51">
        <v>80</v>
      </c>
      <c r="B83" s="52" t="s">
        <v>800</v>
      </c>
      <c r="C83" s="24">
        <v>1305684900</v>
      </c>
      <c r="D83" s="53">
        <v>11884</v>
      </c>
      <c r="E83" s="25">
        <f t="shared" si="3"/>
        <v>109869.14338606531</v>
      </c>
      <c r="F83" s="26">
        <v>321</v>
      </c>
      <c r="G83" s="27">
        <v>164</v>
      </c>
      <c r="H83" s="28">
        <f t="shared" si="4"/>
        <v>242.5</v>
      </c>
      <c r="I83" s="27">
        <v>279</v>
      </c>
      <c r="J83" s="18">
        <v>3</v>
      </c>
      <c r="K83" s="29">
        <v>1.2</v>
      </c>
      <c r="L83" s="29"/>
      <c r="M83" s="27">
        <v>8</v>
      </c>
      <c r="N83" s="18">
        <v>3</v>
      </c>
      <c r="O83" s="19">
        <v>1.2</v>
      </c>
      <c r="P83" s="19">
        <f t="shared" si="5"/>
        <v>0</v>
      </c>
      <c r="R83" s="29">
        <v>0.9</v>
      </c>
    </row>
    <row r="84" spans="1:18" x14ac:dyDescent="0.3">
      <c r="A84" s="51">
        <v>81</v>
      </c>
      <c r="B84" s="52" t="s">
        <v>801</v>
      </c>
      <c r="C84" s="24">
        <v>708127800</v>
      </c>
      <c r="D84" s="53">
        <v>3341</v>
      </c>
      <c r="E84" s="25">
        <f t="shared" si="3"/>
        <v>211950.85303801257</v>
      </c>
      <c r="F84" s="26">
        <v>138</v>
      </c>
      <c r="G84" s="27">
        <v>272</v>
      </c>
      <c r="H84" s="28">
        <f t="shared" si="4"/>
        <v>205</v>
      </c>
      <c r="I84" s="27">
        <v>236</v>
      </c>
      <c r="J84" s="18">
        <v>4</v>
      </c>
      <c r="K84" s="29">
        <v>1.1000000000000001</v>
      </c>
      <c r="L84" s="29"/>
      <c r="M84" s="27">
        <v>8</v>
      </c>
      <c r="N84" s="18">
        <v>3</v>
      </c>
      <c r="O84" s="19">
        <v>1.2</v>
      </c>
      <c r="P84" s="19">
        <f t="shared" si="5"/>
        <v>9.9999999999999867E-2</v>
      </c>
      <c r="R84" s="29">
        <v>1.2</v>
      </c>
    </row>
    <row r="85" spans="1:18" x14ac:dyDescent="0.3">
      <c r="A85" s="51">
        <v>82</v>
      </c>
      <c r="B85" s="52" t="s">
        <v>802</v>
      </c>
      <c r="C85" s="24">
        <v>5389486400</v>
      </c>
      <c r="D85" s="53">
        <v>16116</v>
      </c>
      <c r="E85" s="25">
        <f t="shared" si="3"/>
        <v>334418.36684040708</v>
      </c>
      <c r="F85" s="26">
        <v>60</v>
      </c>
      <c r="G85" s="27">
        <v>126</v>
      </c>
      <c r="H85" s="28">
        <f t="shared" si="4"/>
        <v>93</v>
      </c>
      <c r="I85" s="27">
        <v>49</v>
      </c>
      <c r="J85" s="18">
        <v>9</v>
      </c>
      <c r="K85" s="29">
        <v>0.6</v>
      </c>
      <c r="L85" s="29"/>
      <c r="M85" s="27">
        <v>9</v>
      </c>
      <c r="N85" s="18">
        <v>9</v>
      </c>
      <c r="O85" s="19">
        <v>0.6</v>
      </c>
      <c r="P85" s="19">
        <f t="shared" si="5"/>
        <v>0</v>
      </c>
      <c r="R85" s="29">
        <v>0.8</v>
      </c>
    </row>
    <row r="86" spans="1:18" x14ac:dyDescent="0.3">
      <c r="A86" s="51">
        <v>83</v>
      </c>
      <c r="B86" s="52" t="s">
        <v>259</v>
      </c>
      <c r="C86" s="24">
        <v>2211733200</v>
      </c>
      <c r="D86" s="53">
        <v>14465</v>
      </c>
      <c r="E86" s="25">
        <f t="shared" si="3"/>
        <v>152902.39889388179</v>
      </c>
      <c r="F86" s="26">
        <v>242</v>
      </c>
      <c r="G86" s="27">
        <v>144</v>
      </c>
      <c r="H86" s="28">
        <f t="shared" si="4"/>
        <v>193</v>
      </c>
      <c r="I86" s="27">
        <v>218</v>
      </c>
      <c r="J86" s="18">
        <v>4</v>
      </c>
      <c r="K86" s="29">
        <v>1.1000000000000001</v>
      </c>
      <c r="L86" s="29"/>
      <c r="M86" s="27">
        <v>9</v>
      </c>
      <c r="N86" s="18">
        <v>4</v>
      </c>
      <c r="O86" s="19">
        <v>1.1000000000000001</v>
      </c>
      <c r="P86" s="19">
        <f t="shared" si="5"/>
        <v>0</v>
      </c>
      <c r="R86" s="29">
        <v>0.9</v>
      </c>
    </row>
    <row r="87" spans="1:18" x14ac:dyDescent="0.3">
      <c r="A87" s="51">
        <v>84</v>
      </c>
      <c r="B87" s="52" t="s">
        <v>261</v>
      </c>
      <c r="C87" s="24">
        <v>319420900</v>
      </c>
      <c r="D87" s="53">
        <v>2209</v>
      </c>
      <c r="E87" s="25">
        <f t="shared" si="3"/>
        <v>144599.77365323677</v>
      </c>
      <c r="F87" s="26">
        <v>258</v>
      </c>
      <c r="G87" s="27">
        <v>286</v>
      </c>
      <c r="H87" s="28">
        <f t="shared" si="4"/>
        <v>272</v>
      </c>
      <c r="I87" s="27">
        <v>315</v>
      </c>
      <c r="J87" s="18">
        <v>1</v>
      </c>
      <c r="K87" s="29">
        <v>1.4</v>
      </c>
      <c r="L87" s="29"/>
      <c r="M87" s="27">
        <v>11</v>
      </c>
      <c r="N87" s="18">
        <v>2</v>
      </c>
      <c r="O87" s="19">
        <v>1.3</v>
      </c>
      <c r="P87" s="19">
        <f t="shared" si="5"/>
        <v>-9.9999999999999867E-2</v>
      </c>
      <c r="R87" s="29">
        <v>1.3</v>
      </c>
    </row>
    <row r="88" spans="1:18" x14ac:dyDescent="0.3">
      <c r="A88" s="51">
        <v>85</v>
      </c>
      <c r="B88" s="52" t="s">
        <v>263</v>
      </c>
      <c r="C88" s="24">
        <v>2311361300</v>
      </c>
      <c r="D88" s="53">
        <v>16370</v>
      </c>
      <c r="E88" s="25">
        <f t="shared" si="3"/>
        <v>141194.94807574831</v>
      </c>
      <c r="F88" s="26">
        <v>267</v>
      </c>
      <c r="G88" s="27">
        <v>122</v>
      </c>
      <c r="H88" s="28">
        <f t="shared" si="4"/>
        <v>194.5</v>
      </c>
      <c r="I88" s="27">
        <v>220</v>
      </c>
      <c r="J88" s="18">
        <v>4</v>
      </c>
      <c r="K88" s="29">
        <v>1.1000000000000001</v>
      </c>
      <c r="L88" s="29"/>
      <c r="M88" s="27">
        <v>10</v>
      </c>
      <c r="N88" s="18">
        <v>5</v>
      </c>
      <c r="O88" s="19">
        <v>1</v>
      </c>
      <c r="P88" s="19">
        <f t="shared" si="5"/>
        <v>-0.10000000000000009</v>
      </c>
      <c r="R88" s="29">
        <v>0.8</v>
      </c>
    </row>
    <row r="89" spans="1:18" x14ac:dyDescent="0.3">
      <c r="A89" s="51">
        <v>86</v>
      </c>
      <c r="B89" s="52" t="s">
        <v>803</v>
      </c>
      <c r="C89" s="24">
        <v>3597520100</v>
      </c>
      <c r="D89" s="53">
        <v>5832</v>
      </c>
      <c r="E89" s="25">
        <f t="shared" si="3"/>
        <v>616858.72770919069</v>
      </c>
      <c r="F89" s="26">
        <v>17</v>
      </c>
      <c r="G89" s="27">
        <v>237</v>
      </c>
      <c r="H89" s="28">
        <f t="shared" si="4"/>
        <v>127</v>
      </c>
      <c r="I89" s="27">
        <v>92</v>
      </c>
      <c r="J89" s="18">
        <v>8</v>
      </c>
      <c r="K89" s="29">
        <v>0.7</v>
      </c>
      <c r="L89" s="29"/>
      <c r="M89" s="27">
        <v>6</v>
      </c>
      <c r="N89" s="18">
        <v>8</v>
      </c>
      <c r="O89" s="19">
        <v>0.7</v>
      </c>
      <c r="P89" s="19">
        <f t="shared" si="5"/>
        <v>0</v>
      </c>
      <c r="R89" s="29">
        <v>1.1000000000000001</v>
      </c>
    </row>
    <row r="90" spans="1:18" x14ac:dyDescent="0.3">
      <c r="A90" s="51">
        <v>87</v>
      </c>
      <c r="B90" s="52" t="s">
        <v>804</v>
      </c>
      <c r="C90" s="24">
        <v>1916129500</v>
      </c>
      <c r="D90" s="53">
        <v>16022</v>
      </c>
      <c r="E90" s="25">
        <f t="shared" si="3"/>
        <v>119593.65247784296</v>
      </c>
      <c r="F90" s="26">
        <v>305</v>
      </c>
      <c r="G90" s="27">
        <v>127</v>
      </c>
      <c r="H90" s="28">
        <f t="shared" si="4"/>
        <v>216</v>
      </c>
      <c r="I90" s="27">
        <v>249</v>
      </c>
      <c r="J90" s="18">
        <v>3</v>
      </c>
      <c r="K90" s="29">
        <v>1.2</v>
      </c>
      <c r="L90" s="29"/>
      <c r="M90" s="27">
        <v>9</v>
      </c>
      <c r="N90" s="18">
        <v>4</v>
      </c>
      <c r="O90" s="19">
        <v>1.1000000000000001</v>
      </c>
      <c r="P90" s="19">
        <f t="shared" si="5"/>
        <v>-9.9999999999999867E-2</v>
      </c>
      <c r="R90" s="29">
        <v>0.8</v>
      </c>
    </row>
    <row r="91" spans="1:18" x14ac:dyDescent="0.3">
      <c r="A91" s="51">
        <v>88</v>
      </c>
      <c r="B91" s="52" t="s">
        <v>805</v>
      </c>
      <c r="C91" s="24">
        <v>4412594900</v>
      </c>
      <c r="D91" s="53">
        <v>25247</v>
      </c>
      <c r="E91" s="25">
        <f t="shared" si="3"/>
        <v>174776.99924743533</v>
      </c>
      <c r="F91" s="26">
        <v>196</v>
      </c>
      <c r="G91" s="27">
        <v>78</v>
      </c>
      <c r="H91" s="28">
        <f t="shared" si="4"/>
        <v>137</v>
      </c>
      <c r="I91" s="27">
        <v>107</v>
      </c>
      <c r="J91" s="18">
        <v>7</v>
      </c>
      <c r="K91" s="29">
        <v>0.8</v>
      </c>
      <c r="L91" s="29"/>
      <c r="M91" s="27">
        <v>7</v>
      </c>
      <c r="N91" s="18">
        <v>8</v>
      </c>
      <c r="O91" s="19">
        <v>0.7</v>
      </c>
      <c r="P91" s="19">
        <f t="shared" si="5"/>
        <v>-0.10000000000000009</v>
      </c>
      <c r="R91" s="29">
        <v>0.7</v>
      </c>
    </row>
    <row r="92" spans="1:18" x14ac:dyDescent="0.3">
      <c r="A92" s="51">
        <v>89</v>
      </c>
      <c r="B92" s="52" t="s">
        <v>806</v>
      </c>
      <c r="C92" s="24">
        <v>11072643200</v>
      </c>
      <c r="D92" s="53">
        <v>5302</v>
      </c>
      <c r="E92" s="25">
        <f t="shared" si="3"/>
        <v>2088389.8906073179</v>
      </c>
      <c r="F92" s="26">
        <v>3</v>
      </c>
      <c r="G92" s="27">
        <v>246</v>
      </c>
      <c r="H92" s="28">
        <f t="shared" si="4"/>
        <v>124.5</v>
      </c>
      <c r="I92" s="27">
        <v>90</v>
      </c>
      <c r="J92" s="18">
        <v>8</v>
      </c>
      <c r="K92" s="29">
        <v>0.7</v>
      </c>
      <c r="L92" s="29"/>
      <c r="M92" s="27">
        <v>7</v>
      </c>
      <c r="N92" s="18">
        <v>8</v>
      </c>
      <c r="O92" s="19">
        <v>0.7</v>
      </c>
      <c r="P92" s="19">
        <f t="shared" si="5"/>
        <v>0</v>
      </c>
      <c r="R92" s="29">
        <v>1.2</v>
      </c>
    </row>
    <row r="93" spans="1:18" x14ac:dyDescent="0.3">
      <c r="A93" s="51">
        <v>90</v>
      </c>
      <c r="B93" s="52" t="s">
        <v>807</v>
      </c>
      <c r="C93" s="24">
        <v>616396400</v>
      </c>
      <c r="D93" s="53">
        <v>1371</v>
      </c>
      <c r="E93" s="25">
        <f t="shared" si="3"/>
        <v>449596.20714806713</v>
      </c>
      <c r="F93" s="26">
        <v>35</v>
      </c>
      <c r="G93" s="27">
        <v>312</v>
      </c>
      <c r="H93" s="28">
        <f t="shared" si="4"/>
        <v>173.5</v>
      </c>
      <c r="I93" s="27">
        <v>170</v>
      </c>
      <c r="J93" s="18">
        <v>6</v>
      </c>
      <c r="K93" s="29">
        <v>0.9</v>
      </c>
      <c r="L93" s="29"/>
      <c r="M93" s="27">
        <v>8</v>
      </c>
      <c r="N93" s="18">
        <v>5</v>
      </c>
      <c r="O93" s="19">
        <v>1</v>
      </c>
      <c r="P93" s="19">
        <f t="shared" si="5"/>
        <v>9.9999999999999978E-2</v>
      </c>
      <c r="R93" s="29">
        <v>1.3</v>
      </c>
    </row>
    <row r="94" spans="1:18" x14ac:dyDescent="0.3">
      <c r="A94" s="51">
        <v>91</v>
      </c>
      <c r="B94" s="52" t="s">
        <v>808</v>
      </c>
      <c r="C94" s="24">
        <v>969923800</v>
      </c>
      <c r="D94" s="53">
        <v>1667</v>
      </c>
      <c r="E94" s="25">
        <f t="shared" si="3"/>
        <v>581837.91241751646</v>
      </c>
      <c r="F94" s="26">
        <v>21</v>
      </c>
      <c r="G94" s="27">
        <v>301</v>
      </c>
      <c r="H94" s="28">
        <f t="shared" si="4"/>
        <v>161</v>
      </c>
      <c r="I94" s="27">
        <v>145</v>
      </c>
      <c r="J94" s="18">
        <v>6</v>
      </c>
      <c r="K94" s="29">
        <v>0.9</v>
      </c>
      <c r="L94" s="29"/>
      <c r="M94" s="27">
        <v>9</v>
      </c>
      <c r="N94" s="18">
        <v>6</v>
      </c>
      <c r="O94" s="19">
        <v>0.9</v>
      </c>
      <c r="P94" s="19">
        <f t="shared" si="5"/>
        <v>0</v>
      </c>
      <c r="R94" s="29">
        <v>1.3</v>
      </c>
    </row>
    <row r="95" spans="1:18" x14ac:dyDescent="0.3">
      <c r="A95" s="51">
        <v>92</v>
      </c>
      <c r="B95" s="52" t="s">
        <v>809</v>
      </c>
      <c r="C95" s="24">
        <v>1081249700</v>
      </c>
      <c r="D95" s="53">
        <v>3668</v>
      </c>
      <c r="E95" s="25">
        <f t="shared" si="3"/>
        <v>294779.08942202834</v>
      </c>
      <c r="F95" s="26">
        <v>71</v>
      </c>
      <c r="G95" s="27">
        <v>266</v>
      </c>
      <c r="H95" s="28">
        <f t="shared" si="4"/>
        <v>168.5</v>
      </c>
      <c r="I95" s="27">
        <v>158</v>
      </c>
      <c r="J95" s="18">
        <v>6</v>
      </c>
      <c r="K95" s="29">
        <v>0.9</v>
      </c>
      <c r="L95" s="29"/>
      <c r="M95" s="27">
        <v>10</v>
      </c>
      <c r="N95" s="18">
        <v>6</v>
      </c>
      <c r="O95" s="19">
        <v>0.9</v>
      </c>
      <c r="P95" s="19">
        <f t="shared" si="5"/>
        <v>0</v>
      </c>
      <c r="R95" s="29">
        <v>1.2</v>
      </c>
    </row>
    <row r="96" spans="1:18" x14ac:dyDescent="0.3">
      <c r="A96" s="51">
        <v>93</v>
      </c>
      <c r="B96" s="52" t="s">
        <v>810</v>
      </c>
      <c r="C96" s="24">
        <v>9500450600</v>
      </c>
      <c r="D96" s="53">
        <v>48557</v>
      </c>
      <c r="E96" s="25">
        <f t="shared" si="3"/>
        <v>195655.63358527093</v>
      </c>
      <c r="F96" s="26">
        <v>165</v>
      </c>
      <c r="G96" s="27">
        <v>28</v>
      </c>
      <c r="H96" s="28">
        <f t="shared" si="4"/>
        <v>96.5</v>
      </c>
      <c r="I96" s="27">
        <v>54</v>
      </c>
      <c r="J96" s="18">
        <v>9</v>
      </c>
      <c r="K96" s="29">
        <v>0.6</v>
      </c>
      <c r="L96" s="29"/>
      <c r="M96" s="27">
        <v>10</v>
      </c>
      <c r="N96" s="18">
        <v>8</v>
      </c>
      <c r="O96" s="19">
        <v>0.7</v>
      </c>
      <c r="P96" s="19">
        <f t="shared" si="5"/>
        <v>9.9999999999999978E-2</v>
      </c>
      <c r="R96" s="29">
        <v>0.5</v>
      </c>
    </row>
    <row r="97" spans="1:18" x14ac:dyDescent="0.3">
      <c r="A97" s="51">
        <v>94</v>
      </c>
      <c r="B97" s="52" t="s">
        <v>811</v>
      </c>
      <c r="C97" s="24">
        <v>2882044000</v>
      </c>
      <c r="D97" s="53">
        <v>15909</v>
      </c>
      <c r="E97" s="25">
        <f t="shared" si="3"/>
        <v>181158.0866176378</v>
      </c>
      <c r="F97" s="26">
        <v>188</v>
      </c>
      <c r="G97" s="27">
        <v>128</v>
      </c>
      <c r="H97" s="28">
        <f t="shared" si="4"/>
        <v>158</v>
      </c>
      <c r="I97" s="27">
        <v>135</v>
      </c>
      <c r="J97" s="18">
        <v>7</v>
      </c>
      <c r="K97" s="29">
        <v>0.8</v>
      </c>
      <c r="L97" s="29"/>
      <c r="M97" s="27">
        <v>8</v>
      </c>
      <c r="N97" s="18">
        <v>6</v>
      </c>
      <c r="O97" s="19">
        <v>0.9</v>
      </c>
      <c r="P97" s="19">
        <f t="shared" si="5"/>
        <v>9.9999999999999978E-2</v>
      </c>
      <c r="R97" s="29">
        <v>0.8</v>
      </c>
    </row>
    <row r="98" spans="1:18" x14ac:dyDescent="0.3">
      <c r="A98" s="51">
        <v>95</v>
      </c>
      <c r="B98" s="52" t="s">
        <v>812</v>
      </c>
      <c r="C98" s="24">
        <v>7843860400</v>
      </c>
      <c r="D98" s="53">
        <v>93884</v>
      </c>
      <c r="E98" s="25">
        <f t="shared" si="3"/>
        <v>83548.425716842059</v>
      </c>
      <c r="F98" s="26">
        <v>342</v>
      </c>
      <c r="G98" s="27">
        <v>10</v>
      </c>
      <c r="H98" s="28">
        <f t="shared" si="4"/>
        <v>176</v>
      </c>
      <c r="I98" s="27">
        <v>177</v>
      </c>
      <c r="J98" s="18">
        <v>5</v>
      </c>
      <c r="K98" s="29">
        <v>1</v>
      </c>
      <c r="L98" s="29"/>
      <c r="M98" s="27">
        <v>8</v>
      </c>
      <c r="N98" s="18">
        <v>5</v>
      </c>
      <c r="O98" s="19">
        <v>1</v>
      </c>
      <c r="P98" s="19">
        <f t="shared" si="5"/>
        <v>0</v>
      </c>
      <c r="R98" s="29">
        <v>0.5</v>
      </c>
    </row>
    <row r="99" spans="1:18" x14ac:dyDescent="0.3">
      <c r="A99" s="51">
        <v>96</v>
      </c>
      <c r="B99" s="52" t="s">
        <v>813</v>
      </c>
      <c r="C99" s="24">
        <v>15449979300</v>
      </c>
      <c r="D99" s="53">
        <v>33128</v>
      </c>
      <c r="E99" s="25">
        <f t="shared" si="3"/>
        <v>466372.23194880463</v>
      </c>
      <c r="F99" s="26">
        <v>32</v>
      </c>
      <c r="G99" s="27">
        <v>52</v>
      </c>
      <c r="H99" s="28">
        <f t="shared" si="4"/>
        <v>42</v>
      </c>
      <c r="I99" s="27">
        <v>6</v>
      </c>
      <c r="J99" s="18">
        <v>10</v>
      </c>
      <c r="K99" s="29">
        <v>0.5</v>
      </c>
      <c r="L99" s="29"/>
      <c r="M99" s="27">
        <v>14</v>
      </c>
      <c r="N99" s="18">
        <v>10</v>
      </c>
      <c r="O99" s="19">
        <v>0.5</v>
      </c>
      <c r="P99" s="19">
        <f t="shared" si="5"/>
        <v>0</v>
      </c>
      <c r="R99" s="29">
        <v>0.6</v>
      </c>
    </row>
    <row r="100" spans="1:18" x14ac:dyDescent="0.3">
      <c r="A100" s="51">
        <v>97</v>
      </c>
      <c r="B100" s="52" t="s">
        <v>814</v>
      </c>
      <c r="C100" s="24">
        <v>3678508500</v>
      </c>
      <c r="D100" s="53">
        <v>41732</v>
      </c>
      <c r="E100" s="25">
        <f t="shared" si="3"/>
        <v>88145.991085977192</v>
      </c>
      <c r="F100" s="26">
        <v>340</v>
      </c>
      <c r="G100" s="27">
        <v>35</v>
      </c>
      <c r="H100" s="28">
        <f t="shared" si="4"/>
        <v>187.5</v>
      </c>
      <c r="I100" s="27">
        <v>209</v>
      </c>
      <c r="J100" s="18">
        <v>5</v>
      </c>
      <c r="K100" s="29">
        <v>1</v>
      </c>
      <c r="L100" s="29"/>
      <c r="M100" s="27">
        <v>9</v>
      </c>
      <c r="N100" s="18">
        <v>4</v>
      </c>
      <c r="O100" s="19">
        <v>1.1000000000000001</v>
      </c>
      <c r="P100" s="19">
        <f t="shared" si="5"/>
        <v>0.10000000000000009</v>
      </c>
      <c r="R100" s="29">
        <v>0.5</v>
      </c>
    </row>
    <row r="101" spans="1:18" x14ac:dyDescent="0.3">
      <c r="A101" s="51">
        <v>98</v>
      </c>
      <c r="B101" s="52" t="s">
        <v>815</v>
      </c>
      <c r="C101" s="24">
        <v>185906300</v>
      </c>
      <c r="D101" s="53">
        <v>685</v>
      </c>
      <c r="E101" s="25">
        <f t="shared" si="3"/>
        <v>271396.05839416059</v>
      </c>
      <c r="F101" s="26">
        <v>85</v>
      </c>
      <c r="G101" s="27">
        <v>337</v>
      </c>
      <c r="H101" s="28">
        <f t="shared" si="4"/>
        <v>211</v>
      </c>
      <c r="I101" s="27">
        <v>244</v>
      </c>
      <c r="J101" s="18">
        <v>4</v>
      </c>
      <c r="K101" s="29">
        <v>1.1000000000000001</v>
      </c>
      <c r="L101" s="29"/>
      <c r="M101" s="27">
        <v>11</v>
      </c>
      <c r="N101" s="18">
        <v>4</v>
      </c>
      <c r="O101" s="19">
        <v>1.1000000000000001</v>
      </c>
      <c r="P101" s="19">
        <f t="shared" si="5"/>
        <v>0</v>
      </c>
      <c r="R101" s="29">
        <v>1.4</v>
      </c>
    </row>
    <row r="102" spans="1:18" x14ac:dyDescent="0.3">
      <c r="A102" s="51">
        <v>99</v>
      </c>
      <c r="B102" s="52" t="s">
        <v>816</v>
      </c>
      <c r="C102" s="24">
        <v>3825226800</v>
      </c>
      <c r="D102" s="53">
        <v>18519</v>
      </c>
      <c r="E102" s="25">
        <f t="shared" si="3"/>
        <v>206556.87672120525</v>
      </c>
      <c r="F102" s="26">
        <v>144</v>
      </c>
      <c r="G102" s="27">
        <v>105</v>
      </c>
      <c r="H102" s="28">
        <f t="shared" si="4"/>
        <v>124.5</v>
      </c>
      <c r="I102" s="27">
        <v>88</v>
      </c>
      <c r="J102" s="18">
        <v>8</v>
      </c>
      <c r="K102" s="29">
        <v>0.7</v>
      </c>
      <c r="L102" s="29"/>
      <c r="M102" s="27">
        <v>8</v>
      </c>
      <c r="N102" s="18">
        <v>8</v>
      </c>
      <c r="O102" s="19">
        <v>0.7</v>
      </c>
      <c r="P102" s="19">
        <f t="shared" si="5"/>
        <v>0</v>
      </c>
      <c r="R102" s="29">
        <v>0.7</v>
      </c>
    </row>
    <row r="103" spans="1:18" x14ac:dyDescent="0.3">
      <c r="A103" s="51">
        <v>100</v>
      </c>
      <c r="B103" s="52" t="s">
        <v>817</v>
      </c>
      <c r="C103" s="24">
        <v>12640216800</v>
      </c>
      <c r="D103" s="53">
        <v>71265</v>
      </c>
      <c r="E103" s="25">
        <f t="shared" si="3"/>
        <v>177369.21069248579</v>
      </c>
      <c r="F103" s="26">
        <v>192</v>
      </c>
      <c r="G103" s="27">
        <v>14</v>
      </c>
      <c r="H103" s="28">
        <f t="shared" si="4"/>
        <v>103</v>
      </c>
      <c r="I103" s="27">
        <v>63</v>
      </c>
      <c r="J103" s="18">
        <v>9</v>
      </c>
      <c r="K103" s="29">
        <v>0.6</v>
      </c>
      <c r="L103" s="29"/>
      <c r="M103" s="27">
        <v>11</v>
      </c>
      <c r="N103" s="18">
        <v>8</v>
      </c>
      <c r="O103" s="19">
        <v>0.7</v>
      </c>
      <c r="P103" s="19">
        <f t="shared" si="5"/>
        <v>9.9999999999999978E-2</v>
      </c>
      <c r="R103" s="29">
        <v>0.5</v>
      </c>
    </row>
    <row r="104" spans="1:18" x14ac:dyDescent="0.3">
      <c r="A104" s="51">
        <v>101</v>
      </c>
      <c r="B104" s="52" t="s">
        <v>818</v>
      </c>
      <c r="C104" s="24">
        <v>6739455100</v>
      </c>
      <c r="D104" s="53">
        <v>33036</v>
      </c>
      <c r="E104" s="25">
        <f t="shared" si="3"/>
        <v>204003.36299794164</v>
      </c>
      <c r="F104" s="26">
        <v>147</v>
      </c>
      <c r="G104" s="27">
        <v>53</v>
      </c>
      <c r="H104" s="28">
        <f t="shared" si="4"/>
        <v>100</v>
      </c>
      <c r="I104" s="27">
        <v>56</v>
      </c>
      <c r="J104" s="18">
        <v>9</v>
      </c>
      <c r="K104" s="29">
        <v>0.6</v>
      </c>
      <c r="L104" s="29"/>
      <c r="M104" s="27">
        <v>12</v>
      </c>
      <c r="N104" s="18">
        <v>9</v>
      </c>
      <c r="O104" s="19">
        <v>0.6</v>
      </c>
      <c r="P104" s="19">
        <f t="shared" si="5"/>
        <v>0</v>
      </c>
      <c r="R104" s="29">
        <v>0.6</v>
      </c>
    </row>
    <row r="105" spans="1:18" x14ac:dyDescent="0.3">
      <c r="A105" s="51">
        <v>102</v>
      </c>
      <c r="B105" s="52" t="s">
        <v>819</v>
      </c>
      <c r="C105" s="24">
        <v>1813071700</v>
      </c>
      <c r="D105" s="53">
        <v>9202</v>
      </c>
      <c r="E105" s="25">
        <f t="shared" si="3"/>
        <v>197030.17822212563</v>
      </c>
      <c r="F105" s="26">
        <v>159</v>
      </c>
      <c r="G105" s="27">
        <v>189</v>
      </c>
      <c r="H105" s="28">
        <f t="shared" si="4"/>
        <v>174</v>
      </c>
      <c r="I105" s="27">
        <v>173</v>
      </c>
      <c r="J105" s="18">
        <v>6</v>
      </c>
      <c r="K105" s="29">
        <v>0.9</v>
      </c>
      <c r="L105" s="29"/>
      <c r="M105" s="27">
        <v>11</v>
      </c>
      <c r="N105" s="18">
        <v>5</v>
      </c>
      <c r="O105" s="19">
        <v>1</v>
      </c>
      <c r="P105" s="19">
        <f t="shared" si="5"/>
        <v>9.9999999999999978E-2</v>
      </c>
      <c r="R105" s="29">
        <v>1</v>
      </c>
    </row>
    <row r="106" spans="1:18" x14ac:dyDescent="0.3">
      <c r="A106" s="51">
        <v>103</v>
      </c>
      <c r="B106" s="52" t="s">
        <v>820</v>
      </c>
      <c r="C106" s="24">
        <v>1722018500</v>
      </c>
      <c r="D106" s="53">
        <v>21191</v>
      </c>
      <c r="E106" s="25">
        <f t="shared" si="3"/>
        <v>81261.785663725168</v>
      </c>
      <c r="F106" s="26">
        <v>343</v>
      </c>
      <c r="G106" s="27">
        <v>92</v>
      </c>
      <c r="H106" s="28">
        <f t="shared" si="4"/>
        <v>217.5</v>
      </c>
      <c r="I106" s="27">
        <v>253</v>
      </c>
      <c r="J106" s="18">
        <v>3</v>
      </c>
      <c r="K106" s="29">
        <v>1.2</v>
      </c>
      <c r="L106" s="29"/>
      <c r="M106" s="27">
        <v>10</v>
      </c>
      <c r="N106" s="18">
        <v>3</v>
      </c>
      <c r="O106" s="19">
        <v>1.2</v>
      </c>
      <c r="P106" s="19">
        <f t="shared" si="5"/>
        <v>0</v>
      </c>
      <c r="R106" s="29">
        <v>0.7</v>
      </c>
    </row>
    <row r="107" spans="1:18" x14ac:dyDescent="0.3">
      <c r="A107" s="51">
        <v>104</v>
      </c>
      <c r="B107" s="52" t="s">
        <v>1070</v>
      </c>
      <c r="C107" s="24">
        <v>860784100</v>
      </c>
      <c r="D107" s="53">
        <v>450</v>
      </c>
      <c r="E107" s="25">
        <f t="shared" si="3"/>
        <v>1912853.5555555555</v>
      </c>
      <c r="F107" s="26">
        <v>4</v>
      </c>
      <c r="G107" s="27">
        <v>343</v>
      </c>
      <c r="H107" s="28">
        <f t="shared" si="4"/>
        <v>173.5</v>
      </c>
      <c r="I107" s="27">
        <v>171</v>
      </c>
      <c r="J107" s="18">
        <v>6</v>
      </c>
      <c r="K107" s="29">
        <v>0.9</v>
      </c>
      <c r="L107" s="29"/>
      <c r="M107" s="27">
        <v>12</v>
      </c>
      <c r="N107" s="18">
        <v>6</v>
      </c>
      <c r="O107" s="19">
        <v>0.9</v>
      </c>
      <c r="P107" s="19">
        <f t="shared" si="5"/>
        <v>0</v>
      </c>
      <c r="R107" s="29">
        <v>1.4</v>
      </c>
    </row>
    <row r="108" spans="1:18" x14ac:dyDescent="0.3">
      <c r="A108" s="51">
        <v>105</v>
      </c>
      <c r="B108" s="52" t="s">
        <v>821</v>
      </c>
      <c r="C108" s="24">
        <v>1648088700</v>
      </c>
      <c r="D108" s="53">
        <v>8416</v>
      </c>
      <c r="E108" s="25">
        <f t="shared" si="3"/>
        <v>195828.02994296578</v>
      </c>
      <c r="F108" s="26">
        <v>164</v>
      </c>
      <c r="G108" s="27">
        <v>198</v>
      </c>
      <c r="H108" s="28">
        <f t="shared" si="4"/>
        <v>181</v>
      </c>
      <c r="I108" s="27">
        <v>195</v>
      </c>
      <c r="J108" s="18">
        <v>5</v>
      </c>
      <c r="K108" s="29">
        <v>1</v>
      </c>
      <c r="L108" s="29"/>
      <c r="M108" s="27">
        <v>10</v>
      </c>
      <c r="N108" s="18">
        <v>4</v>
      </c>
      <c r="O108" s="19">
        <v>1.1000000000000001</v>
      </c>
      <c r="P108" s="19">
        <f t="shared" si="5"/>
        <v>0.10000000000000009</v>
      </c>
      <c r="R108" s="29">
        <v>1</v>
      </c>
    </row>
    <row r="109" spans="1:18" x14ac:dyDescent="0.3">
      <c r="A109" s="51">
        <v>106</v>
      </c>
      <c r="B109" s="52" t="s">
        <v>822</v>
      </c>
      <c r="C109" s="24">
        <v>183855300</v>
      </c>
      <c r="D109" s="53">
        <v>1536</v>
      </c>
      <c r="E109" s="25">
        <f t="shared" si="3"/>
        <v>119697.4609375</v>
      </c>
      <c r="F109" s="26">
        <v>304</v>
      </c>
      <c r="G109" s="27">
        <v>308</v>
      </c>
      <c r="H109" s="28">
        <f t="shared" si="4"/>
        <v>306</v>
      </c>
      <c r="I109" s="27">
        <v>344</v>
      </c>
      <c r="J109" s="18">
        <v>1</v>
      </c>
      <c r="K109" s="29">
        <v>1.4</v>
      </c>
      <c r="L109" s="29"/>
      <c r="M109" s="27">
        <v>12</v>
      </c>
      <c r="N109" s="18">
        <v>1</v>
      </c>
      <c r="O109" s="19">
        <v>1.4</v>
      </c>
      <c r="P109" s="19">
        <f t="shared" si="5"/>
        <v>0</v>
      </c>
      <c r="R109" s="29">
        <v>1.3</v>
      </c>
    </row>
    <row r="110" spans="1:18" x14ac:dyDescent="0.3">
      <c r="A110" s="51">
        <v>107</v>
      </c>
      <c r="B110" s="52" t="s">
        <v>823</v>
      </c>
      <c r="C110" s="24">
        <v>8654554400</v>
      </c>
      <c r="D110" s="53">
        <v>29952</v>
      </c>
      <c r="E110" s="25">
        <f t="shared" si="3"/>
        <v>288947.46260683762</v>
      </c>
      <c r="F110" s="26">
        <v>75</v>
      </c>
      <c r="G110" s="27">
        <v>62</v>
      </c>
      <c r="H110" s="28">
        <f t="shared" si="4"/>
        <v>68.5</v>
      </c>
      <c r="I110" s="27">
        <v>20</v>
      </c>
      <c r="J110" s="18">
        <v>10</v>
      </c>
      <c r="K110" s="29">
        <v>0.5</v>
      </c>
      <c r="L110" s="29"/>
      <c r="M110" s="27">
        <v>15</v>
      </c>
      <c r="N110" s="18">
        <v>10</v>
      </c>
      <c r="O110" s="19">
        <v>0.5</v>
      </c>
      <c r="P110" s="19">
        <f t="shared" si="5"/>
        <v>0</v>
      </c>
      <c r="R110" s="29">
        <v>0.6</v>
      </c>
    </row>
    <row r="111" spans="1:18" x14ac:dyDescent="0.3">
      <c r="A111" s="51">
        <v>108</v>
      </c>
      <c r="B111" s="52" t="s">
        <v>824</v>
      </c>
      <c r="C111" s="24">
        <v>175826700</v>
      </c>
      <c r="D111" s="53">
        <v>950</v>
      </c>
      <c r="E111" s="25">
        <f t="shared" si="3"/>
        <v>185080.73684210525</v>
      </c>
      <c r="F111" s="26">
        <v>180</v>
      </c>
      <c r="G111" s="27">
        <v>327</v>
      </c>
      <c r="H111" s="28">
        <f t="shared" si="4"/>
        <v>253.5</v>
      </c>
      <c r="I111" s="27">
        <v>291</v>
      </c>
      <c r="J111" s="18">
        <v>2</v>
      </c>
      <c r="K111" s="29">
        <v>1.3</v>
      </c>
      <c r="L111" s="29"/>
      <c r="M111" s="27">
        <v>10</v>
      </c>
      <c r="N111" s="18">
        <v>2</v>
      </c>
      <c r="O111" s="19">
        <v>1.3</v>
      </c>
      <c r="P111" s="19">
        <f t="shared" si="5"/>
        <v>0</v>
      </c>
      <c r="R111" s="29">
        <v>1.4</v>
      </c>
    </row>
    <row r="112" spans="1:18" x14ac:dyDescent="0.3">
      <c r="A112" s="51">
        <v>109</v>
      </c>
      <c r="B112" s="52" t="s">
        <v>825</v>
      </c>
      <c r="C112" s="24">
        <v>238470900</v>
      </c>
      <c r="D112" s="53">
        <v>70</v>
      </c>
      <c r="E112" s="25">
        <f t="shared" si="3"/>
        <v>3406727.1428571427</v>
      </c>
      <c r="F112" s="26">
        <v>1</v>
      </c>
      <c r="G112" s="27">
        <v>351</v>
      </c>
      <c r="H112" s="28">
        <f t="shared" si="4"/>
        <v>176</v>
      </c>
      <c r="I112" s="27">
        <v>181</v>
      </c>
      <c r="J112" s="18">
        <v>5</v>
      </c>
      <c r="K112" s="29">
        <v>1</v>
      </c>
      <c r="L112" s="29"/>
      <c r="M112" s="27">
        <v>11</v>
      </c>
      <c r="N112" s="18">
        <v>5</v>
      </c>
      <c r="O112" s="19">
        <v>1</v>
      </c>
      <c r="P112" s="19">
        <f t="shared" si="5"/>
        <v>0</v>
      </c>
      <c r="R112" s="29">
        <v>1.4</v>
      </c>
    </row>
    <row r="113" spans="1:18" x14ac:dyDescent="0.3">
      <c r="A113" s="51">
        <v>110</v>
      </c>
      <c r="B113" s="52" t="s">
        <v>826</v>
      </c>
      <c r="C113" s="24">
        <v>3144522000</v>
      </c>
      <c r="D113" s="53">
        <v>19756</v>
      </c>
      <c r="E113" s="25">
        <f t="shared" si="3"/>
        <v>159167.94897752581</v>
      </c>
      <c r="F113" s="26">
        <v>223</v>
      </c>
      <c r="G113" s="27">
        <v>99</v>
      </c>
      <c r="H113" s="28">
        <f t="shared" si="4"/>
        <v>161</v>
      </c>
      <c r="I113" s="27">
        <v>142</v>
      </c>
      <c r="J113" s="18">
        <v>6</v>
      </c>
      <c r="K113" s="29">
        <v>0.9</v>
      </c>
      <c r="L113" s="29"/>
      <c r="M113" s="27">
        <v>13</v>
      </c>
      <c r="N113" s="18">
        <v>7</v>
      </c>
      <c r="O113" s="19">
        <v>0.8</v>
      </c>
      <c r="P113" s="19">
        <f t="shared" si="5"/>
        <v>-9.9999999999999978E-2</v>
      </c>
      <c r="R113" s="29">
        <v>0.7</v>
      </c>
    </row>
    <row r="114" spans="1:18" x14ac:dyDescent="0.3">
      <c r="A114" s="51">
        <v>111</v>
      </c>
      <c r="B114" s="52" t="s">
        <v>827</v>
      </c>
      <c r="C114" s="24">
        <v>766960200</v>
      </c>
      <c r="D114" s="53">
        <v>6061</v>
      </c>
      <c r="E114" s="25">
        <f t="shared" si="3"/>
        <v>126540.20788648738</v>
      </c>
      <c r="F114" s="26">
        <v>293</v>
      </c>
      <c r="G114" s="27">
        <v>234</v>
      </c>
      <c r="H114" s="28">
        <f t="shared" si="4"/>
        <v>263.5</v>
      </c>
      <c r="I114" s="27">
        <v>302</v>
      </c>
      <c r="J114" s="18">
        <v>2</v>
      </c>
      <c r="K114" s="29">
        <v>1.3</v>
      </c>
      <c r="L114" s="29"/>
      <c r="M114" s="27">
        <v>11</v>
      </c>
      <c r="N114" s="18">
        <v>2</v>
      </c>
      <c r="O114" s="19">
        <v>1.3</v>
      </c>
      <c r="P114" s="19">
        <f t="shared" si="5"/>
        <v>0</v>
      </c>
      <c r="R114" s="29">
        <v>1.1000000000000001</v>
      </c>
    </row>
    <row r="115" spans="1:18" x14ac:dyDescent="0.3">
      <c r="A115" s="51">
        <v>112</v>
      </c>
      <c r="B115" s="52" t="s">
        <v>828</v>
      </c>
      <c r="C115" s="24">
        <v>236031700</v>
      </c>
      <c r="D115" s="53">
        <v>1533</v>
      </c>
      <c r="E115" s="25">
        <f t="shared" si="3"/>
        <v>153967.18851924333</v>
      </c>
      <c r="F115" s="26">
        <v>238</v>
      </c>
      <c r="G115" s="27">
        <v>309</v>
      </c>
      <c r="H115" s="28">
        <f t="shared" si="4"/>
        <v>273.5</v>
      </c>
      <c r="I115" s="27">
        <v>319</v>
      </c>
      <c r="J115" s="18">
        <v>1</v>
      </c>
      <c r="K115" s="29">
        <v>1.4</v>
      </c>
      <c r="L115" s="29"/>
      <c r="M115" s="27">
        <v>13</v>
      </c>
      <c r="N115" s="18">
        <v>1</v>
      </c>
      <c r="O115" s="19">
        <v>1.4</v>
      </c>
      <c r="P115" s="19">
        <f t="shared" si="5"/>
        <v>0</v>
      </c>
      <c r="R115" s="29">
        <v>1.3</v>
      </c>
    </row>
    <row r="116" spans="1:18" x14ac:dyDescent="0.3">
      <c r="A116" s="51">
        <v>113</v>
      </c>
      <c r="B116" s="52" t="s">
        <v>309</v>
      </c>
      <c r="C116" s="24">
        <v>1741152600</v>
      </c>
      <c r="D116" s="53">
        <v>7164</v>
      </c>
      <c r="E116" s="25">
        <f t="shared" si="3"/>
        <v>243041.95979899497</v>
      </c>
      <c r="F116" s="26">
        <v>106</v>
      </c>
      <c r="G116" s="27">
        <v>216</v>
      </c>
      <c r="H116" s="28">
        <f t="shared" si="4"/>
        <v>161</v>
      </c>
      <c r="I116" s="27">
        <v>143</v>
      </c>
      <c r="J116" s="18">
        <v>6</v>
      </c>
      <c r="K116" s="29">
        <v>0.9</v>
      </c>
      <c r="L116" s="29"/>
      <c r="M116" s="27">
        <v>14</v>
      </c>
      <c r="N116" s="18">
        <v>6</v>
      </c>
      <c r="O116" s="19">
        <v>0.9</v>
      </c>
      <c r="P116" s="19">
        <f t="shared" si="5"/>
        <v>0</v>
      </c>
      <c r="R116" s="29">
        <v>1.1000000000000001</v>
      </c>
    </row>
    <row r="117" spans="1:18" x14ac:dyDescent="0.3">
      <c r="A117" s="51">
        <v>114</v>
      </c>
      <c r="B117" s="52" t="s">
        <v>829</v>
      </c>
      <c r="C117" s="24">
        <v>1751876500</v>
      </c>
      <c r="D117" s="53">
        <v>17652</v>
      </c>
      <c r="E117" s="25">
        <f t="shared" si="3"/>
        <v>99245.213007024693</v>
      </c>
      <c r="F117" s="26">
        <v>329</v>
      </c>
      <c r="G117" s="27">
        <v>115</v>
      </c>
      <c r="H117" s="28">
        <f t="shared" si="4"/>
        <v>222</v>
      </c>
      <c r="I117" s="27">
        <v>258</v>
      </c>
      <c r="J117" s="18">
        <v>3</v>
      </c>
      <c r="K117" s="29">
        <v>1.2</v>
      </c>
      <c r="L117" s="29"/>
      <c r="M117" s="27">
        <v>11</v>
      </c>
      <c r="N117" s="18">
        <v>3</v>
      </c>
      <c r="O117" s="19">
        <v>1.2</v>
      </c>
      <c r="P117" s="19">
        <f t="shared" si="5"/>
        <v>0</v>
      </c>
      <c r="R117" s="29">
        <v>0.8</v>
      </c>
    </row>
    <row r="118" spans="1:18" x14ac:dyDescent="0.3">
      <c r="A118" s="51">
        <v>115</v>
      </c>
      <c r="B118" s="52" t="s">
        <v>830</v>
      </c>
      <c r="C118" s="24">
        <v>2199159100</v>
      </c>
      <c r="D118" s="53">
        <v>11147</v>
      </c>
      <c r="E118" s="25">
        <f t="shared" si="3"/>
        <v>197287.08172602495</v>
      </c>
      <c r="F118" s="26">
        <v>158</v>
      </c>
      <c r="G118" s="27">
        <v>173</v>
      </c>
      <c r="H118" s="28">
        <f t="shared" si="4"/>
        <v>165.5</v>
      </c>
      <c r="I118" s="27">
        <v>153</v>
      </c>
      <c r="J118" s="18">
        <v>6</v>
      </c>
      <c r="K118" s="29">
        <v>0.9</v>
      </c>
      <c r="L118" s="29"/>
      <c r="M118" s="27">
        <v>15</v>
      </c>
      <c r="N118" s="18">
        <v>6</v>
      </c>
      <c r="O118" s="19">
        <v>0.9</v>
      </c>
      <c r="P118" s="19">
        <f t="shared" si="5"/>
        <v>0</v>
      </c>
      <c r="R118" s="29">
        <v>0.9</v>
      </c>
    </row>
    <row r="119" spans="1:18" x14ac:dyDescent="0.3">
      <c r="A119" s="51">
        <v>116</v>
      </c>
      <c r="B119" s="52" t="s">
        <v>831</v>
      </c>
      <c r="C119" s="24">
        <v>1255397100</v>
      </c>
      <c r="D119" s="53">
        <v>6737</v>
      </c>
      <c r="E119" s="25">
        <f t="shared" si="3"/>
        <v>186343.63960219681</v>
      </c>
      <c r="F119" s="26">
        <v>178</v>
      </c>
      <c r="G119" s="27">
        <v>222</v>
      </c>
      <c r="H119" s="28">
        <f t="shared" si="4"/>
        <v>200</v>
      </c>
      <c r="I119" s="27">
        <v>229</v>
      </c>
      <c r="J119" s="18">
        <v>4</v>
      </c>
      <c r="K119" s="29">
        <v>1.1000000000000001</v>
      </c>
      <c r="L119" s="29"/>
      <c r="M119" s="27">
        <v>12</v>
      </c>
      <c r="N119" s="18">
        <v>4</v>
      </c>
      <c r="O119" s="19">
        <v>1.1000000000000001</v>
      </c>
      <c r="P119" s="19">
        <f t="shared" si="5"/>
        <v>0</v>
      </c>
      <c r="R119" s="29">
        <v>1.1000000000000001</v>
      </c>
    </row>
    <row r="120" spans="1:18" x14ac:dyDescent="0.3">
      <c r="A120" s="51">
        <v>117</v>
      </c>
      <c r="B120" s="52" t="s">
        <v>832</v>
      </c>
      <c r="C120" s="24">
        <v>1161298900</v>
      </c>
      <c r="D120" s="53">
        <v>5272</v>
      </c>
      <c r="E120" s="25">
        <f t="shared" si="3"/>
        <v>220276.72610015175</v>
      </c>
      <c r="F120" s="26">
        <v>130</v>
      </c>
      <c r="G120" s="27">
        <v>247</v>
      </c>
      <c r="H120" s="28">
        <f t="shared" si="4"/>
        <v>188.5</v>
      </c>
      <c r="I120" s="27">
        <v>210</v>
      </c>
      <c r="J120" s="18">
        <v>5</v>
      </c>
      <c r="K120" s="29">
        <v>1</v>
      </c>
      <c r="L120" s="29"/>
      <c r="M120" s="27">
        <v>13</v>
      </c>
      <c r="N120" s="18">
        <v>5</v>
      </c>
      <c r="O120" s="19">
        <v>1</v>
      </c>
      <c r="P120" s="19">
        <f t="shared" si="5"/>
        <v>0</v>
      </c>
      <c r="R120" s="29">
        <v>1.2</v>
      </c>
    </row>
    <row r="121" spans="1:18" x14ac:dyDescent="0.3">
      <c r="A121" s="51">
        <v>118</v>
      </c>
      <c r="B121" s="52" t="s">
        <v>833</v>
      </c>
      <c r="C121" s="24">
        <v>1210894200</v>
      </c>
      <c r="D121" s="53">
        <v>7749</v>
      </c>
      <c r="E121" s="25">
        <f t="shared" si="3"/>
        <v>156264.57607433217</v>
      </c>
      <c r="F121" s="26">
        <v>231</v>
      </c>
      <c r="G121" s="27">
        <v>211</v>
      </c>
      <c r="H121" s="28">
        <f t="shared" si="4"/>
        <v>221</v>
      </c>
      <c r="I121" s="27">
        <v>257</v>
      </c>
      <c r="J121" s="18">
        <v>3</v>
      </c>
      <c r="K121" s="29">
        <v>1.2</v>
      </c>
      <c r="L121" s="29"/>
      <c r="M121" s="27">
        <v>12</v>
      </c>
      <c r="N121" s="18">
        <v>3</v>
      </c>
      <c r="O121" s="19">
        <v>1.2</v>
      </c>
      <c r="P121" s="19">
        <f t="shared" si="5"/>
        <v>0</v>
      </c>
      <c r="R121" s="29">
        <v>1.1000000000000001</v>
      </c>
    </row>
    <row r="122" spans="1:18" x14ac:dyDescent="0.3">
      <c r="A122" s="51">
        <v>119</v>
      </c>
      <c r="B122" s="52" t="s">
        <v>834</v>
      </c>
      <c r="C122" s="24">
        <v>1912849100</v>
      </c>
      <c r="D122" s="53">
        <v>7539</v>
      </c>
      <c r="E122" s="25">
        <f t="shared" si="3"/>
        <v>253727.16540655258</v>
      </c>
      <c r="F122" s="26">
        <v>101</v>
      </c>
      <c r="G122" s="27">
        <v>214</v>
      </c>
      <c r="H122" s="28">
        <f t="shared" si="4"/>
        <v>157.5</v>
      </c>
      <c r="I122" s="27">
        <v>134</v>
      </c>
      <c r="J122" s="18">
        <v>7</v>
      </c>
      <c r="K122" s="29">
        <v>0.8</v>
      </c>
      <c r="L122" s="29"/>
      <c r="M122" s="27">
        <v>9</v>
      </c>
      <c r="N122" s="18">
        <v>7</v>
      </c>
      <c r="O122" s="19">
        <v>0.8</v>
      </c>
      <c r="P122" s="19">
        <f t="shared" si="5"/>
        <v>0</v>
      </c>
      <c r="R122" s="29">
        <v>1.1000000000000001</v>
      </c>
    </row>
    <row r="123" spans="1:18" x14ac:dyDescent="0.3">
      <c r="A123" s="51">
        <v>120</v>
      </c>
      <c r="B123" s="52" t="s">
        <v>835</v>
      </c>
      <c r="C123" s="24">
        <v>758719700</v>
      </c>
      <c r="D123" s="53">
        <v>4935</v>
      </c>
      <c r="E123" s="25">
        <f t="shared" si="3"/>
        <v>153742.59371833841</v>
      </c>
      <c r="F123" s="26">
        <v>239</v>
      </c>
      <c r="G123" s="27">
        <v>254</v>
      </c>
      <c r="H123" s="28">
        <f>(F123+G123)/2</f>
        <v>246.5</v>
      </c>
      <c r="I123" s="27">
        <v>280</v>
      </c>
      <c r="J123" s="18">
        <v>3</v>
      </c>
      <c r="K123" s="29">
        <v>1.2</v>
      </c>
      <c r="L123" s="29"/>
      <c r="M123" s="27">
        <v>13</v>
      </c>
      <c r="N123" s="18">
        <v>2</v>
      </c>
      <c r="O123" s="19">
        <v>1.3</v>
      </c>
      <c r="P123" s="19">
        <f t="shared" si="5"/>
        <v>0.10000000000000009</v>
      </c>
      <c r="R123" s="29">
        <v>1.2</v>
      </c>
    </row>
    <row r="124" spans="1:18" x14ac:dyDescent="0.3">
      <c r="A124" s="51">
        <v>121</v>
      </c>
      <c r="B124" s="52" t="s">
        <v>836</v>
      </c>
      <c r="C124" s="24">
        <v>338870100</v>
      </c>
      <c r="D124" s="53">
        <v>751</v>
      </c>
      <c r="E124" s="25">
        <f t="shared" si="3"/>
        <v>451225.16644474037</v>
      </c>
      <c r="F124" s="26">
        <v>34</v>
      </c>
      <c r="G124" s="27">
        <v>334</v>
      </c>
      <c r="H124" s="28">
        <f t="shared" si="4"/>
        <v>184</v>
      </c>
      <c r="I124" s="27">
        <v>203</v>
      </c>
      <c r="J124" s="18">
        <v>5</v>
      </c>
      <c r="K124" s="29">
        <v>1</v>
      </c>
      <c r="L124" s="29"/>
      <c r="M124" s="27">
        <v>12</v>
      </c>
      <c r="N124" s="18">
        <v>5</v>
      </c>
      <c r="O124" s="19">
        <v>1</v>
      </c>
      <c r="P124" s="19">
        <f t="shared" si="5"/>
        <v>0</v>
      </c>
      <c r="R124" s="29">
        <v>1.4</v>
      </c>
    </row>
    <row r="125" spans="1:18" x14ac:dyDescent="0.3">
      <c r="A125" s="51">
        <v>122</v>
      </c>
      <c r="B125" s="52" t="s">
        <v>837</v>
      </c>
      <c r="C125" s="24">
        <v>3333802700</v>
      </c>
      <c r="D125" s="53">
        <v>14871</v>
      </c>
      <c r="E125" s="25">
        <f t="shared" si="3"/>
        <v>224181.47400981776</v>
      </c>
      <c r="F125" s="26">
        <v>124</v>
      </c>
      <c r="G125" s="27">
        <v>140</v>
      </c>
      <c r="H125" s="28">
        <f t="shared" si="4"/>
        <v>132</v>
      </c>
      <c r="I125" s="27">
        <v>100</v>
      </c>
      <c r="J125" s="18">
        <v>8</v>
      </c>
      <c r="K125" s="29">
        <v>0.7</v>
      </c>
      <c r="L125" s="29"/>
      <c r="M125" s="27">
        <v>9</v>
      </c>
      <c r="N125" s="18">
        <v>8</v>
      </c>
      <c r="O125" s="19">
        <v>0.7</v>
      </c>
      <c r="P125" s="19">
        <f t="shared" si="5"/>
        <v>0</v>
      </c>
      <c r="R125" s="29">
        <v>0.8</v>
      </c>
    </row>
    <row r="126" spans="1:18" x14ac:dyDescent="0.3">
      <c r="A126" s="51">
        <v>123</v>
      </c>
      <c r="B126" s="52" t="s">
        <v>838</v>
      </c>
      <c r="C126" s="24">
        <v>1705096200</v>
      </c>
      <c r="D126" s="53">
        <v>10674</v>
      </c>
      <c r="E126" s="25">
        <f t="shared" si="3"/>
        <v>159742.94547498596</v>
      </c>
      <c r="F126" s="26">
        <v>221</v>
      </c>
      <c r="G126" s="27">
        <v>175</v>
      </c>
      <c r="H126" s="28">
        <f t="shared" si="4"/>
        <v>198</v>
      </c>
      <c r="I126" s="27">
        <v>224</v>
      </c>
      <c r="J126" s="18">
        <v>4</v>
      </c>
      <c r="K126" s="29">
        <v>1.1000000000000001</v>
      </c>
      <c r="L126" s="29"/>
      <c r="M126" s="27">
        <v>14</v>
      </c>
      <c r="N126" s="18">
        <v>4</v>
      </c>
      <c r="O126" s="19">
        <v>1.1000000000000001</v>
      </c>
      <c r="P126" s="19">
        <f t="shared" si="5"/>
        <v>0</v>
      </c>
      <c r="R126" s="29">
        <v>0.9</v>
      </c>
    </row>
    <row r="127" spans="1:18" x14ac:dyDescent="0.3">
      <c r="A127" s="51">
        <v>124</v>
      </c>
      <c r="B127" s="52" t="s">
        <v>839</v>
      </c>
      <c r="C127" s="24">
        <v>290003700</v>
      </c>
      <c r="D127" s="53">
        <v>2660</v>
      </c>
      <c r="E127" s="25">
        <f t="shared" si="3"/>
        <v>109023.94736842105</v>
      </c>
      <c r="F127" s="26">
        <v>323</v>
      </c>
      <c r="G127" s="27">
        <v>282</v>
      </c>
      <c r="H127" s="28">
        <f t="shared" si="4"/>
        <v>302.5</v>
      </c>
      <c r="I127" s="27">
        <v>342</v>
      </c>
      <c r="J127" s="18">
        <v>1</v>
      </c>
      <c r="K127" s="29">
        <v>1.4</v>
      </c>
      <c r="L127" s="29"/>
      <c r="M127" s="27">
        <v>14</v>
      </c>
      <c r="N127" s="18">
        <v>1</v>
      </c>
      <c r="O127" s="19">
        <v>1.4</v>
      </c>
      <c r="P127" s="19">
        <f t="shared" si="5"/>
        <v>0</v>
      </c>
      <c r="R127" s="29">
        <v>1.3</v>
      </c>
    </row>
    <row r="128" spans="1:18" x14ac:dyDescent="0.3">
      <c r="A128" s="51">
        <v>125</v>
      </c>
      <c r="B128" s="52" t="s">
        <v>840</v>
      </c>
      <c r="C128" s="24">
        <v>1434003000</v>
      </c>
      <c r="D128" s="53">
        <v>6844</v>
      </c>
      <c r="E128" s="25">
        <f t="shared" si="3"/>
        <v>209527.03097603741</v>
      </c>
      <c r="F128" s="26">
        <v>142</v>
      </c>
      <c r="G128" s="27">
        <v>220</v>
      </c>
      <c r="H128" s="28">
        <f t="shared" si="4"/>
        <v>181</v>
      </c>
      <c r="I128" s="27">
        <v>196</v>
      </c>
      <c r="J128" s="18">
        <v>5</v>
      </c>
      <c r="K128" s="29">
        <v>1</v>
      </c>
      <c r="L128" s="29"/>
      <c r="M128" s="27">
        <v>13</v>
      </c>
      <c r="N128" s="18">
        <v>5</v>
      </c>
      <c r="O128" s="19">
        <v>1</v>
      </c>
      <c r="P128" s="19">
        <f t="shared" si="5"/>
        <v>0</v>
      </c>
      <c r="R128" s="29">
        <v>1.1000000000000001</v>
      </c>
    </row>
    <row r="129" spans="1:18" x14ac:dyDescent="0.3">
      <c r="A129" s="51">
        <v>126</v>
      </c>
      <c r="B129" s="52" t="s">
        <v>841</v>
      </c>
      <c r="C129" s="24">
        <v>7143004400</v>
      </c>
      <c r="D129" s="53">
        <v>13629</v>
      </c>
      <c r="E129" s="25">
        <f t="shared" si="3"/>
        <v>524103.33846944018</v>
      </c>
      <c r="F129" s="26">
        <v>24</v>
      </c>
      <c r="G129" s="27">
        <v>151</v>
      </c>
      <c r="H129" s="28">
        <f t="shared" si="4"/>
        <v>87.5</v>
      </c>
      <c r="I129" s="27">
        <v>37</v>
      </c>
      <c r="J129" s="18">
        <v>9</v>
      </c>
      <c r="K129" s="29">
        <v>0.6</v>
      </c>
      <c r="L129" s="29"/>
      <c r="M129" s="27">
        <v>13</v>
      </c>
      <c r="N129" s="18">
        <v>9</v>
      </c>
      <c r="O129" s="19">
        <v>0.6</v>
      </c>
      <c r="P129" s="19">
        <f t="shared" si="5"/>
        <v>0</v>
      </c>
      <c r="R129" s="29">
        <v>0.9</v>
      </c>
    </row>
    <row r="130" spans="1:18" x14ac:dyDescent="0.3">
      <c r="A130" s="51">
        <v>127</v>
      </c>
      <c r="B130" s="52" t="s">
        <v>842</v>
      </c>
      <c r="C130" s="24">
        <v>664037600</v>
      </c>
      <c r="D130" s="53">
        <v>3314</v>
      </c>
      <c r="E130" s="25">
        <f t="shared" si="3"/>
        <v>200373.445986723</v>
      </c>
      <c r="F130" s="26">
        <v>153</v>
      </c>
      <c r="G130" s="27">
        <v>274</v>
      </c>
      <c r="H130" s="28">
        <f t="shared" si="4"/>
        <v>213.5</v>
      </c>
      <c r="I130" s="27">
        <v>246</v>
      </c>
      <c r="J130" s="18">
        <v>3</v>
      </c>
      <c r="K130" s="29">
        <v>1.2</v>
      </c>
      <c r="L130" s="29"/>
      <c r="M130" s="27">
        <v>14</v>
      </c>
      <c r="N130" s="18">
        <v>4</v>
      </c>
      <c r="O130" s="19">
        <v>1.1000000000000001</v>
      </c>
      <c r="P130" s="19">
        <f t="shared" si="5"/>
        <v>-9.9999999999999867E-2</v>
      </c>
      <c r="R130" s="29">
        <v>1.2</v>
      </c>
    </row>
    <row r="131" spans="1:18" x14ac:dyDescent="0.3">
      <c r="A131" s="51">
        <v>128</v>
      </c>
      <c r="B131" s="52" t="s">
        <v>843</v>
      </c>
      <c r="C131" s="24">
        <v>8774764300</v>
      </c>
      <c r="D131" s="53">
        <v>67361</v>
      </c>
      <c r="E131" s="25">
        <f t="shared" si="3"/>
        <v>130264.75705526937</v>
      </c>
      <c r="F131" s="26">
        <v>289</v>
      </c>
      <c r="G131" s="27">
        <v>15</v>
      </c>
      <c r="H131" s="28">
        <f t="shared" si="4"/>
        <v>152</v>
      </c>
      <c r="I131" s="27">
        <v>128</v>
      </c>
      <c r="J131" s="18">
        <v>7</v>
      </c>
      <c r="K131" s="29">
        <v>0.8</v>
      </c>
      <c r="L131" s="29"/>
      <c r="M131" s="27">
        <v>10</v>
      </c>
      <c r="N131" s="18">
        <v>7</v>
      </c>
      <c r="O131" s="19">
        <v>0.8</v>
      </c>
      <c r="P131" s="19">
        <f t="shared" si="5"/>
        <v>0</v>
      </c>
      <c r="R131" s="29">
        <v>0.5</v>
      </c>
    </row>
    <row r="132" spans="1:18" x14ac:dyDescent="0.3">
      <c r="A132" s="51">
        <v>129</v>
      </c>
      <c r="B132" s="52" t="s">
        <v>844</v>
      </c>
      <c r="C132" s="24">
        <v>52571500</v>
      </c>
      <c r="D132" s="53">
        <v>350</v>
      </c>
      <c r="E132" s="25">
        <f t="shared" ref="E132:E195" si="6">C132/D132</f>
        <v>150204.28571428571</v>
      </c>
      <c r="F132" s="26">
        <v>244</v>
      </c>
      <c r="G132" s="27">
        <v>347</v>
      </c>
      <c r="H132" s="28">
        <f t="shared" ref="H132:H195" si="7">(F132+G132)/2</f>
        <v>295.5</v>
      </c>
      <c r="I132" s="27">
        <v>334</v>
      </c>
      <c r="J132" s="18">
        <v>1</v>
      </c>
      <c r="K132" s="29">
        <v>1.4</v>
      </c>
      <c r="L132" s="29"/>
      <c r="M132" s="27">
        <v>15</v>
      </c>
      <c r="N132" s="18">
        <v>2</v>
      </c>
      <c r="O132" s="19">
        <v>1.3</v>
      </c>
      <c r="P132" s="19">
        <f t="shared" ref="P132:P195" si="8">O132-K132</f>
        <v>-9.9999999999999867E-2</v>
      </c>
      <c r="R132" s="29">
        <v>1.4</v>
      </c>
    </row>
    <row r="133" spans="1:18" x14ac:dyDescent="0.3">
      <c r="A133" s="51">
        <v>130</v>
      </c>
      <c r="B133" s="52" t="s">
        <v>845</v>
      </c>
      <c r="C133" s="24">
        <v>105196700</v>
      </c>
      <c r="D133" s="53">
        <v>726</v>
      </c>
      <c r="E133" s="25">
        <f t="shared" si="6"/>
        <v>144899.03581267217</v>
      </c>
      <c r="F133" s="26">
        <v>256</v>
      </c>
      <c r="G133" s="27">
        <v>336</v>
      </c>
      <c r="H133" s="28">
        <f t="shared" si="7"/>
        <v>296</v>
      </c>
      <c r="I133" s="27">
        <v>335</v>
      </c>
      <c r="J133" s="18">
        <v>1</v>
      </c>
      <c r="K133" s="29">
        <v>1.4</v>
      </c>
      <c r="L133" s="29"/>
      <c r="M133" s="27">
        <v>16</v>
      </c>
      <c r="N133" s="18">
        <v>1</v>
      </c>
      <c r="O133" s="19">
        <v>1.4</v>
      </c>
      <c r="P133" s="19">
        <f t="shared" si="8"/>
        <v>0</v>
      </c>
      <c r="R133" s="29">
        <v>1.4</v>
      </c>
    </row>
    <row r="134" spans="1:18" x14ac:dyDescent="0.3">
      <c r="A134" s="51">
        <v>131</v>
      </c>
      <c r="B134" s="52" t="s">
        <v>846</v>
      </c>
      <c r="C134" s="24">
        <v>8672525700</v>
      </c>
      <c r="D134" s="53">
        <v>24311</v>
      </c>
      <c r="E134" s="25">
        <f t="shared" si="6"/>
        <v>356732.57784541976</v>
      </c>
      <c r="F134" s="26">
        <v>52</v>
      </c>
      <c r="G134" s="27">
        <v>84</v>
      </c>
      <c r="H134" s="28">
        <f t="shared" si="7"/>
        <v>68</v>
      </c>
      <c r="I134" s="27">
        <v>19</v>
      </c>
      <c r="J134" s="18">
        <v>10</v>
      </c>
      <c r="K134" s="29">
        <v>0.5</v>
      </c>
      <c r="L134" s="29"/>
      <c r="M134" s="27">
        <v>16</v>
      </c>
      <c r="N134" s="18">
        <v>10</v>
      </c>
      <c r="O134" s="19">
        <v>0.5</v>
      </c>
      <c r="P134" s="19">
        <f t="shared" si="8"/>
        <v>0</v>
      </c>
      <c r="R134" s="29">
        <v>0.7</v>
      </c>
    </row>
    <row r="135" spans="1:18" x14ac:dyDescent="0.3">
      <c r="A135" s="51">
        <v>132</v>
      </c>
      <c r="B135" s="52" t="s">
        <v>847</v>
      </c>
      <c r="C135" s="24">
        <v>363382200</v>
      </c>
      <c r="D135" s="53">
        <v>1908</v>
      </c>
      <c r="E135" s="25">
        <f t="shared" si="6"/>
        <v>190451.88679245283</v>
      </c>
      <c r="F135" s="26">
        <v>171</v>
      </c>
      <c r="G135" s="27">
        <v>291</v>
      </c>
      <c r="H135" s="28">
        <f t="shared" si="7"/>
        <v>231</v>
      </c>
      <c r="I135" s="27">
        <v>267</v>
      </c>
      <c r="J135" s="18">
        <v>3</v>
      </c>
      <c r="K135" s="29">
        <v>1.2</v>
      </c>
      <c r="L135" s="29"/>
      <c r="M135" s="27">
        <v>15</v>
      </c>
      <c r="N135" s="18">
        <v>3</v>
      </c>
      <c r="O135" s="19">
        <v>1.2</v>
      </c>
      <c r="P135" s="19">
        <f t="shared" si="8"/>
        <v>0</v>
      </c>
      <c r="R135" s="29">
        <v>1.3</v>
      </c>
    </row>
    <row r="136" spans="1:18" x14ac:dyDescent="0.3">
      <c r="A136" s="51">
        <v>133</v>
      </c>
      <c r="B136" s="52" t="s">
        <v>848</v>
      </c>
      <c r="C136" s="24">
        <v>1670268000</v>
      </c>
      <c r="D136" s="53">
        <v>11335</v>
      </c>
      <c r="E136" s="25">
        <f t="shared" si="6"/>
        <v>147354.91839435376</v>
      </c>
      <c r="F136" s="26">
        <v>252</v>
      </c>
      <c r="G136" s="27">
        <v>172</v>
      </c>
      <c r="H136" s="28">
        <f t="shared" si="7"/>
        <v>212</v>
      </c>
      <c r="I136" s="27">
        <v>245</v>
      </c>
      <c r="J136" s="18">
        <v>4</v>
      </c>
      <c r="K136" s="29">
        <v>1.1000000000000001</v>
      </c>
      <c r="L136" s="29"/>
      <c r="M136" s="27">
        <v>15</v>
      </c>
      <c r="N136" s="18">
        <v>4</v>
      </c>
      <c r="O136" s="19">
        <v>1.1000000000000001</v>
      </c>
      <c r="P136" s="19">
        <f t="shared" si="8"/>
        <v>0</v>
      </c>
      <c r="R136" s="29">
        <v>0.9</v>
      </c>
    </row>
    <row r="137" spans="1:18" x14ac:dyDescent="0.3">
      <c r="A137" s="51">
        <v>134</v>
      </c>
      <c r="B137" s="52" t="s">
        <v>849</v>
      </c>
      <c r="C137" s="24">
        <v>2958213400</v>
      </c>
      <c r="D137" s="53">
        <v>19898</v>
      </c>
      <c r="E137" s="25">
        <f t="shared" si="6"/>
        <v>148668.88129460247</v>
      </c>
      <c r="F137" s="26">
        <v>251</v>
      </c>
      <c r="G137" s="27">
        <v>97</v>
      </c>
      <c r="H137" s="28">
        <f t="shared" si="7"/>
        <v>174</v>
      </c>
      <c r="I137" s="27">
        <v>172</v>
      </c>
      <c r="J137" s="18">
        <v>6</v>
      </c>
      <c r="K137" s="29">
        <v>0.9</v>
      </c>
      <c r="L137" s="29"/>
      <c r="M137" s="27">
        <v>16</v>
      </c>
      <c r="N137" s="18">
        <v>6</v>
      </c>
      <c r="O137" s="19">
        <v>0.9</v>
      </c>
      <c r="P137" s="19">
        <f t="shared" si="8"/>
        <v>0</v>
      </c>
      <c r="R137" s="29">
        <v>0.7</v>
      </c>
    </row>
    <row r="138" spans="1:18" x14ac:dyDescent="0.3">
      <c r="A138" s="51">
        <v>135</v>
      </c>
      <c r="B138" s="52" t="s">
        <v>850</v>
      </c>
      <c r="C138" s="24">
        <v>412648100</v>
      </c>
      <c r="D138" s="53">
        <v>2583</v>
      </c>
      <c r="E138" s="25">
        <f t="shared" si="6"/>
        <v>159755.36198219124</v>
      </c>
      <c r="F138" s="26">
        <v>220</v>
      </c>
      <c r="G138" s="27">
        <v>283</v>
      </c>
      <c r="H138" s="28">
        <f t="shared" si="7"/>
        <v>251.5</v>
      </c>
      <c r="I138" s="27">
        <v>288</v>
      </c>
      <c r="J138" s="18">
        <v>2</v>
      </c>
      <c r="K138" s="29">
        <v>1.3</v>
      </c>
      <c r="L138" s="29"/>
      <c r="M138" s="27">
        <v>12</v>
      </c>
      <c r="N138" s="18">
        <v>2</v>
      </c>
      <c r="O138" s="19">
        <v>1.3</v>
      </c>
      <c r="P138" s="19">
        <f t="shared" si="8"/>
        <v>0</v>
      </c>
      <c r="R138" s="29">
        <v>1.3</v>
      </c>
    </row>
    <row r="139" spans="1:18" x14ac:dyDescent="0.3">
      <c r="A139" s="51">
        <v>136</v>
      </c>
      <c r="B139" s="52" t="s">
        <v>851</v>
      </c>
      <c r="C139" s="24">
        <v>3243894200</v>
      </c>
      <c r="D139" s="53">
        <v>14840</v>
      </c>
      <c r="E139" s="25">
        <f t="shared" si="6"/>
        <v>218591.25336927225</v>
      </c>
      <c r="F139" s="26">
        <v>132</v>
      </c>
      <c r="G139" s="27">
        <v>141</v>
      </c>
      <c r="H139" s="28">
        <f t="shared" si="7"/>
        <v>136.5</v>
      </c>
      <c r="I139" s="27">
        <v>106</v>
      </c>
      <c r="J139" s="18">
        <v>7</v>
      </c>
      <c r="K139" s="29">
        <v>0.8</v>
      </c>
      <c r="L139" s="29"/>
      <c r="M139" s="27">
        <v>11</v>
      </c>
      <c r="N139" s="18">
        <v>7</v>
      </c>
      <c r="O139" s="19">
        <v>0.8</v>
      </c>
      <c r="P139" s="19">
        <f t="shared" si="8"/>
        <v>0</v>
      </c>
      <c r="R139" s="29">
        <v>0.9</v>
      </c>
    </row>
    <row r="140" spans="1:18" x14ac:dyDescent="0.3">
      <c r="A140" s="51">
        <v>137</v>
      </c>
      <c r="B140" s="52" t="s">
        <v>852</v>
      </c>
      <c r="C140" s="24">
        <v>2572663000</v>
      </c>
      <c r="D140" s="53">
        <v>37929</v>
      </c>
      <c r="E140" s="25">
        <f t="shared" si="6"/>
        <v>67828.389886366625</v>
      </c>
      <c r="F140" s="26">
        <v>351</v>
      </c>
      <c r="G140" s="27">
        <v>44</v>
      </c>
      <c r="H140" s="28">
        <f t="shared" si="7"/>
        <v>197.5</v>
      </c>
      <c r="I140" s="27">
        <v>223</v>
      </c>
      <c r="J140" s="18">
        <v>4</v>
      </c>
      <c r="K140" s="29">
        <v>1.1000000000000001</v>
      </c>
      <c r="L140" s="29"/>
      <c r="M140" s="27">
        <v>16</v>
      </c>
      <c r="N140" s="18">
        <v>4</v>
      </c>
      <c r="O140" s="19">
        <v>1.1000000000000001</v>
      </c>
      <c r="P140" s="19">
        <f t="shared" si="8"/>
        <v>0</v>
      </c>
      <c r="R140" s="29">
        <v>0.6</v>
      </c>
    </row>
    <row r="141" spans="1:18" x14ac:dyDescent="0.3">
      <c r="A141" s="51">
        <v>138</v>
      </c>
      <c r="B141" s="52" t="s">
        <v>853</v>
      </c>
      <c r="C141" s="24">
        <v>929315000</v>
      </c>
      <c r="D141" s="53">
        <v>5998</v>
      </c>
      <c r="E141" s="25">
        <f t="shared" si="6"/>
        <v>154937.47915971989</v>
      </c>
      <c r="F141" s="26">
        <v>234</v>
      </c>
      <c r="G141" s="27">
        <v>235</v>
      </c>
      <c r="H141" s="28">
        <f t="shared" si="7"/>
        <v>234.5</v>
      </c>
      <c r="I141" s="27">
        <v>271</v>
      </c>
      <c r="J141" s="18">
        <v>3</v>
      </c>
      <c r="K141" s="29">
        <v>1.2</v>
      </c>
      <c r="L141" s="29"/>
      <c r="M141" s="27">
        <v>16</v>
      </c>
      <c r="N141" s="18">
        <v>3</v>
      </c>
      <c r="O141" s="19">
        <v>1.2</v>
      </c>
      <c r="P141" s="19">
        <f t="shared" si="8"/>
        <v>0</v>
      </c>
      <c r="R141" s="29">
        <v>1.1000000000000001</v>
      </c>
    </row>
    <row r="142" spans="1:18" x14ac:dyDescent="0.3">
      <c r="A142" s="51">
        <v>139</v>
      </c>
      <c r="B142" s="52" t="s">
        <v>854</v>
      </c>
      <c r="C142" s="24">
        <v>5173582300</v>
      </c>
      <c r="D142" s="53">
        <v>18943</v>
      </c>
      <c r="E142" s="25">
        <f t="shared" si="6"/>
        <v>273113.14469724963</v>
      </c>
      <c r="F142" s="26">
        <v>83</v>
      </c>
      <c r="G142" s="27">
        <v>103</v>
      </c>
      <c r="H142" s="28">
        <f t="shared" si="7"/>
        <v>93</v>
      </c>
      <c r="I142" s="27">
        <v>48</v>
      </c>
      <c r="J142" s="18">
        <v>9</v>
      </c>
      <c r="K142" s="29">
        <v>0.6</v>
      </c>
      <c r="L142" s="29"/>
      <c r="M142" s="27">
        <v>14</v>
      </c>
      <c r="N142" s="18">
        <v>9</v>
      </c>
      <c r="O142" s="19">
        <v>0.6</v>
      </c>
      <c r="P142" s="19">
        <f t="shared" si="8"/>
        <v>0</v>
      </c>
      <c r="R142" s="29">
        <v>0.7</v>
      </c>
    </row>
    <row r="143" spans="1:18" x14ac:dyDescent="0.3">
      <c r="A143" s="51">
        <v>140</v>
      </c>
      <c r="B143" s="52" t="s">
        <v>855</v>
      </c>
      <c r="C143" s="24">
        <v>587783900</v>
      </c>
      <c r="D143" s="53">
        <v>4312</v>
      </c>
      <c r="E143" s="25">
        <f t="shared" si="6"/>
        <v>136313.52040816325</v>
      </c>
      <c r="F143" s="26">
        <v>275</v>
      </c>
      <c r="G143" s="27">
        <v>261</v>
      </c>
      <c r="H143" s="28">
        <f t="shared" si="7"/>
        <v>268</v>
      </c>
      <c r="I143" s="27">
        <v>311</v>
      </c>
      <c r="J143" s="18">
        <v>2</v>
      </c>
      <c r="K143" s="29">
        <v>1.3</v>
      </c>
      <c r="L143" s="29"/>
      <c r="M143" s="27">
        <v>13</v>
      </c>
      <c r="N143" s="18">
        <v>1</v>
      </c>
      <c r="O143" s="19">
        <v>1.4</v>
      </c>
      <c r="P143" s="19">
        <f t="shared" si="8"/>
        <v>9.9999999999999867E-2</v>
      </c>
      <c r="R143" s="29">
        <v>1.2</v>
      </c>
    </row>
    <row r="144" spans="1:18" x14ac:dyDescent="0.3">
      <c r="A144" s="51">
        <v>141</v>
      </c>
      <c r="B144" s="52" t="s">
        <v>856</v>
      </c>
      <c r="C144" s="24">
        <v>3508853900</v>
      </c>
      <c r="D144" s="53">
        <v>19790</v>
      </c>
      <c r="E144" s="25">
        <f t="shared" si="6"/>
        <v>177304.3911066195</v>
      </c>
      <c r="F144" s="26">
        <v>193</v>
      </c>
      <c r="G144" s="27">
        <v>98</v>
      </c>
      <c r="H144" s="28">
        <f t="shared" si="7"/>
        <v>145.5</v>
      </c>
      <c r="I144" s="27">
        <v>120</v>
      </c>
      <c r="J144" s="18">
        <v>7</v>
      </c>
      <c r="K144" s="29">
        <v>0.8</v>
      </c>
      <c r="L144" s="29"/>
      <c r="M144" s="27">
        <v>12</v>
      </c>
      <c r="N144" s="18">
        <v>7</v>
      </c>
      <c r="O144" s="19">
        <v>0.8</v>
      </c>
      <c r="P144" s="19">
        <f t="shared" si="8"/>
        <v>0</v>
      </c>
      <c r="R144" s="29">
        <v>0.7</v>
      </c>
    </row>
    <row r="145" spans="1:18" x14ac:dyDescent="0.3">
      <c r="A145" s="51">
        <v>142</v>
      </c>
      <c r="B145" s="52" t="s">
        <v>857</v>
      </c>
      <c r="C145" s="24">
        <v>2851555900</v>
      </c>
      <c r="D145" s="53">
        <v>10144</v>
      </c>
      <c r="E145" s="25">
        <f t="shared" si="6"/>
        <v>281107.63998422713</v>
      </c>
      <c r="F145" s="26">
        <v>79</v>
      </c>
      <c r="G145" s="27">
        <v>182</v>
      </c>
      <c r="H145" s="28">
        <f t="shared" si="7"/>
        <v>130.5</v>
      </c>
      <c r="I145" s="27">
        <v>97</v>
      </c>
      <c r="J145" s="18">
        <v>8</v>
      </c>
      <c r="K145" s="29">
        <v>0.7</v>
      </c>
      <c r="L145" s="29"/>
      <c r="M145" s="27">
        <v>10</v>
      </c>
      <c r="N145" s="18">
        <v>8</v>
      </c>
      <c r="O145" s="19">
        <v>0.7</v>
      </c>
      <c r="P145" s="19">
        <f t="shared" si="8"/>
        <v>0</v>
      </c>
      <c r="R145" s="29">
        <v>1</v>
      </c>
    </row>
    <row r="146" spans="1:18" x14ac:dyDescent="0.3">
      <c r="A146" s="51">
        <v>143</v>
      </c>
      <c r="B146" s="52" t="s">
        <v>858</v>
      </c>
      <c r="C146" s="24">
        <v>255469400</v>
      </c>
      <c r="D146" s="53">
        <v>2074</v>
      </c>
      <c r="E146" s="25">
        <f t="shared" si="6"/>
        <v>123177.1456123433</v>
      </c>
      <c r="F146" s="26">
        <v>299</v>
      </c>
      <c r="G146" s="27">
        <v>288</v>
      </c>
      <c r="H146" s="28">
        <f t="shared" si="7"/>
        <v>293.5</v>
      </c>
      <c r="I146" s="27">
        <v>332</v>
      </c>
      <c r="J146" s="18">
        <v>1</v>
      </c>
      <c r="K146" s="29">
        <v>1.4</v>
      </c>
      <c r="L146" s="29"/>
      <c r="M146" s="27">
        <v>17</v>
      </c>
      <c r="N146" s="18">
        <v>1</v>
      </c>
      <c r="O146" s="19">
        <v>1.4</v>
      </c>
      <c r="P146" s="19">
        <f t="shared" si="8"/>
        <v>0</v>
      </c>
      <c r="R146" s="29">
        <v>1.3</v>
      </c>
    </row>
    <row r="147" spans="1:18" x14ac:dyDescent="0.3">
      <c r="A147" s="51">
        <v>144</v>
      </c>
      <c r="B147" s="52" t="s">
        <v>859</v>
      </c>
      <c r="C147" s="24">
        <v>3651224100</v>
      </c>
      <c r="D147" s="53">
        <v>13716</v>
      </c>
      <c r="E147" s="25">
        <f t="shared" si="6"/>
        <v>266201.81539807527</v>
      </c>
      <c r="F147" s="26">
        <v>90</v>
      </c>
      <c r="G147" s="27">
        <v>150</v>
      </c>
      <c r="H147" s="28">
        <f t="shared" si="7"/>
        <v>120</v>
      </c>
      <c r="I147" s="27">
        <v>84</v>
      </c>
      <c r="J147" s="18">
        <v>8</v>
      </c>
      <c r="K147" s="29">
        <v>0.7</v>
      </c>
      <c r="L147" s="29"/>
      <c r="M147" s="27">
        <v>11</v>
      </c>
      <c r="N147" s="18">
        <v>8</v>
      </c>
      <c r="O147" s="19">
        <v>0.7</v>
      </c>
      <c r="P147" s="19">
        <f t="shared" si="8"/>
        <v>0</v>
      </c>
      <c r="R147" s="29">
        <v>0.9</v>
      </c>
    </row>
    <row r="148" spans="1:18" x14ac:dyDescent="0.3">
      <c r="A148" s="51">
        <v>145</v>
      </c>
      <c r="B148" s="52" t="s">
        <v>860</v>
      </c>
      <c r="C148" s="24">
        <v>2686343300</v>
      </c>
      <c r="D148" s="53">
        <v>13793</v>
      </c>
      <c r="E148" s="25">
        <f t="shared" si="6"/>
        <v>194761.3499601247</v>
      </c>
      <c r="F148" s="26">
        <v>166</v>
      </c>
      <c r="G148" s="27">
        <v>148</v>
      </c>
      <c r="H148" s="28">
        <f t="shared" si="7"/>
        <v>157</v>
      </c>
      <c r="I148" s="27">
        <v>132</v>
      </c>
      <c r="J148" s="18">
        <v>7</v>
      </c>
      <c r="K148" s="29">
        <v>0.8</v>
      </c>
      <c r="L148" s="29"/>
      <c r="M148" s="27">
        <v>13</v>
      </c>
      <c r="N148" s="18">
        <v>6</v>
      </c>
      <c r="O148" s="19">
        <v>0.9</v>
      </c>
      <c r="P148" s="19">
        <f t="shared" si="8"/>
        <v>9.9999999999999978E-2</v>
      </c>
      <c r="R148" s="29">
        <v>0.9</v>
      </c>
    </row>
    <row r="149" spans="1:18" x14ac:dyDescent="0.3">
      <c r="A149" s="51">
        <v>146</v>
      </c>
      <c r="B149" s="52" t="s">
        <v>861</v>
      </c>
      <c r="C149" s="24">
        <v>2334757300</v>
      </c>
      <c r="D149" s="53">
        <v>11762</v>
      </c>
      <c r="E149" s="25">
        <f t="shared" si="6"/>
        <v>198500.02550586636</v>
      </c>
      <c r="F149" s="26">
        <v>157</v>
      </c>
      <c r="G149" s="27">
        <v>166</v>
      </c>
      <c r="H149" s="28">
        <f t="shared" si="7"/>
        <v>161.5</v>
      </c>
      <c r="I149" s="27">
        <v>147</v>
      </c>
      <c r="J149" s="18">
        <v>6</v>
      </c>
      <c r="K149" s="29">
        <v>0.9</v>
      </c>
      <c r="L149" s="29"/>
      <c r="M149" s="27">
        <v>17</v>
      </c>
      <c r="N149" s="18">
        <v>6</v>
      </c>
      <c r="O149" s="19">
        <v>0.9</v>
      </c>
      <c r="P149" s="19">
        <f t="shared" si="8"/>
        <v>0</v>
      </c>
      <c r="R149" s="29">
        <v>0.9</v>
      </c>
    </row>
    <row r="150" spans="1:18" x14ac:dyDescent="0.3">
      <c r="A150" s="51">
        <v>147</v>
      </c>
      <c r="B150" s="52" t="s">
        <v>862</v>
      </c>
      <c r="C150" s="24">
        <v>1181869900</v>
      </c>
      <c r="D150" s="53">
        <v>8455</v>
      </c>
      <c r="E150" s="25">
        <f t="shared" si="6"/>
        <v>139783.54819633352</v>
      </c>
      <c r="F150" s="26">
        <v>271</v>
      </c>
      <c r="G150" s="27">
        <v>197</v>
      </c>
      <c r="H150" s="28">
        <f t="shared" si="7"/>
        <v>234</v>
      </c>
      <c r="I150" s="27">
        <v>270</v>
      </c>
      <c r="J150" s="18">
        <v>3</v>
      </c>
      <c r="K150" s="29">
        <v>1.2</v>
      </c>
      <c r="L150" s="29"/>
      <c r="M150" s="27">
        <v>17</v>
      </c>
      <c r="N150" s="18">
        <v>3</v>
      </c>
      <c r="O150" s="19">
        <v>1.2</v>
      </c>
      <c r="P150" s="19">
        <f t="shared" si="8"/>
        <v>0</v>
      </c>
      <c r="R150" s="29">
        <v>1</v>
      </c>
    </row>
    <row r="151" spans="1:18" x14ac:dyDescent="0.3">
      <c r="A151" s="51">
        <v>148</v>
      </c>
      <c r="B151" s="52" t="s">
        <v>863</v>
      </c>
      <c r="C151" s="24">
        <v>475467900</v>
      </c>
      <c r="D151" s="53">
        <v>3027</v>
      </c>
      <c r="E151" s="25">
        <f t="shared" si="6"/>
        <v>157075.61942517344</v>
      </c>
      <c r="F151" s="26">
        <v>227</v>
      </c>
      <c r="G151" s="27">
        <v>279</v>
      </c>
      <c r="H151" s="28">
        <f t="shared" si="7"/>
        <v>253</v>
      </c>
      <c r="I151" s="27">
        <v>289</v>
      </c>
      <c r="J151" s="18">
        <v>2</v>
      </c>
      <c r="K151" s="29">
        <v>1.3</v>
      </c>
      <c r="L151" s="29"/>
      <c r="M151" s="27">
        <v>14</v>
      </c>
      <c r="N151" s="18">
        <v>2</v>
      </c>
      <c r="O151" s="19">
        <v>1.3</v>
      </c>
      <c r="P151" s="19">
        <f t="shared" si="8"/>
        <v>0</v>
      </c>
      <c r="R151" s="29">
        <v>1.2</v>
      </c>
    </row>
    <row r="152" spans="1:18" x14ac:dyDescent="0.3">
      <c r="A152" s="51">
        <v>149</v>
      </c>
      <c r="B152" s="52" t="s">
        <v>864</v>
      </c>
      <c r="C152" s="24">
        <v>6494397200</v>
      </c>
      <c r="D152" s="53">
        <v>88508</v>
      </c>
      <c r="E152" s="25">
        <f t="shared" si="6"/>
        <v>73376.38631536132</v>
      </c>
      <c r="F152" s="26">
        <v>347</v>
      </c>
      <c r="G152" s="27">
        <v>11</v>
      </c>
      <c r="H152" s="28">
        <f t="shared" si="7"/>
        <v>179</v>
      </c>
      <c r="I152" s="27">
        <v>187</v>
      </c>
      <c r="J152" s="18">
        <v>5</v>
      </c>
      <c r="K152" s="29">
        <v>1</v>
      </c>
      <c r="L152" s="29"/>
      <c r="M152" s="27">
        <v>14</v>
      </c>
      <c r="N152" s="18">
        <v>5</v>
      </c>
      <c r="O152" s="19">
        <v>1</v>
      </c>
      <c r="P152" s="19">
        <f t="shared" si="8"/>
        <v>0</v>
      </c>
      <c r="R152" s="29">
        <v>0.5</v>
      </c>
    </row>
    <row r="153" spans="1:18" x14ac:dyDescent="0.3">
      <c r="A153" s="51">
        <v>150</v>
      </c>
      <c r="B153" s="52" t="s">
        <v>865</v>
      </c>
      <c r="C153" s="24">
        <v>1176406900</v>
      </c>
      <c r="D153" s="53">
        <v>5755</v>
      </c>
      <c r="E153" s="25">
        <f t="shared" si="6"/>
        <v>204414.75238922675</v>
      </c>
      <c r="F153" s="26">
        <v>146</v>
      </c>
      <c r="G153" s="27">
        <v>239</v>
      </c>
      <c r="H153" s="28">
        <f t="shared" si="7"/>
        <v>192.5</v>
      </c>
      <c r="I153" s="27">
        <v>214</v>
      </c>
      <c r="J153" s="18">
        <v>4</v>
      </c>
      <c r="K153" s="29">
        <v>1.1000000000000001</v>
      </c>
      <c r="L153" s="29"/>
      <c r="M153" s="27">
        <v>17</v>
      </c>
      <c r="N153" s="18">
        <v>4</v>
      </c>
      <c r="O153" s="19">
        <v>1.1000000000000001</v>
      </c>
      <c r="P153" s="19">
        <f t="shared" si="8"/>
        <v>0</v>
      </c>
      <c r="R153" s="29">
        <v>1.1000000000000001</v>
      </c>
    </row>
    <row r="154" spans="1:18" x14ac:dyDescent="0.3">
      <c r="A154" s="51">
        <v>151</v>
      </c>
      <c r="B154" s="52" t="s">
        <v>866</v>
      </c>
      <c r="C154" s="24">
        <v>1309322100</v>
      </c>
      <c r="D154" s="53">
        <v>11048</v>
      </c>
      <c r="E154" s="25">
        <f t="shared" si="6"/>
        <v>118512.13794351919</v>
      </c>
      <c r="F154" s="26">
        <v>306</v>
      </c>
      <c r="G154" s="27">
        <v>174</v>
      </c>
      <c r="H154" s="28">
        <f t="shared" si="7"/>
        <v>240</v>
      </c>
      <c r="I154" s="27">
        <v>276</v>
      </c>
      <c r="J154" s="18">
        <v>3</v>
      </c>
      <c r="K154" s="29">
        <v>1.2</v>
      </c>
      <c r="L154" s="29"/>
      <c r="M154" s="27">
        <v>18</v>
      </c>
      <c r="N154" s="18">
        <v>3</v>
      </c>
      <c r="O154" s="19">
        <v>1.2</v>
      </c>
      <c r="P154" s="19">
        <f t="shared" si="8"/>
        <v>0</v>
      </c>
      <c r="R154" s="29">
        <v>0.9</v>
      </c>
    </row>
    <row r="155" spans="1:18" x14ac:dyDescent="0.3">
      <c r="A155" s="51">
        <v>152</v>
      </c>
      <c r="B155" s="52" t="s">
        <v>867</v>
      </c>
      <c r="C155" s="24">
        <v>1497427400</v>
      </c>
      <c r="D155" s="53">
        <v>5099</v>
      </c>
      <c r="E155" s="25">
        <f t="shared" si="6"/>
        <v>293670.79819572467</v>
      </c>
      <c r="F155" s="26">
        <v>72</v>
      </c>
      <c r="G155" s="27">
        <v>250</v>
      </c>
      <c r="H155" s="28">
        <f t="shared" si="7"/>
        <v>161</v>
      </c>
      <c r="I155" s="27">
        <v>144</v>
      </c>
      <c r="J155" s="18">
        <v>6</v>
      </c>
      <c r="K155" s="29">
        <v>0.9</v>
      </c>
      <c r="L155" s="29"/>
      <c r="M155" s="27">
        <v>18</v>
      </c>
      <c r="N155" s="18">
        <v>6</v>
      </c>
      <c r="O155" s="19">
        <v>0.9</v>
      </c>
      <c r="P155" s="19">
        <f t="shared" si="8"/>
        <v>0</v>
      </c>
      <c r="R155" s="29">
        <v>1.2</v>
      </c>
    </row>
    <row r="156" spans="1:18" x14ac:dyDescent="0.3">
      <c r="A156" s="51">
        <v>153</v>
      </c>
      <c r="B156" s="52" t="s">
        <v>868</v>
      </c>
      <c r="C156" s="24">
        <v>5149133300</v>
      </c>
      <c r="D156" s="53">
        <v>43613</v>
      </c>
      <c r="E156" s="25">
        <f t="shared" si="6"/>
        <v>118064.18499071378</v>
      </c>
      <c r="F156" s="26">
        <v>307</v>
      </c>
      <c r="G156" s="27">
        <v>33</v>
      </c>
      <c r="H156" s="28">
        <f t="shared" si="7"/>
        <v>170</v>
      </c>
      <c r="I156" s="27">
        <v>162</v>
      </c>
      <c r="J156" s="18">
        <v>6</v>
      </c>
      <c r="K156" s="29">
        <v>0.9</v>
      </c>
      <c r="L156" s="29"/>
      <c r="M156" s="27">
        <v>19</v>
      </c>
      <c r="N156" s="18">
        <v>6</v>
      </c>
      <c r="O156" s="19">
        <v>0.9</v>
      </c>
      <c r="P156" s="19">
        <f t="shared" si="8"/>
        <v>0</v>
      </c>
      <c r="R156" s="29">
        <v>0.5</v>
      </c>
    </row>
    <row r="157" spans="1:18" x14ac:dyDescent="0.3">
      <c r="A157" s="51">
        <v>154</v>
      </c>
      <c r="B157" s="52" t="s">
        <v>869</v>
      </c>
      <c r="C157" s="24">
        <v>338579700</v>
      </c>
      <c r="D157" s="53">
        <v>1862</v>
      </c>
      <c r="E157" s="25">
        <f t="shared" si="6"/>
        <v>181836.57357679913</v>
      </c>
      <c r="F157" s="26">
        <v>187</v>
      </c>
      <c r="G157" s="27">
        <v>293</v>
      </c>
      <c r="H157" s="28">
        <f t="shared" si="7"/>
        <v>240</v>
      </c>
      <c r="I157" s="27">
        <v>278</v>
      </c>
      <c r="J157" s="18">
        <v>3</v>
      </c>
      <c r="K157" s="29">
        <v>1.2</v>
      </c>
      <c r="L157" s="29"/>
      <c r="M157" s="27">
        <v>19</v>
      </c>
      <c r="N157" s="18">
        <v>3</v>
      </c>
      <c r="O157" s="19">
        <v>1.2</v>
      </c>
      <c r="P157" s="19">
        <f t="shared" si="8"/>
        <v>0</v>
      </c>
      <c r="R157" s="29">
        <v>1.3</v>
      </c>
    </row>
    <row r="158" spans="1:18" x14ac:dyDescent="0.3">
      <c r="A158" s="51">
        <v>155</v>
      </c>
      <c r="B158" s="52" t="s">
        <v>870</v>
      </c>
      <c r="C158" s="24">
        <v>15034185600</v>
      </c>
      <c r="D158" s="53">
        <v>34071</v>
      </c>
      <c r="E158" s="25">
        <f t="shared" si="6"/>
        <v>441260.47371665051</v>
      </c>
      <c r="F158" s="26">
        <v>37</v>
      </c>
      <c r="G158" s="27">
        <v>50</v>
      </c>
      <c r="H158" s="28">
        <f t="shared" si="7"/>
        <v>43.5</v>
      </c>
      <c r="I158" s="27">
        <v>7</v>
      </c>
      <c r="J158" s="18">
        <v>10</v>
      </c>
      <c r="K158" s="29">
        <v>0.5</v>
      </c>
      <c r="L158" s="29"/>
      <c r="M158" s="27">
        <v>17</v>
      </c>
      <c r="N158" s="18">
        <v>10</v>
      </c>
      <c r="O158" s="19">
        <v>0.5</v>
      </c>
      <c r="P158" s="19">
        <f t="shared" si="8"/>
        <v>0</v>
      </c>
      <c r="R158" s="29">
        <v>0.6</v>
      </c>
    </row>
    <row r="159" spans="1:18" x14ac:dyDescent="0.3">
      <c r="A159" s="51">
        <v>156</v>
      </c>
      <c r="B159" s="52" t="s">
        <v>871</v>
      </c>
      <c r="C159" s="24">
        <v>104479300</v>
      </c>
      <c r="D159" s="53">
        <v>738</v>
      </c>
      <c r="E159" s="25">
        <f t="shared" si="6"/>
        <v>141570.86720867208</v>
      </c>
      <c r="F159" s="26">
        <v>266</v>
      </c>
      <c r="G159" s="27">
        <v>335</v>
      </c>
      <c r="H159" s="28">
        <f t="shared" si="7"/>
        <v>300.5</v>
      </c>
      <c r="I159" s="27">
        <v>340</v>
      </c>
      <c r="J159" s="18">
        <v>1</v>
      </c>
      <c r="K159" s="29">
        <v>1.4</v>
      </c>
      <c r="L159" s="29"/>
      <c r="M159" s="27">
        <v>18</v>
      </c>
      <c r="N159" s="18">
        <v>1</v>
      </c>
      <c r="O159" s="19">
        <v>1.4</v>
      </c>
      <c r="P159" s="19">
        <f t="shared" si="8"/>
        <v>0</v>
      </c>
      <c r="R159" s="29">
        <v>1.4</v>
      </c>
    </row>
    <row r="160" spans="1:18" x14ac:dyDescent="0.3">
      <c r="A160" s="51">
        <v>157</v>
      </c>
      <c r="B160" s="52" t="s">
        <v>872</v>
      </c>
      <c r="C160" s="24">
        <v>2475327700</v>
      </c>
      <c r="D160" s="53">
        <v>6890</v>
      </c>
      <c r="E160" s="25">
        <f t="shared" si="6"/>
        <v>359263.81712626998</v>
      </c>
      <c r="F160" s="26">
        <v>50</v>
      </c>
      <c r="G160" s="27">
        <v>219</v>
      </c>
      <c r="H160" s="28">
        <f t="shared" si="7"/>
        <v>134.5</v>
      </c>
      <c r="I160" s="27">
        <v>102</v>
      </c>
      <c r="J160" s="18">
        <v>8</v>
      </c>
      <c r="K160" s="29">
        <v>0.7</v>
      </c>
      <c r="L160" s="29"/>
      <c r="M160" s="27">
        <v>12</v>
      </c>
      <c r="N160" s="18">
        <v>8</v>
      </c>
      <c r="O160" s="19">
        <v>0.7</v>
      </c>
      <c r="P160" s="19">
        <f t="shared" si="8"/>
        <v>0</v>
      </c>
      <c r="R160" s="29">
        <v>1.1000000000000001</v>
      </c>
    </row>
    <row r="161" spans="1:18" x14ac:dyDescent="0.3">
      <c r="A161" s="51">
        <v>158</v>
      </c>
      <c r="B161" s="52" t="s">
        <v>873</v>
      </c>
      <c r="C161" s="24">
        <v>2447845900</v>
      </c>
      <c r="D161" s="53">
        <v>10121</v>
      </c>
      <c r="E161" s="25">
        <f t="shared" si="6"/>
        <v>241858.10690643216</v>
      </c>
      <c r="F161" s="26">
        <v>107</v>
      </c>
      <c r="G161" s="27">
        <v>183</v>
      </c>
      <c r="H161" s="28">
        <f t="shared" si="7"/>
        <v>145</v>
      </c>
      <c r="I161" s="27">
        <v>117</v>
      </c>
      <c r="J161" s="18">
        <v>7</v>
      </c>
      <c r="K161" s="29">
        <v>0.8</v>
      </c>
      <c r="L161" s="29"/>
      <c r="M161" s="27">
        <v>14</v>
      </c>
      <c r="N161" s="18">
        <v>7</v>
      </c>
      <c r="O161" s="19">
        <v>0.8</v>
      </c>
      <c r="P161" s="19">
        <f t="shared" si="8"/>
        <v>0</v>
      </c>
      <c r="R161" s="29">
        <v>1</v>
      </c>
    </row>
    <row r="162" spans="1:18" x14ac:dyDescent="0.3">
      <c r="A162" s="51">
        <v>159</v>
      </c>
      <c r="B162" s="52" t="s">
        <v>874</v>
      </c>
      <c r="C162" s="24">
        <v>2458304800</v>
      </c>
      <c r="D162" s="53">
        <v>15725</v>
      </c>
      <c r="E162" s="25">
        <f t="shared" si="6"/>
        <v>156330.98887122417</v>
      </c>
      <c r="F162" s="26">
        <v>230</v>
      </c>
      <c r="G162" s="27">
        <v>129</v>
      </c>
      <c r="H162" s="28">
        <f t="shared" si="7"/>
        <v>179.5</v>
      </c>
      <c r="I162" s="27">
        <v>191</v>
      </c>
      <c r="J162" s="18">
        <v>5</v>
      </c>
      <c r="K162" s="29">
        <v>1</v>
      </c>
      <c r="L162" s="29"/>
      <c r="M162" s="27">
        <v>15</v>
      </c>
      <c r="N162" s="18">
        <v>6</v>
      </c>
      <c r="O162" s="19">
        <v>0.9</v>
      </c>
      <c r="P162" s="19">
        <f t="shared" si="8"/>
        <v>-9.9999999999999978E-2</v>
      </c>
      <c r="R162" s="29">
        <v>0.8</v>
      </c>
    </row>
    <row r="163" spans="1:18" x14ac:dyDescent="0.3">
      <c r="A163" s="51">
        <v>160</v>
      </c>
      <c r="B163" s="52" t="s">
        <v>875</v>
      </c>
      <c r="C163" s="24">
        <v>11375052400</v>
      </c>
      <c r="D163" s="53">
        <v>113994</v>
      </c>
      <c r="E163" s="25">
        <f t="shared" si="6"/>
        <v>99786.413319999294</v>
      </c>
      <c r="F163" s="26">
        <v>328</v>
      </c>
      <c r="G163" s="27">
        <v>5</v>
      </c>
      <c r="H163" s="28">
        <f t="shared" si="7"/>
        <v>166.5</v>
      </c>
      <c r="I163" s="27">
        <v>155</v>
      </c>
      <c r="J163" s="18">
        <v>6</v>
      </c>
      <c r="K163" s="29">
        <v>0.9</v>
      </c>
      <c r="L163" s="29"/>
      <c r="M163" s="27">
        <v>20</v>
      </c>
      <c r="N163" s="18">
        <v>6</v>
      </c>
      <c r="O163" s="19">
        <v>0.9</v>
      </c>
      <c r="P163" s="19">
        <f t="shared" si="8"/>
        <v>0</v>
      </c>
      <c r="R163" s="29">
        <v>0.5</v>
      </c>
    </row>
    <row r="164" spans="1:18" x14ac:dyDescent="0.3">
      <c r="A164" s="51">
        <v>161</v>
      </c>
      <c r="B164" s="52" t="s">
        <v>876</v>
      </c>
      <c r="C164" s="24">
        <v>2411393900</v>
      </c>
      <c r="D164" s="53">
        <v>20900</v>
      </c>
      <c r="E164" s="25">
        <f t="shared" si="6"/>
        <v>115377.6985645933</v>
      </c>
      <c r="F164" s="26">
        <v>317</v>
      </c>
      <c r="G164" s="27">
        <v>93</v>
      </c>
      <c r="H164" s="28">
        <f t="shared" si="7"/>
        <v>205</v>
      </c>
      <c r="I164" s="27">
        <v>235</v>
      </c>
      <c r="J164" s="18">
        <v>4</v>
      </c>
      <c r="K164" s="29">
        <v>1.1000000000000001</v>
      </c>
      <c r="L164" s="29"/>
      <c r="M164" s="27">
        <v>18</v>
      </c>
      <c r="N164" s="18">
        <v>4</v>
      </c>
      <c r="O164" s="19">
        <v>1.1000000000000001</v>
      </c>
      <c r="P164" s="19">
        <f t="shared" si="8"/>
        <v>0</v>
      </c>
      <c r="R164" s="29">
        <v>0.7</v>
      </c>
    </row>
    <row r="165" spans="1:18" x14ac:dyDescent="0.3">
      <c r="A165" s="51">
        <v>162</v>
      </c>
      <c r="B165" s="52" t="s">
        <v>877</v>
      </c>
      <c r="C165" s="24">
        <v>1855455700</v>
      </c>
      <c r="D165" s="53">
        <v>11816</v>
      </c>
      <c r="E165" s="25">
        <f t="shared" si="6"/>
        <v>157029.08767772513</v>
      </c>
      <c r="F165" s="26">
        <v>228</v>
      </c>
      <c r="G165" s="27">
        <v>165</v>
      </c>
      <c r="H165" s="28">
        <f t="shared" si="7"/>
        <v>196.5</v>
      </c>
      <c r="I165" s="27">
        <v>222</v>
      </c>
      <c r="J165" s="18">
        <v>4</v>
      </c>
      <c r="K165" s="29">
        <v>1.1000000000000001</v>
      </c>
      <c r="L165" s="29"/>
      <c r="M165" s="27">
        <v>19</v>
      </c>
      <c r="N165" s="18">
        <v>4</v>
      </c>
      <c r="O165" s="19">
        <v>1.1000000000000001</v>
      </c>
      <c r="P165" s="19">
        <f t="shared" si="8"/>
        <v>0</v>
      </c>
      <c r="R165" s="29">
        <v>0.9</v>
      </c>
    </row>
    <row r="166" spans="1:18" x14ac:dyDescent="0.3">
      <c r="A166" s="51">
        <v>163</v>
      </c>
      <c r="B166" s="52" t="s">
        <v>878</v>
      </c>
      <c r="C166" s="24">
        <v>11636407900</v>
      </c>
      <c r="D166" s="53">
        <v>100843</v>
      </c>
      <c r="E166" s="25">
        <f t="shared" si="6"/>
        <v>115391.33008736353</v>
      </c>
      <c r="F166" s="26">
        <v>316</v>
      </c>
      <c r="G166" s="27">
        <v>9</v>
      </c>
      <c r="H166" s="28">
        <f t="shared" si="7"/>
        <v>162.5</v>
      </c>
      <c r="I166" s="27">
        <v>150</v>
      </c>
      <c r="J166" s="18">
        <v>6</v>
      </c>
      <c r="K166" s="29">
        <v>0.9</v>
      </c>
      <c r="L166" s="29"/>
      <c r="M166" s="27">
        <v>21</v>
      </c>
      <c r="N166" s="18">
        <v>7</v>
      </c>
      <c r="O166" s="19">
        <v>0.8</v>
      </c>
      <c r="P166" s="19">
        <f t="shared" si="8"/>
        <v>-9.9999999999999978E-2</v>
      </c>
      <c r="R166" s="29">
        <v>0.5</v>
      </c>
    </row>
    <row r="167" spans="1:18" x14ac:dyDescent="0.3">
      <c r="A167" s="51">
        <v>164</v>
      </c>
      <c r="B167" s="52" t="s">
        <v>879</v>
      </c>
      <c r="C167" s="24">
        <v>4134919200</v>
      </c>
      <c r="D167" s="53">
        <v>12955</v>
      </c>
      <c r="E167" s="25">
        <f t="shared" si="6"/>
        <v>319175.54612118873</v>
      </c>
      <c r="F167" s="26">
        <v>64</v>
      </c>
      <c r="G167" s="27">
        <v>155</v>
      </c>
      <c r="H167" s="28">
        <f t="shared" si="7"/>
        <v>109.5</v>
      </c>
      <c r="I167" s="27">
        <v>73</v>
      </c>
      <c r="J167" s="18">
        <v>8</v>
      </c>
      <c r="K167" s="29">
        <v>0.7</v>
      </c>
      <c r="L167" s="29"/>
      <c r="M167" s="27">
        <v>13</v>
      </c>
      <c r="N167" s="18">
        <v>8</v>
      </c>
      <c r="O167" s="19">
        <v>0.7</v>
      </c>
      <c r="P167" s="19">
        <f t="shared" si="8"/>
        <v>0</v>
      </c>
      <c r="R167" s="29">
        <v>0.9</v>
      </c>
    </row>
    <row r="168" spans="1:18" x14ac:dyDescent="0.3">
      <c r="A168" s="51">
        <v>165</v>
      </c>
      <c r="B168" s="52" t="s">
        <v>880</v>
      </c>
      <c r="C168" s="24">
        <v>9978319100</v>
      </c>
      <c r="D168" s="53">
        <v>65074</v>
      </c>
      <c r="E168" s="25">
        <f t="shared" si="6"/>
        <v>153338.03208654761</v>
      </c>
      <c r="F168" s="26">
        <v>240</v>
      </c>
      <c r="G168" s="27">
        <v>16</v>
      </c>
      <c r="H168" s="28">
        <f t="shared" si="7"/>
        <v>128</v>
      </c>
      <c r="I168" s="27">
        <v>95</v>
      </c>
      <c r="J168" s="18">
        <v>8</v>
      </c>
      <c r="K168" s="29">
        <v>0.7</v>
      </c>
      <c r="L168" s="29"/>
      <c r="M168" s="27">
        <v>14</v>
      </c>
      <c r="N168" s="18">
        <v>8</v>
      </c>
      <c r="O168" s="19">
        <v>0.7</v>
      </c>
      <c r="P168" s="19">
        <f t="shared" si="8"/>
        <v>0</v>
      </c>
      <c r="R168" s="29">
        <v>0.5</v>
      </c>
    </row>
    <row r="169" spans="1:18" x14ac:dyDescent="0.3">
      <c r="A169" s="51">
        <v>166</v>
      </c>
      <c r="B169" s="52" t="s">
        <v>881</v>
      </c>
      <c r="C169" s="24">
        <v>2969651000</v>
      </c>
      <c r="D169" s="53">
        <v>5363</v>
      </c>
      <c r="E169" s="25">
        <f t="shared" si="6"/>
        <v>553729.44247622602</v>
      </c>
      <c r="F169" s="26">
        <v>22</v>
      </c>
      <c r="G169" s="27">
        <v>244</v>
      </c>
      <c r="H169" s="28">
        <f t="shared" si="7"/>
        <v>133</v>
      </c>
      <c r="I169" s="27">
        <v>101</v>
      </c>
      <c r="J169" s="18">
        <v>8</v>
      </c>
      <c r="K169" s="29">
        <v>0.7</v>
      </c>
      <c r="L169" s="29"/>
      <c r="M169" s="27">
        <v>15</v>
      </c>
      <c r="N169" s="18">
        <v>8</v>
      </c>
      <c r="O169" s="19">
        <v>0.7</v>
      </c>
      <c r="P169" s="19">
        <f t="shared" si="8"/>
        <v>0</v>
      </c>
      <c r="R169" s="29">
        <v>1.1000000000000001</v>
      </c>
    </row>
    <row r="170" spans="1:18" x14ac:dyDescent="0.3">
      <c r="A170" s="51">
        <v>167</v>
      </c>
      <c r="B170" s="52" t="s">
        <v>882</v>
      </c>
      <c r="C170" s="24">
        <v>4776050100</v>
      </c>
      <c r="D170" s="53">
        <v>23823</v>
      </c>
      <c r="E170" s="25">
        <f t="shared" si="6"/>
        <v>200480.63216219618</v>
      </c>
      <c r="F170" s="26">
        <v>152</v>
      </c>
      <c r="G170" s="27">
        <v>86</v>
      </c>
      <c r="H170" s="28">
        <f t="shared" si="7"/>
        <v>119</v>
      </c>
      <c r="I170" s="27">
        <v>81</v>
      </c>
      <c r="J170" s="18">
        <v>8</v>
      </c>
      <c r="K170" s="29">
        <v>0.7</v>
      </c>
      <c r="L170" s="29"/>
      <c r="M170" s="27">
        <v>16</v>
      </c>
      <c r="N170" s="18">
        <v>8</v>
      </c>
      <c r="O170" s="19">
        <v>0.7</v>
      </c>
      <c r="P170" s="19">
        <f t="shared" si="8"/>
        <v>0</v>
      </c>
      <c r="R170" s="29">
        <v>0.7</v>
      </c>
    </row>
    <row r="171" spans="1:18" x14ac:dyDescent="0.3">
      <c r="A171" s="51">
        <v>168</v>
      </c>
      <c r="B171" s="52" t="s">
        <v>883</v>
      </c>
      <c r="C171" s="24">
        <v>7507193000</v>
      </c>
      <c r="D171" s="53">
        <v>20296</v>
      </c>
      <c r="E171" s="25">
        <f t="shared" si="6"/>
        <v>369885.34686637763</v>
      </c>
      <c r="F171" s="26">
        <v>47</v>
      </c>
      <c r="G171" s="27">
        <v>96</v>
      </c>
      <c r="H171" s="28">
        <f t="shared" si="7"/>
        <v>71.5</v>
      </c>
      <c r="I171" s="27">
        <v>22</v>
      </c>
      <c r="J171" s="18">
        <v>10</v>
      </c>
      <c r="K171" s="29">
        <v>0.5</v>
      </c>
      <c r="L171" s="29"/>
      <c r="M171" s="27">
        <v>18</v>
      </c>
      <c r="N171" s="18">
        <v>10</v>
      </c>
      <c r="O171" s="19">
        <v>0.5</v>
      </c>
      <c r="P171" s="19">
        <f t="shared" si="8"/>
        <v>0</v>
      </c>
      <c r="R171" s="29">
        <v>0.7</v>
      </c>
    </row>
    <row r="172" spans="1:18" x14ac:dyDescent="0.3">
      <c r="A172" s="51">
        <v>169</v>
      </c>
      <c r="B172" s="52" t="s">
        <v>884</v>
      </c>
      <c r="C172" s="24">
        <v>2022826200</v>
      </c>
      <c r="D172" s="53">
        <v>5333</v>
      </c>
      <c r="E172" s="25">
        <f t="shared" si="6"/>
        <v>379303.61897618603</v>
      </c>
      <c r="F172" s="26">
        <v>46</v>
      </c>
      <c r="G172" s="27">
        <v>245</v>
      </c>
      <c r="H172" s="28">
        <f t="shared" si="7"/>
        <v>145.5</v>
      </c>
      <c r="I172" s="27">
        <v>121</v>
      </c>
      <c r="J172" s="18">
        <v>7</v>
      </c>
      <c r="K172" s="29">
        <v>0.8</v>
      </c>
      <c r="L172" s="29"/>
      <c r="M172" s="27">
        <v>15</v>
      </c>
      <c r="N172" s="18">
        <v>7</v>
      </c>
      <c r="O172" s="19">
        <v>0.8</v>
      </c>
      <c r="P172" s="19">
        <f t="shared" si="8"/>
        <v>0</v>
      </c>
      <c r="R172" s="29">
        <v>1.1000000000000001</v>
      </c>
    </row>
    <row r="173" spans="1:18" x14ac:dyDescent="0.3">
      <c r="A173" s="51">
        <v>170</v>
      </c>
      <c r="B173" s="52" t="s">
        <v>885</v>
      </c>
      <c r="C173" s="24">
        <v>7495113200</v>
      </c>
      <c r="D173" s="53">
        <v>41110</v>
      </c>
      <c r="E173" s="25">
        <f t="shared" si="6"/>
        <v>182318.49185113111</v>
      </c>
      <c r="F173" s="26">
        <v>185</v>
      </c>
      <c r="G173" s="27">
        <v>37</v>
      </c>
      <c r="H173" s="28">
        <f t="shared" si="7"/>
        <v>111</v>
      </c>
      <c r="I173" s="27">
        <v>75</v>
      </c>
      <c r="J173" s="18">
        <v>8</v>
      </c>
      <c r="K173" s="29">
        <v>0.7</v>
      </c>
      <c r="L173" s="29"/>
      <c r="M173" s="27">
        <v>17</v>
      </c>
      <c r="N173" s="18">
        <v>9</v>
      </c>
      <c r="O173" s="19">
        <v>0.6</v>
      </c>
      <c r="P173" s="19">
        <f t="shared" si="8"/>
        <v>-9.9999999999999978E-2</v>
      </c>
      <c r="R173" s="29">
        <v>0.6</v>
      </c>
    </row>
    <row r="174" spans="1:18" x14ac:dyDescent="0.3">
      <c r="A174" s="51">
        <v>171</v>
      </c>
      <c r="B174" s="52" t="s">
        <v>886</v>
      </c>
      <c r="C174" s="24">
        <v>6249685700</v>
      </c>
      <c r="D174" s="53">
        <v>25869</v>
      </c>
      <c r="E174" s="25">
        <f t="shared" si="6"/>
        <v>241589.76767559626</v>
      </c>
      <c r="F174" s="26">
        <v>108</v>
      </c>
      <c r="G174" s="27">
        <v>76</v>
      </c>
      <c r="H174" s="28">
        <f t="shared" si="7"/>
        <v>92</v>
      </c>
      <c r="I174" s="27">
        <v>47</v>
      </c>
      <c r="J174" s="18">
        <v>9</v>
      </c>
      <c r="K174" s="29">
        <v>0.6</v>
      </c>
      <c r="L174" s="29"/>
      <c r="M174" s="27">
        <v>15</v>
      </c>
      <c r="N174" s="18">
        <v>9</v>
      </c>
      <c r="O174" s="19">
        <v>0.6</v>
      </c>
      <c r="P174" s="19">
        <f t="shared" si="8"/>
        <v>0</v>
      </c>
      <c r="R174" s="29">
        <v>0.7</v>
      </c>
    </row>
    <row r="175" spans="1:18" x14ac:dyDescent="0.3">
      <c r="A175" s="51">
        <v>172</v>
      </c>
      <c r="B175" s="52" t="s">
        <v>887</v>
      </c>
      <c r="C175" s="24">
        <v>6829860600</v>
      </c>
      <c r="D175" s="53">
        <v>15357</v>
      </c>
      <c r="E175" s="25">
        <f t="shared" si="6"/>
        <v>444739.24594647391</v>
      </c>
      <c r="F175" s="26">
        <v>36</v>
      </c>
      <c r="G175" s="27">
        <v>133</v>
      </c>
      <c r="H175" s="28">
        <f t="shared" si="7"/>
        <v>84.5</v>
      </c>
      <c r="I175" s="27">
        <v>34</v>
      </c>
      <c r="J175" s="18">
        <v>10</v>
      </c>
      <c r="K175" s="29">
        <v>0.5</v>
      </c>
      <c r="L175" s="29"/>
      <c r="M175" s="27">
        <v>19</v>
      </c>
      <c r="N175" s="18">
        <v>9</v>
      </c>
      <c r="O175" s="19">
        <v>0.6</v>
      </c>
      <c r="P175" s="19">
        <f t="shared" si="8"/>
        <v>9.9999999999999978E-2</v>
      </c>
      <c r="R175" s="29">
        <v>0.8</v>
      </c>
    </row>
    <row r="176" spans="1:18" x14ac:dyDescent="0.3">
      <c r="A176" s="51">
        <v>173</v>
      </c>
      <c r="B176" s="52" t="s">
        <v>888</v>
      </c>
      <c r="C176" s="24">
        <v>2214714000</v>
      </c>
      <c r="D176" s="53">
        <v>6574</v>
      </c>
      <c r="E176" s="25">
        <f t="shared" si="6"/>
        <v>336889.86918162456</v>
      </c>
      <c r="F176" s="26">
        <v>58</v>
      </c>
      <c r="G176" s="27">
        <v>226</v>
      </c>
      <c r="H176" s="28">
        <f t="shared" si="7"/>
        <v>142</v>
      </c>
      <c r="I176" s="27">
        <v>113</v>
      </c>
      <c r="J176" s="18">
        <v>7</v>
      </c>
      <c r="K176" s="29">
        <v>0.8</v>
      </c>
      <c r="L176" s="29"/>
      <c r="M176" s="27">
        <v>16</v>
      </c>
      <c r="N176" s="18">
        <v>7</v>
      </c>
      <c r="O176" s="19">
        <v>0.8</v>
      </c>
      <c r="P176" s="19">
        <f t="shared" si="8"/>
        <v>0</v>
      </c>
      <c r="R176" s="29">
        <v>1.1000000000000001</v>
      </c>
    </row>
    <row r="177" spans="1:18" x14ac:dyDescent="0.3">
      <c r="A177" s="51">
        <v>174</v>
      </c>
      <c r="B177" s="52" t="s">
        <v>889</v>
      </c>
      <c r="C177" s="24">
        <v>1839094900</v>
      </c>
      <c r="D177" s="53">
        <v>10574</v>
      </c>
      <c r="E177" s="25">
        <f t="shared" si="6"/>
        <v>173926.1301305088</v>
      </c>
      <c r="F177" s="26">
        <v>197</v>
      </c>
      <c r="G177" s="27">
        <v>176</v>
      </c>
      <c r="H177" s="28">
        <f t="shared" si="7"/>
        <v>186.5</v>
      </c>
      <c r="I177" s="27">
        <v>208</v>
      </c>
      <c r="J177" s="18">
        <v>5</v>
      </c>
      <c r="K177" s="29">
        <v>1</v>
      </c>
      <c r="L177" s="29"/>
      <c r="M177" s="27">
        <v>16</v>
      </c>
      <c r="N177" s="18">
        <v>4</v>
      </c>
      <c r="O177" s="19">
        <v>1.1000000000000001</v>
      </c>
      <c r="P177" s="19">
        <f t="shared" si="8"/>
        <v>0.10000000000000009</v>
      </c>
      <c r="R177" s="29">
        <v>1</v>
      </c>
    </row>
    <row r="178" spans="1:18" x14ac:dyDescent="0.3">
      <c r="A178" s="51">
        <v>175</v>
      </c>
      <c r="B178" s="52" t="s">
        <v>890</v>
      </c>
      <c r="C178" s="24">
        <v>3244189600</v>
      </c>
      <c r="D178" s="53">
        <v>12915</v>
      </c>
      <c r="E178" s="25">
        <f t="shared" si="6"/>
        <v>251195.47812620984</v>
      </c>
      <c r="F178" s="26">
        <v>103</v>
      </c>
      <c r="G178" s="27">
        <v>156</v>
      </c>
      <c r="H178" s="28">
        <f t="shared" si="7"/>
        <v>129.5</v>
      </c>
      <c r="I178" s="27">
        <v>96</v>
      </c>
      <c r="J178" s="18">
        <v>8</v>
      </c>
      <c r="K178" s="29">
        <v>0.7</v>
      </c>
      <c r="L178" s="29"/>
      <c r="M178" s="27">
        <v>18</v>
      </c>
      <c r="N178" s="18">
        <v>8</v>
      </c>
      <c r="O178" s="19">
        <v>0.7</v>
      </c>
      <c r="P178" s="19">
        <f t="shared" si="8"/>
        <v>0</v>
      </c>
      <c r="R178" s="29">
        <v>0.9</v>
      </c>
    </row>
    <row r="179" spans="1:18" x14ac:dyDescent="0.3">
      <c r="A179" s="51">
        <v>176</v>
      </c>
      <c r="B179" s="52" t="s">
        <v>891</v>
      </c>
      <c r="C179" s="24">
        <v>13888346300</v>
      </c>
      <c r="D179" s="53">
        <v>62098</v>
      </c>
      <c r="E179" s="25">
        <f t="shared" si="6"/>
        <v>223652.07092015847</v>
      </c>
      <c r="F179" s="26">
        <v>125</v>
      </c>
      <c r="G179" s="27">
        <v>20</v>
      </c>
      <c r="H179" s="28">
        <f t="shared" si="7"/>
        <v>72.5</v>
      </c>
      <c r="I179" s="27">
        <v>24</v>
      </c>
      <c r="J179" s="18">
        <v>10</v>
      </c>
      <c r="K179" s="29">
        <v>0.5</v>
      </c>
      <c r="L179" s="29"/>
      <c r="M179" s="27">
        <v>20</v>
      </c>
      <c r="N179" s="18">
        <v>10</v>
      </c>
      <c r="O179" s="19">
        <v>0.5</v>
      </c>
      <c r="P179" s="19">
        <f t="shared" si="8"/>
        <v>0</v>
      </c>
      <c r="R179" s="29">
        <v>0.5</v>
      </c>
    </row>
    <row r="180" spans="1:18" x14ac:dyDescent="0.3">
      <c r="A180" s="51">
        <v>177</v>
      </c>
      <c r="B180" s="52" t="s">
        <v>892</v>
      </c>
      <c r="C180" s="24">
        <v>2799149700</v>
      </c>
      <c r="D180" s="53">
        <v>13131</v>
      </c>
      <c r="E180" s="25">
        <f t="shared" si="6"/>
        <v>213171.09892620516</v>
      </c>
      <c r="F180" s="26">
        <v>135</v>
      </c>
      <c r="G180" s="27">
        <v>154</v>
      </c>
      <c r="H180" s="28">
        <f t="shared" si="7"/>
        <v>144.5</v>
      </c>
      <c r="I180" s="27">
        <v>116</v>
      </c>
      <c r="J180" s="18">
        <v>7</v>
      </c>
      <c r="K180" s="29">
        <v>0.8</v>
      </c>
      <c r="L180" s="29"/>
      <c r="M180" s="27">
        <v>17</v>
      </c>
      <c r="N180" s="18">
        <v>7</v>
      </c>
      <c r="O180" s="19">
        <v>0.8</v>
      </c>
      <c r="P180" s="19">
        <f t="shared" si="8"/>
        <v>0</v>
      </c>
      <c r="R180" s="29">
        <v>0.9</v>
      </c>
    </row>
    <row r="181" spans="1:18" x14ac:dyDescent="0.3">
      <c r="A181" s="51">
        <v>178</v>
      </c>
      <c r="B181" s="52" t="s">
        <v>893</v>
      </c>
      <c r="C181" s="24">
        <v>6830692800</v>
      </c>
      <c r="D181" s="53">
        <v>29312</v>
      </c>
      <c r="E181" s="25">
        <f t="shared" si="6"/>
        <v>233034.00655021833</v>
      </c>
      <c r="F181" s="26">
        <v>113</v>
      </c>
      <c r="G181" s="27">
        <v>63</v>
      </c>
      <c r="H181" s="28">
        <f t="shared" si="7"/>
        <v>88</v>
      </c>
      <c r="I181" s="27">
        <v>38</v>
      </c>
      <c r="J181" s="18">
        <v>9</v>
      </c>
      <c r="K181" s="29">
        <v>0.6</v>
      </c>
      <c r="L181" s="29"/>
      <c r="M181" s="27">
        <v>16</v>
      </c>
      <c r="N181" s="18">
        <v>10</v>
      </c>
      <c r="O181" s="19">
        <v>0.5</v>
      </c>
      <c r="P181" s="19">
        <f t="shared" si="8"/>
        <v>-9.9999999999999978E-2</v>
      </c>
      <c r="R181" s="29">
        <v>0.6</v>
      </c>
    </row>
    <row r="182" spans="1:18" x14ac:dyDescent="0.3">
      <c r="A182" s="51">
        <v>179</v>
      </c>
      <c r="B182" s="52" t="s">
        <v>894</v>
      </c>
      <c r="C182" s="24">
        <v>1231055600</v>
      </c>
      <c r="D182" s="53">
        <v>6251</v>
      </c>
      <c r="E182" s="25">
        <f t="shared" si="6"/>
        <v>196937.38601823707</v>
      </c>
      <c r="F182" s="26">
        <v>160</v>
      </c>
      <c r="G182" s="27">
        <v>231</v>
      </c>
      <c r="H182" s="28">
        <f t="shared" si="7"/>
        <v>195.5</v>
      </c>
      <c r="I182" s="27">
        <v>221</v>
      </c>
      <c r="J182" s="18">
        <v>4</v>
      </c>
      <c r="K182" s="29">
        <v>1.1000000000000001</v>
      </c>
      <c r="L182" s="29"/>
      <c r="M182" s="27">
        <v>20</v>
      </c>
      <c r="N182" s="18">
        <v>4</v>
      </c>
      <c r="O182" s="19">
        <v>1.1000000000000001</v>
      </c>
      <c r="P182" s="19">
        <f t="shared" si="8"/>
        <v>0</v>
      </c>
      <c r="R182" s="29">
        <v>1.1000000000000001</v>
      </c>
    </row>
    <row r="183" spans="1:18" x14ac:dyDescent="0.3">
      <c r="A183" s="51">
        <v>180</v>
      </c>
      <c r="B183" s="52" t="s">
        <v>895</v>
      </c>
      <c r="C183" s="24">
        <v>1063280200</v>
      </c>
      <c r="D183" s="53">
        <v>6705</v>
      </c>
      <c r="E183" s="25">
        <f t="shared" si="6"/>
        <v>158580.19388516032</v>
      </c>
      <c r="F183" s="26">
        <v>225</v>
      </c>
      <c r="G183" s="27">
        <v>223</v>
      </c>
      <c r="H183" s="28">
        <f t="shared" si="7"/>
        <v>224</v>
      </c>
      <c r="I183" s="27">
        <v>259</v>
      </c>
      <c r="J183" s="18">
        <v>3</v>
      </c>
      <c r="K183" s="29">
        <v>1.2</v>
      </c>
      <c r="L183" s="29"/>
      <c r="M183" s="27">
        <v>20</v>
      </c>
      <c r="N183" s="18">
        <v>3</v>
      </c>
      <c r="O183" s="19">
        <v>1.2</v>
      </c>
      <c r="P183" s="19">
        <f t="shared" si="8"/>
        <v>0</v>
      </c>
      <c r="R183" s="29">
        <v>1.1000000000000001</v>
      </c>
    </row>
    <row r="184" spans="1:18" x14ac:dyDescent="0.3">
      <c r="A184" s="51">
        <v>181</v>
      </c>
      <c r="B184" s="52" t="s">
        <v>896</v>
      </c>
      <c r="C184" s="24">
        <v>7484419600</v>
      </c>
      <c r="D184" s="53">
        <v>52798</v>
      </c>
      <c r="E184" s="25">
        <f t="shared" si="6"/>
        <v>141755.7407477556</v>
      </c>
      <c r="F184" s="26">
        <v>265</v>
      </c>
      <c r="G184" s="27">
        <v>26</v>
      </c>
      <c r="H184" s="28">
        <f t="shared" si="7"/>
        <v>145.5</v>
      </c>
      <c r="I184" s="27">
        <v>118</v>
      </c>
      <c r="J184" s="18">
        <v>7</v>
      </c>
      <c r="K184" s="29">
        <v>0.8</v>
      </c>
      <c r="L184" s="29"/>
      <c r="M184" s="27">
        <v>18</v>
      </c>
      <c r="N184" s="18">
        <v>7</v>
      </c>
      <c r="O184" s="19">
        <v>0.8</v>
      </c>
      <c r="P184" s="19">
        <f t="shared" si="8"/>
        <v>0</v>
      </c>
      <c r="R184" s="29">
        <v>0.5</v>
      </c>
    </row>
    <row r="185" spans="1:18" x14ac:dyDescent="0.3">
      <c r="A185" s="51">
        <v>182</v>
      </c>
      <c r="B185" s="52" t="s">
        <v>897</v>
      </c>
      <c r="C185" s="24">
        <v>3517109700</v>
      </c>
      <c r="D185" s="53">
        <v>24459</v>
      </c>
      <c r="E185" s="25">
        <f t="shared" si="6"/>
        <v>143796.13639151232</v>
      </c>
      <c r="F185" s="26">
        <v>262</v>
      </c>
      <c r="G185" s="27">
        <v>82</v>
      </c>
      <c r="H185" s="28">
        <f t="shared" si="7"/>
        <v>172</v>
      </c>
      <c r="I185" s="27">
        <v>167</v>
      </c>
      <c r="J185" s="18">
        <v>6</v>
      </c>
      <c r="K185" s="29">
        <v>0.9</v>
      </c>
      <c r="L185" s="29"/>
      <c r="M185" s="27">
        <v>22</v>
      </c>
      <c r="N185" s="18">
        <v>5</v>
      </c>
      <c r="O185" s="19">
        <v>1</v>
      </c>
      <c r="P185" s="19">
        <f t="shared" si="8"/>
        <v>9.9999999999999978E-2</v>
      </c>
      <c r="R185" s="29">
        <v>0.7</v>
      </c>
    </row>
    <row r="186" spans="1:18" x14ac:dyDescent="0.3">
      <c r="A186" s="51">
        <v>183</v>
      </c>
      <c r="B186" s="52" t="s">
        <v>898</v>
      </c>
      <c r="C186" s="24">
        <v>74262900</v>
      </c>
      <c r="D186" s="53">
        <v>388</v>
      </c>
      <c r="E186" s="25">
        <f t="shared" si="6"/>
        <v>191399.22680412373</v>
      </c>
      <c r="F186" s="26">
        <v>169</v>
      </c>
      <c r="G186" s="27">
        <v>346</v>
      </c>
      <c r="H186" s="28">
        <f t="shared" si="7"/>
        <v>257.5</v>
      </c>
      <c r="I186" s="27">
        <v>296</v>
      </c>
      <c r="J186" s="18">
        <v>2</v>
      </c>
      <c r="K186" s="29">
        <v>1.3</v>
      </c>
      <c r="L186" s="29"/>
      <c r="M186" s="27">
        <v>15</v>
      </c>
      <c r="N186" s="18">
        <v>1</v>
      </c>
      <c r="O186" s="19">
        <v>1.4</v>
      </c>
      <c r="P186" s="19">
        <f t="shared" si="8"/>
        <v>9.9999999999999867E-2</v>
      </c>
      <c r="R186" s="29">
        <v>1.4</v>
      </c>
    </row>
    <row r="187" spans="1:18" x14ac:dyDescent="0.3">
      <c r="A187" s="51">
        <v>184</v>
      </c>
      <c r="B187" s="52" t="s">
        <v>899</v>
      </c>
      <c r="C187" s="24">
        <v>2600183100</v>
      </c>
      <c r="D187" s="53">
        <v>9767</v>
      </c>
      <c r="E187" s="25">
        <f t="shared" si="6"/>
        <v>266221.2654858196</v>
      </c>
      <c r="F187" s="26">
        <v>89</v>
      </c>
      <c r="G187" s="27">
        <v>186</v>
      </c>
      <c r="H187" s="28">
        <f t="shared" si="7"/>
        <v>137.5</v>
      </c>
      <c r="I187" s="27">
        <v>108</v>
      </c>
      <c r="J187" s="18">
        <v>7</v>
      </c>
      <c r="K187" s="29">
        <v>0.8</v>
      </c>
      <c r="L187" s="29"/>
      <c r="M187" s="27">
        <v>19</v>
      </c>
      <c r="N187" s="18">
        <v>7</v>
      </c>
      <c r="O187" s="19">
        <v>0.8</v>
      </c>
      <c r="P187" s="19">
        <f t="shared" si="8"/>
        <v>0</v>
      </c>
      <c r="R187" s="29">
        <v>1</v>
      </c>
    </row>
    <row r="188" spans="1:18" x14ac:dyDescent="0.3">
      <c r="A188" s="51">
        <v>185</v>
      </c>
      <c r="B188" s="52" t="s">
        <v>900</v>
      </c>
      <c r="C188" s="24">
        <v>4423092300</v>
      </c>
      <c r="D188" s="53">
        <v>30277</v>
      </c>
      <c r="E188" s="25">
        <f t="shared" si="6"/>
        <v>146087.53509264457</v>
      </c>
      <c r="F188" s="26">
        <v>254</v>
      </c>
      <c r="G188" s="27">
        <v>60</v>
      </c>
      <c r="H188" s="28">
        <f t="shared" si="7"/>
        <v>157</v>
      </c>
      <c r="I188" s="27">
        <v>131</v>
      </c>
      <c r="J188" s="18">
        <v>7</v>
      </c>
      <c r="K188" s="29">
        <v>0.8</v>
      </c>
      <c r="L188" s="29"/>
      <c r="M188" s="27">
        <v>20</v>
      </c>
      <c r="N188" s="18">
        <v>7</v>
      </c>
      <c r="O188" s="19">
        <v>0.8</v>
      </c>
      <c r="P188" s="19">
        <f t="shared" si="8"/>
        <v>0</v>
      </c>
      <c r="R188" s="29">
        <v>0.6</v>
      </c>
    </row>
    <row r="189" spans="1:18" x14ac:dyDescent="0.3">
      <c r="A189" s="68">
        <v>186</v>
      </c>
      <c r="B189" s="69" t="s">
        <v>901</v>
      </c>
      <c r="C189" s="70">
        <v>2138952900</v>
      </c>
      <c r="D189" s="71">
        <v>13884</v>
      </c>
      <c r="E189" s="72">
        <f t="shared" si="6"/>
        <v>154058.8375108038</v>
      </c>
      <c r="F189" s="73">
        <v>237</v>
      </c>
      <c r="G189" s="74">
        <v>147</v>
      </c>
      <c r="H189" s="75">
        <f t="shared" si="7"/>
        <v>192</v>
      </c>
      <c r="I189" s="74">
        <v>212</v>
      </c>
      <c r="J189" s="76">
        <v>4</v>
      </c>
      <c r="K189" s="77">
        <v>1.1000000000000001</v>
      </c>
      <c r="L189" s="77"/>
      <c r="M189" s="74">
        <v>21</v>
      </c>
      <c r="N189" s="76">
        <v>4</v>
      </c>
      <c r="O189" s="78">
        <v>1.1000000000000001</v>
      </c>
      <c r="P189" s="78">
        <f t="shared" si="8"/>
        <v>0</v>
      </c>
      <c r="Q189" s="76"/>
      <c r="R189" s="77">
        <v>0.9</v>
      </c>
    </row>
    <row r="190" spans="1:18" x14ac:dyDescent="0.3">
      <c r="A190" s="51">
        <v>187</v>
      </c>
      <c r="B190" s="52" t="s">
        <v>902</v>
      </c>
      <c r="C190" s="24">
        <v>1670717600</v>
      </c>
      <c r="D190" s="53">
        <v>8668</v>
      </c>
      <c r="E190" s="25">
        <f t="shared" si="6"/>
        <v>192745.45454545456</v>
      </c>
      <c r="F190" s="26">
        <v>168</v>
      </c>
      <c r="G190" s="27">
        <v>195</v>
      </c>
      <c r="H190" s="28">
        <f t="shared" si="7"/>
        <v>181.5</v>
      </c>
      <c r="I190" s="27">
        <v>197</v>
      </c>
      <c r="J190" s="18">
        <v>5</v>
      </c>
      <c r="K190" s="29">
        <v>1</v>
      </c>
      <c r="L190" s="29"/>
      <c r="M190" s="27">
        <v>17</v>
      </c>
      <c r="N190" s="18">
        <v>5</v>
      </c>
      <c r="O190" s="19">
        <v>1</v>
      </c>
      <c r="P190" s="19">
        <f t="shared" si="8"/>
        <v>0</v>
      </c>
      <c r="R190" s="29">
        <v>1</v>
      </c>
    </row>
    <row r="191" spans="1:18" x14ac:dyDescent="0.3">
      <c r="A191" s="51">
        <v>188</v>
      </c>
      <c r="B191" s="52" t="s">
        <v>903</v>
      </c>
      <c r="C191" s="24">
        <v>387116000</v>
      </c>
      <c r="D191" s="53">
        <v>3151</v>
      </c>
      <c r="E191" s="25">
        <f t="shared" si="6"/>
        <v>122854.96667724532</v>
      </c>
      <c r="F191" s="26">
        <v>301</v>
      </c>
      <c r="G191" s="27">
        <v>278</v>
      </c>
      <c r="H191" s="28">
        <f t="shared" si="7"/>
        <v>289.5</v>
      </c>
      <c r="I191" s="27">
        <v>329</v>
      </c>
      <c r="J191" s="18">
        <v>1</v>
      </c>
      <c r="K191" s="29">
        <v>1.4</v>
      </c>
      <c r="L191" s="29"/>
      <c r="M191" s="27">
        <v>19</v>
      </c>
      <c r="N191" s="18">
        <v>1</v>
      </c>
      <c r="O191" s="19">
        <v>1.4</v>
      </c>
      <c r="P191" s="19">
        <f t="shared" si="8"/>
        <v>0</v>
      </c>
      <c r="R191" s="29">
        <v>1.2</v>
      </c>
    </row>
    <row r="192" spans="1:18" x14ac:dyDescent="0.3">
      <c r="A192" s="51">
        <v>189</v>
      </c>
      <c r="B192" s="52" t="s">
        <v>904</v>
      </c>
      <c r="C192" s="24">
        <v>7603573400</v>
      </c>
      <c r="D192" s="53">
        <v>28388</v>
      </c>
      <c r="E192" s="25">
        <f t="shared" si="6"/>
        <v>267844.63153445115</v>
      </c>
      <c r="F192" s="26">
        <v>87</v>
      </c>
      <c r="G192" s="27">
        <v>70</v>
      </c>
      <c r="H192" s="28">
        <f t="shared" si="7"/>
        <v>78.5</v>
      </c>
      <c r="I192" s="27">
        <v>29</v>
      </c>
      <c r="J192" s="18">
        <v>10</v>
      </c>
      <c r="K192" s="29">
        <v>0.5</v>
      </c>
      <c r="L192" s="29"/>
      <c r="M192" s="27">
        <v>21</v>
      </c>
      <c r="N192" s="18">
        <v>10</v>
      </c>
      <c r="O192" s="19">
        <v>0.5</v>
      </c>
      <c r="P192" s="19">
        <f t="shared" si="8"/>
        <v>0</v>
      </c>
      <c r="R192" s="29">
        <v>0.6</v>
      </c>
    </row>
    <row r="193" spans="1:18" x14ac:dyDescent="0.3">
      <c r="A193" s="51">
        <v>190</v>
      </c>
      <c r="B193" s="52" t="s">
        <v>905</v>
      </c>
      <c r="C193" s="24">
        <v>31522700</v>
      </c>
      <c r="D193" s="53">
        <v>116</v>
      </c>
      <c r="E193" s="25">
        <f t="shared" si="6"/>
        <v>271747.41379310342</v>
      </c>
      <c r="F193" s="26">
        <v>84</v>
      </c>
      <c r="G193" s="27">
        <v>350</v>
      </c>
      <c r="H193" s="28">
        <f t="shared" si="7"/>
        <v>217</v>
      </c>
      <c r="I193" s="27">
        <v>252</v>
      </c>
      <c r="J193" s="18">
        <v>3</v>
      </c>
      <c r="K193" s="29">
        <v>1.2</v>
      </c>
      <c r="L193" s="29"/>
      <c r="M193" s="27">
        <v>21</v>
      </c>
      <c r="N193" s="18">
        <v>3</v>
      </c>
      <c r="O193" s="19">
        <v>1.2</v>
      </c>
      <c r="P193" s="19">
        <f t="shared" si="8"/>
        <v>0</v>
      </c>
      <c r="R193" s="29">
        <v>1.4</v>
      </c>
    </row>
    <row r="194" spans="1:18" x14ac:dyDescent="0.3">
      <c r="A194" s="51">
        <v>191</v>
      </c>
      <c r="B194" s="52" t="s">
        <v>906</v>
      </c>
      <c r="C194" s="24">
        <v>925835900</v>
      </c>
      <c r="D194" s="53">
        <v>8098</v>
      </c>
      <c r="E194" s="25">
        <f t="shared" si="6"/>
        <v>114328.95776734996</v>
      </c>
      <c r="F194" s="26">
        <v>319</v>
      </c>
      <c r="G194" s="27">
        <v>207</v>
      </c>
      <c r="H194" s="28">
        <f t="shared" si="7"/>
        <v>263</v>
      </c>
      <c r="I194" s="27">
        <v>300</v>
      </c>
      <c r="J194" s="18">
        <v>2</v>
      </c>
      <c r="K194" s="29">
        <v>1.3</v>
      </c>
      <c r="L194" s="29"/>
      <c r="M194" s="27">
        <v>16</v>
      </c>
      <c r="N194" s="18">
        <v>2</v>
      </c>
      <c r="O194" s="19">
        <v>1.3</v>
      </c>
      <c r="P194" s="19">
        <f t="shared" si="8"/>
        <v>0</v>
      </c>
      <c r="R194" s="29">
        <v>1</v>
      </c>
    </row>
    <row r="195" spans="1:18" x14ac:dyDescent="0.3">
      <c r="A195" s="51">
        <v>192</v>
      </c>
      <c r="B195" s="52" t="s">
        <v>907</v>
      </c>
      <c r="C195" s="24">
        <v>1034121100</v>
      </c>
      <c r="D195" s="53">
        <v>8580</v>
      </c>
      <c r="E195" s="25">
        <f t="shared" si="6"/>
        <v>120526.93473193473</v>
      </c>
      <c r="F195" s="26">
        <v>303</v>
      </c>
      <c r="G195" s="27">
        <v>196</v>
      </c>
      <c r="H195" s="28">
        <f t="shared" si="7"/>
        <v>249.5</v>
      </c>
      <c r="I195" s="27">
        <v>282</v>
      </c>
      <c r="J195" s="18">
        <v>2</v>
      </c>
      <c r="K195" s="29">
        <v>1.3</v>
      </c>
      <c r="L195" s="29"/>
      <c r="M195" s="27">
        <v>17</v>
      </c>
      <c r="N195" s="18">
        <v>3</v>
      </c>
      <c r="O195" s="19">
        <v>1.2</v>
      </c>
      <c r="P195" s="19">
        <f t="shared" si="8"/>
        <v>-0.10000000000000009</v>
      </c>
      <c r="R195" s="29">
        <v>1</v>
      </c>
    </row>
    <row r="196" spans="1:18" x14ac:dyDescent="0.3">
      <c r="A196" s="51">
        <v>193</v>
      </c>
      <c r="B196" s="52" t="s">
        <v>908</v>
      </c>
      <c r="C196" s="24">
        <v>554257700</v>
      </c>
      <c r="D196" s="53">
        <v>1092</v>
      </c>
      <c r="E196" s="25">
        <f t="shared" ref="E196:E259" si="9">C196/D196</f>
        <v>507561.99633699632</v>
      </c>
      <c r="F196" s="26">
        <v>26</v>
      </c>
      <c r="G196" s="27">
        <v>323</v>
      </c>
      <c r="H196" s="28">
        <f t="shared" ref="H196:H259" si="10">(F196+G196)/2</f>
        <v>174.5</v>
      </c>
      <c r="I196" s="27">
        <v>175</v>
      </c>
      <c r="J196" s="18">
        <v>6</v>
      </c>
      <c r="K196" s="29">
        <v>0.9</v>
      </c>
      <c r="L196" s="29"/>
      <c r="M196" s="27">
        <v>23</v>
      </c>
      <c r="N196" s="18">
        <v>6</v>
      </c>
      <c r="O196" s="19">
        <v>0.9</v>
      </c>
      <c r="P196" s="19">
        <f t="shared" ref="P196:P259" si="11">O196-K196</f>
        <v>0</v>
      </c>
      <c r="R196" s="29">
        <v>1.4</v>
      </c>
    </row>
    <row r="197" spans="1:18" x14ac:dyDescent="0.3">
      <c r="A197" s="51">
        <v>194</v>
      </c>
      <c r="B197" s="52" t="s">
        <v>909</v>
      </c>
      <c r="C197" s="24">
        <v>130260900</v>
      </c>
      <c r="D197" s="53">
        <v>812</v>
      </c>
      <c r="E197" s="25">
        <f t="shared" si="9"/>
        <v>160419.8275862069</v>
      </c>
      <c r="F197" s="26">
        <v>217</v>
      </c>
      <c r="G197" s="27">
        <v>331</v>
      </c>
      <c r="H197" s="28">
        <f t="shared" si="10"/>
        <v>274</v>
      </c>
      <c r="I197" s="27">
        <v>320</v>
      </c>
      <c r="J197" s="18">
        <v>1</v>
      </c>
      <c r="K197" s="29">
        <v>1.4</v>
      </c>
      <c r="L197" s="29"/>
      <c r="M197" s="27">
        <v>20</v>
      </c>
      <c r="N197" s="18">
        <v>1</v>
      </c>
      <c r="O197" s="19">
        <v>1.4</v>
      </c>
      <c r="P197" s="19">
        <f t="shared" si="11"/>
        <v>0</v>
      </c>
      <c r="R197" s="29">
        <v>1.4</v>
      </c>
    </row>
    <row r="198" spans="1:18" x14ac:dyDescent="0.3">
      <c r="A198" s="51">
        <v>195</v>
      </c>
      <c r="B198" s="52" t="s">
        <v>453</v>
      </c>
      <c r="C198" s="24">
        <v>98571900</v>
      </c>
      <c r="D198" s="53">
        <v>159</v>
      </c>
      <c r="E198" s="25">
        <f t="shared" si="9"/>
        <v>619949.05660377361</v>
      </c>
      <c r="F198" s="26">
        <v>16</v>
      </c>
      <c r="G198" s="27">
        <v>349</v>
      </c>
      <c r="H198" s="28">
        <f t="shared" si="10"/>
        <v>182.5</v>
      </c>
      <c r="I198" s="27">
        <v>201</v>
      </c>
      <c r="J198" s="18">
        <v>5</v>
      </c>
      <c r="K198" s="29">
        <v>1</v>
      </c>
      <c r="L198" s="29"/>
      <c r="M198" s="27">
        <v>18</v>
      </c>
      <c r="N198" s="18">
        <v>5</v>
      </c>
      <c r="O198" s="19">
        <v>1</v>
      </c>
      <c r="P198" s="19">
        <f t="shared" si="11"/>
        <v>0</v>
      </c>
      <c r="R198" s="29">
        <v>1.4</v>
      </c>
    </row>
    <row r="199" spans="1:18" x14ac:dyDescent="0.3">
      <c r="A199" s="51">
        <v>196</v>
      </c>
      <c r="B199" s="52" t="s">
        <v>910</v>
      </c>
      <c r="C199" s="24">
        <v>1183644400</v>
      </c>
      <c r="D199" s="53">
        <v>3315</v>
      </c>
      <c r="E199" s="25">
        <f t="shared" si="9"/>
        <v>357057.13423831068</v>
      </c>
      <c r="F199" s="26">
        <v>51</v>
      </c>
      <c r="G199" s="27">
        <v>273</v>
      </c>
      <c r="H199" s="28">
        <f t="shared" si="10"/>
        <v>162</v>
      </c>
      <c r="I199" s="27">
        <v>149</v>
      </c>
      <c r="J199" s="18">
        <v>6</v>
      </c>
      <c r="K199" s="29">
        <v>0.9</v>
      </c>
      <c r="L199" s="29"/>
      <c r="M199" s="27">
        <v>24</v>
      </c>
      <c r="N199" s="18">
        <v>6</v>
      </c>
      <c r="O199" s="19">
        <v>0.9</v>
      </c>
      <c r="P199" s="19">
        <f t="shared" si="11"/>
        <v>0</v>
      </c>
      <c r="R199" s="29">
        <v>1.2</v>
      </c>
    </row>
    <row r="200" spans="1:18" x14ac:dyDescent="0.3">
      <c r="A200" s="51">
        <v>197</v>
      </c>
      <c r="B200" s="52" t="s">
        <v>911</v>
      </c>
      <c r="C200" s="24">
        <v>26748129600</v>
      </c>
      <c r="D200" s="53">
        <v>14491</v>
      </c>
      <c r="E200" s="25">
        <f t="shared" si="9"/>
        <v>1845844.2895590367</v>
      </c>
      <c r="F200" s="26">
        <v>5</v>
      </c>
      <c r="G200" s="27">
        <v>143</v>
      </c>
      <c r="H200" s="28">
        <f t="shared" si="10"/>
        <v>74</v>
      </c>
      <c r="I200" s="27">
        <v>25</v>
      </c>
      <c r="J200" s="18">
        <v>10</v>
      </c>
      <c r="K200" s="29">
        <v>0.5</v>
      </c>
      <c r="L200" s="29"/>
      <c r="M200" s="27">
        <v>22</v>
      </c>
      <c r="N200" s="18">
        <v>9</v>
      </c>
      <c r="O200" s="19">
        <v>0.6</v>
      </c>
      <c r="P200" s="19">
        <f t="shared" si="11"/>
        <v>9.9999999999999978E-2</v>
      </c>
      <c r="R200" s="29">
        <v>0.9</v>
      </c>
    </row>
    <row r="201" spans="1:18" x14ac:dyDescent="0.3">
      <c r="A201" s="51">
        <v>198</v>
      </c>
      <c r="B201" s="52" t="s">
        <v>912</v>
      </c>
      <c r="C201" s="24">
        <v>10516104300</v>
      </c>
      <c r="D201" s="53">
        <v>36426</v>
      </c>
      <c r="E201" s="25">
        <f t="shared" si="9"/>
        <v>288697.7516059957</v>
      </c>
      <c r="F201" s="26">
        <v>76</v>
      </c>
      <c r="G201" s="27">
        <v>46</v>
      </c>
      <c r="H201" s="28">
        <f t="shared" si="10"/>
        <v>61</v>
      </c>
      <c r="I201" s="27">
        <v>15</v>
      </c>
      <c r="J201" s="18">
        <v>10</v>
      </c>
      <c r="K201" s="29">
        <v>0.5</v>
      </c>
      <c r="L201" s="29"/>
      <c r="M201" s="27">
        <v>23</v>
      </c>
      <c r="N201" s="18">
        <v>10</v>
      </c>
      <c r="O201" s="19">
        <v>0.5</v>
      </c>
      <c r="P201" s="19">
        <f t="shared" si="11"/>
        <v>0</v>
      </c>
      <c r="R201" s="29">
        <v>0.6</v>
      </c>
    </row>
    <row r="202" spans="1:18" x14ac:dyDescent="0.3">
      <c r="A202" s="51">
        <v>199</v>
      </c>
      <c r="B202" s="52" t="s">
        <v>913</v>
      </c>
      <c r="C202" s="24">
        <v>12307796200</v>
      </c>
      <c r="D202" s="53">
        <v>32048</v>
      </c>
      <c r="E202" s="25">
        <f t="shared" si="9"/>
        <v>384042.56739890162</v>
      </c>
      <c r="F202" s="26">
        <v>45</v>
      </c>
      <c r="G202" s="27">
        <v>55</v>
      </c>
      <c r="H202" s="28">
        <f t="shared" si="10"/>
        <v>50</v>
      </c>
      <c r="I202" s="27">
        <v>11</v>
      </c>
      <c r="J202" s="18">
        <v>10</v>
      </c>
      <c r="K202" s="29">
        <v>0.5</v>
      </c>
      <c r="L202" s="29"/>
      <c r="M202" s="27">
        <v>24</v>
      </c>
      <c r="N202" s="18">
        <v>10</v>
      </c>
      <c r="O202" s="19">
        <v>0.5</v>
      </c>
      <c r="P202" s="19">
        <f t="shared" si="11"/>
        <v>0</v>
      </c>
      <c r="R202" s="29">
        <v>0.6</v>
      </c>
    </row>
    <row r="203" spans="1:18" x14ac:dyDescent="0.3">
      <c r="A203" s="51">
        <v>200</v>
      </c>
      <c r="B203" s="52" t="s">
        <v>914</v>
      </c>
      <c r="C203" s="24">
        <v>42627400</v>
      </c>
      <c r="D203" s="53">
        <v>248</v>
      </c>
      <c r="E203" s="25">
        <f t="shared" si="9"/>
        <v>171884.67741935485</v>
      </c>
      <c r="F203" s="26">
        <v>201</v>
      </c>
      <c r="G203" s="27">
        <v>348</v>
      </c>
      <c r="H203" s="28">
        <f t="shared" si="10"/>
        <v>274.5</v>
      </c>
      <c r="I203" s="27">
        <v>322</v>
      </c>
      <c r="J203" s="18">
        <v>1</v>
      </c>
      <c r="K203" s="29">
        <v>1.4</v>
      </c>
      <c r="L203" s="29"/>
      <c r="M203" s="27">
        <v>21</v>
      </c>
      <c r="N203" s="18">
        <v>2</v>
      </c>
      <c r="O203" s="19">
        <v>1.3</v>
      </c>
      <c r="P203" s="19">
        <f t="shared" si="11"/>
        <v>-9.9999999999999867E-2</v>
      </c>
      <c r="R203" s="29">
        <v>1.4</v>
      </c>
    </row>
    <row r="204" spans="1:18" x14ac:dyDescent="0.3">
      <c r="A204" s="51">
        <v>201</v>
      </c>
      <c r="B204" s="52" t="s">
        <v>915</v>
      </c>
      <c r="C204" s="24">
        <v>8074839600</v>
      </c>
      <c r="D204" s="53">
        <v>100941</v>
      </c>
      <c r="E204" s="25">
        <f t="shared" si="9"/>
        <v>79995.637055309533</v>
      </c>
      <c r="F204" s="26">
        <v>345</v>
      </c>
      <c r="G204" s="27">
        <v>8</v>
      </c>
      <c r="H204" s="28">
        <f t="shared" si="10"/>
        <v>176.5</v>
      </c>
      <c r="I204" s="27">
        <v>182</v>
      </c>
      <c r="J204" s="18">
        <v>5</v>
      </c>
      <c r="K204" s="29">
        <v>1</v>
      </c>
      <c r="L204" s="29"/>
      <c r="M204" s="27">
        <v>19</v>
      </c>
      <c r="N204" s="18">
        <v>6</v>
      </c>
      <c r="O204" s="19">
        <v>0.9</v>
      </c>
      <c r="P204" s="19">
        <f t="shared" si="11"/>
        <v>-9.9999999999999978E-2</v>
      </c>
      <c r="R204" s="29">
        <v>0.5</v>
      </c>
    </row>
    <row r="205" spans="1:18" x14ac:dyDescent="0.3">
      <c r="A205" s="51">
        <v>202</v>
      </c>
      <c r="B205" s="52" t="s">
        <v>916</v>
      </c>
      <c r="C205" s="24">
        <v>134349700</v>
      </c>
      <c r="D205" s="53">
        <v>990</v>
      </c>
      <c r="E205" s="25">
        <f t="shared" si="9"/>
        <v>135706.76767676769</v>
      </c>
      <c r="F205" s="26">
        <v>276</v>
      </c>
      <c r="G205" s="27">
        <v>325</v>
      </c>
      <c r="H205" s="28">
        <f t="shared" si="10"/>
        <v>300.5</v>
      </c>
      <c r="I205" s="27">
        <v>339</v>
      </c>
      <c r="J205" s="18">
        <v>1</v>
      </c>
      <c r="K205" s="29">
        <v>1.4</v>
      </c>
      <c r="L205" s="29"/>
      <c r="M205" s="27">
        <v>22</v>
      </c>
      <c r="N205" s="18">
        <v>1</v>
      </c>
      <c r="O205" s="19">
        <v>1.4</v>
      </c>
      <c r="P205" s="19">
        <f t="shared" si="11"/>
        <v>0</v>
      </c>
      <c r="R205" s="29">
        <v>1.4</v>
      </c>
    </row>
    <row r="206" spans="1:18" x14ac:dyDescent="0.3">
      <c r="A206" s="51">
        <v>203</v>
      </c>
      <c r="B206" s="52" t="s">
        <v>467</v>
      </c>
      <c r="C206" s="24">
        <v>606394600</v>
      </c>
      <c r="D206" s="53">
        <v>1518</v>
      </c>
      <c r="E206" s="25">
        <f t="shared" si="9"/>
        <v>399469.43346508563</v>
      </c>
      <c r="F206" s="26">
        <v>42</v>
      </c>
      <c r="G206" s="27">
        <v>310</v>
      </c>
      <c r="H206" s="28">
        <f t="shared" si="10"/>
        <v>176</v>
      </c>
      <c r="I206" s="27">
        <v>179</v>
      </c>
      <c r="J206" s="18">
        <v>5</v>
      </c>
      <c r="K206" s="29">
        <v>1</v>
      </c>
      <c r="L206" s="29"/>
      <c r="M206" s="27">
        <v>20</v>
      </c>
      <c r="N206" s="18">
        <v>6</v>
      </c>
      <c r="O206" s="19">
        <v>0.9</v>
      </c>
      <c r="P206" s="19">
        <f t="shared" si="11"/>
        <v>-9.9999999999999978E-2</v>
      </c>
      <c r="R206" s="29">
        <v>1.3</v>
      </c>
    </row>
    <row r="207" spans="1:18" x14ac:dyDescent="0.3">
      <c r="A207" s="51">
        <v>204</v>
      </c>
      <c r="B207" s="52" t="s">
        <v>917</v>
      </c>
      <c r="C207" s="24">
        <v>134880400</v>
      </c>
      <c r="D207" s="53">
        <v>997</v>
      </c>
      <c r="E207" s="25">
        <f t="shared" si="9"/>
        <v>135286.25877632899</v>
      </c>
      <c r="F207" s="26">
        <v>278</v>
      </c>
      <c r="G207" s="27">
        <v>324</v>
      </c>
      <c r="H207" s="28">
        <f t="shared" si="10"/>
        <v>301</v>
      </c>
      <c r="I207" s="27">
        <v>341</v>
      </c>
      <c r="J207" s="18">
        <v>1</v>
      </c>
      <c r="K207" s="29">
        <v>1.4</v>
      </c>
      <c r="L207" s="29"/>
      <c r="M207" s="27">
        <v>23</v>
      </c>
      <c r="N207" s="18">
        <v>1</v>
      </c>
      <c r="O207" s="19">
        <v>1.4</v>
      </c>
      <c r="P207" s="19">
        <f t="shared" si="11"/>
        <v>0</v>
      </c>
      <c r="R207" s="29">
        <v>1.4</v>
      </c>
    </row>
    <row r="208" spans="1:18" x14ac:dyDescent="0.3">
      <c r="A208" s="51">
        <v>205</v>
      </c>
      <c r="B208" s="52" t="s">
        <v>918</v>
      </c>
      <c r="C208" s="24">
        <v>2013812100</v>
      </c>
      <c r="D208" s="53">
        <v>6701</v>
      </c>
      <c r="E208" s="25">
        <f t="shared" si="9"/>
        <v>300524.11580361141</v>
      </c>
      <c r="F208" s="26">
        <v>69</v>
      </c>
      <c r="G208" s="27">
        <v>225</v>
      </c>
      <c r="H208" s="28">
        <f t="shared" si="10"/>
        <v>147</v>
      </c>
      <c r="I208" s="27">
        <v>124</v>
      </c>
      <c r="J208" s="18">
        <v>7</v>
      </c>
      <c r="K208" s="29">
        <v>0.8</v>
      </c>
      <c r="L208" s="29"/>
      <c r="M208" s="27">
        <v>21</v>
      </c>
      <c r="N208" s="18">
        <v>7</v>
      </c>
      <c r="O208" s="19">
        <v>0.8</v>
      </c>
      <c r="P208" s="19">
        <f t="shared" si="11"/>
        <v>0</v>
      </c>
      <c r="R208" s="29">
        <v>1.1000000000000001</v>
      </c>
    </row>
    <row r="209" spans="1:18" x14ac:dyDescent="0.3">
      <c r="A209" s="51">
        <v>206</v>
      </c>
      <c r="B209" s="52" t="s">
        <v>919</v>
      </c>
      <c r="C209" s="24">
        <v>5656251800</v>
      </c>
      <c r="D209" s="53">
        <v>18295</v>
      </c>
      <c r="E209" s="25">
        <f t="shared" si="9"/>
        <v>309169.2702924296</v>
      </c>
      <c r="F209" s="26">
        <v>68</v>
      </c>
      <c r="G209" s="27">
        <v>109</v>
      </c>
      <c r="H209" s="28">
        <f t="shared" si="10"/>
        <v>88.5</v>
      </c>
      <c r="I209" s="27">
        <v>41</v>
      </c>
      <c r="J209" s="18">
        <v>9</v>
      </c>
      <c r="K209" s="29">
        <v>0.6</v>
      </c>
      <c r="L209" s="29"/>
      <c r="M209" s="27">
        <v>17</v>
      </c>
      <c r="N209" s="18">
        <v>9</v>
      </c>
      <c r="O209" s="19">
        <v>0.6</v>
      </c>
      <c r="P209" s="19">
        <f t="shared" si="11"/>
        <v>0</v>
      </c>
      <c r="R209" s="29">
        <v>0.8</v>
      </c>
    </row>
    <row r="210" spans="1:18" x14ac:dyDescent="0.3">
      <c r="A210" s="51">
        <v>207</v>
      </c>
      <c r="B210" s="52" t="s">
        <v>920</v>
      </c>
      <c r="C210" s="24">
        <v>36300210300</v>
      </c>
      <c r="D210" s="53">
        <v>87453</v>
      </c>
      <c r="E210" s="25">
        <f t="shared" si="9"/>
        <v>415082.50488834002</v>
      </c>
      <c r="F210" s="26">
        <v>40</v>
      </c>
      <c r="G210" s="27">
        <v>12</v>
      </c>
      <c r="H210" s="28">
        <f t="shared" si="10"/>
        <v>26</v>
      </c>
      <c r="I210" s="27">
        <v>3</v>
      </c>
      <c r="J210" s="18">
        <v>10</v>
      </c>
      <c r="K210" s="29">
        <v>0.5</v>
      </c>
      <c r="L210" s="29"/>
      <c r="M210" s="27">
        <v>25</v>
      </c>
      <c r="N210" s="18">
        <v>10</v>
      </c>
      <c r="O210" s="19">
        <v>0.5</v>
      </c>
      <c r="P210" s="19">
        <f t="shared" si="11"/>
        <v>0</v>
      </c>
      <c r="R210" s="29">
        <v>0.5</v>
      </c>
    </row>
    <row r="211" spans="1:18" x14ac:dyDescent="0.3">
      <c r="A211" s="51">
        <v>208</v>
      </c>
      <c r="B211" s="52" t="s">
        <v>921</v>
      </c>
      <c r="C211" s="24">
        <v>2184884400</v>
      </c>
      <c r="D211" s="53">
        <v>11550</v>
      </c>
      <c r="E211" s="25">
        <f t="shared" si="9"/>
        <v>189167.48051948051</v>
      </c>
      <c r="F211" s="26">
        <v>173</v>
      </c>
      <c r="G211" s="27">
        <v>170</v>
      </c>
      <c r="H211" s="28">
        <f t="shared" si="10"/>
        <v>171.5</v>
      </c>
      <c r="I211" s="27">
        <v>166</v>
      </c>
      <c r="J211" s="18">
        <v>6</v>
      </c>
      <c r="K211" s="29">
        <v>0.9</v>
      </c>
      <c r="L211" s="29"/>
      <c r="M211" s="27">
        <v>25</v>
      </c>
      <c r="N211" s="18">
        <v>6</v>
      </c>
      <c r="O211" s="19">
        <v>0.9</v>
      </c>
      <c r="P211" s="19">
        <f t="shared" si="11"/>
        <v>0</v>
      </c>
      <c r="R211" s="29">
        <v>0.9</v>
      </c>
    </row>
    <row r="212" spans="1:18" x14ac:dyDescent="0.3">
      <c r="A212" s="51">
        <v>209</v>
      </c>
      <c r="B212" s="52" t="s">
        <v>922</v>
      </c>
      <c r="C212" s="24">
        <v>884487200</v>
      </c>
      <c r="D212" s="53">
        <v>12880</v>
      </c>
      <c r="E212" s="25">
        <f t="shared" si="9"/>
        <v>68671.36645962733</v>
      </c>
      <c r="F212" s="26">
        <v>350</v>
      </c>
      <c r="G212" s="27">
        <v>157</v>
      </c>
      <c r="H212" s="28">
        <f t="shared" si="10"/>
        <v>253.5</v>
      </c>
      <c r="I212" s="27">
        <v>290</v>
      </c>
      <c r="J212" s="18">
        <v>2</v>
      </c>
      <c r="K212" s="29">
        <v>1.3</v>
      </c>
      <c r="L212" s="29"/>
      <c r="M212" s="27">
        <v>18</v>
      </c>
      <c r="N212" s="18">
        <v>2</v>
      </c>
      <c r="O212" s="19">
        <v>1.3</v>
      </c>
      <c r="P212" s="19">
        <f t="shared" si="11"/>
        <v>0</v>
      </c>
      <c r="R212" s="29">
        <v>0.9</v>
      </c>
    </row>
    <row r="213" spans="1:18" x14ac:dyDescent="0.3">
      <c r="A213" s="51">
        <v>210</v>
      </c>
      <c r="B213" s="52" t="s">
        <v>923</v>
      </c>
      <c r="C213" s="24">
        <v>6388823400</v>
      </c>
      <c r="D213" s="53">
        <v>30711</v>
      </c>
      <c r="E213" s="25">
        <f t="shared" si="9"/>
        <v>208030.45814203381</v>
      </c>
      <c r="F213" s="26">
        <v>143</v>
      </c>
      <c r="G213" s="27">
        <v>59</v>
      </c>
      <c r="H213" s="28">
        <f t="shared" si="10"/>
        <v>101</v>
      </c>
      <c r="I213" s="27">
        <v>59</v>
      </c>
      <c r="J213" s="18">
        <v>9</v>
      </c>
      <c r="K213" s="29">
        <v>0.6</v>
      </c>
      <c r="L213" s="29"/>
      <c r="M213" s="27">
        <v>18</v>
      </c>
      <c r="N213" s="18">
        <v>9</v>
      </c>
      <c r="O213" s="19">
        <v>0.6</v>
      </c>
      <c r="P213" s="19">
        <f t="shared" si="11"/>
        <v>0</v>
      </c>
      <c r="R213" s="29">
        <v>0.6</v>
      </c>
    </row>
    <row r="214" spans="1:18" x14ac:dyDescent="0.3">
      <c r="A214" s="51">
        <v>211</v>
      </c>
      <c r="B214" s="52" t="s">
        <v>475</v>
      </c>
      <c r="C214" s="24">
        <v>4784669200</v>
      </c>
      <c r="D214" s="53">
        <v>30854</v>
      </c>
      <c r="E214" s="25">
        <f t="shared" si="9"/>
        <v>155074.51870097881</v>
      </c>
      <c r="F214" s="26">
        <v>233</v>
      </c>
      <c r="G214" s="27">
        <v>58</v>
      </c>
      <c r="H214" s="28">
        <f t="shared" si="10"/>
        <v>145.5</v>
      </c>
      <c r="I214" s="27">
        <v>119</v>
      </c>
      <c r="J214" s="18">
        <v>7</v>
      </c>
      <c r="K214" s="29">
        <v>0.8</v>
      </c>
      <c r="L214" s="29"/>
      <c r="M214" s="27">
        <v>22</v>
      </c>
      <c r="N214" s="18">
        <v>8</v>
      </c>
      <c r="O214" s="19">
        <v>0.7</v>
      </c>
      <c r="P214" s="19">
        <f t="shared" si="11"/>
        <v>-0.10000000000000009</v>
      </c>
      <c r="R214" s="29">
        <v>0.6</v>
      </c>
    </row>
    <row r="215" spans="1:18" x14ac:dyDescent="0.3">
      <c r="A215" s="51">
        <v>212</v>
      </c>
      <c r="B215" s="52" t="s">
        <v>477</v>
      </c>
      <c r="C215" s="24">
        <v>548749600</v>
      </c>
      <c r="D215" s="53">
        <v>4743</v>
      </c>
      <c r="E215" s="25">
        <f t="shared" si="9"/>
        <v>115696.73202614379</v>
      </c>
      <c r="F215" s="26">
        <v>315</v>
      </c>
      <c r="G215" s="27">
        <v>258</v>
      </c>
      <c r="H215" s="28">
        <f t="shared" si="10"/>
        <v>286.5</v>
      </c>
      <c r="I215" s="27">
        <v>328</v>
      </c>
      <c r="J215" s="18">
        <v>1</v>
      </c>
      <c r="K215" s="29">
        <v>1.4</v>
      </c>
      <c r="L215" s="29"/>
      <c r="M215" s="27">
        <v>24</v>
      </c>
      <c r="N215" s="18">
        <v>1</v>
      </c>
      <c r="O215" s="19">
        <v>1.4</v>
      </c>
      <c r="P215" s="19">
        <f t="shared" si="11"/>
        <v>0</v>
      </c>
      <c r="R215" s="29">
        <v>1.2</v>
      </c>
    </row>
    <row r="216" spans="1:18" x14ac:dyDescent="0.3">
      <c r="A216" s="51">
        <v>213</v>
      </c>
      <c r="B216" s="52" t="s">
        <v>924</v>
      </c>
      <c r="C216" s="24">
        <v>4047916800</v>
      </c>
      <c r="D216" s="53">
        <v>15343</v>
      </c>
      <c r="E216" s="25">
        <f t="shared" si="9"/>
        <v>263828.24740924197</v>
      </c>
      <c r="F216" s="26">
        <v>94</v>
      </c>
      <c r="G216" s="27">
        <v>134</v>
      </c>
      <c r="H216" s="28">
        <f t="shared" si="10"/>
        <v>114</v>
      </c>
      <c r="I216" s="27">
        <v>77</v>
      </c>
      <c r="J216" s="18">
        <v>8</v>
      </c>
      <c r="K216" s="29">
        <v>0.7</v>
      </c>
      <c r="L216" s="29"/>
      <c r="M216" s="27">
        <v>19</v>
      </c>
      <c r="N216" s="18">
        <v>8</v>
      </c>
      <c r="O216" s="19">
        <v>0.7</v>
      </c>
      <c r="P216" s="19">
        <f t="shared" si="11"/>
        <v>0</v>
      </c>
      <c r="R216" s="29">
        <v>0.8</v>
      </c>
    </row>
    <row r="217" spans="1:18" x14ac:dyDescent="0.3">
      <c r="A217" s="51">
        <v>214</v>
      </c>
      <c r="B217" s="52" t="s">
        <v>925</v>
      </c>
      <c r="C217" s="24">
        <v>4233284000</v>
      </c>
      <c r="D217" s="53">
        <v>29311</v>
      </c>
      <c r="E217" s="25">
        <f t="shared" si="9"/>
        <v>144426.46105557639</v>
      </c>
      <c r="F217" s="26">
        <v>259</v>
      </c>
      <c r="G217" s="27">
        <v>64</v>
      </c>
      <c r="H217" s="28">
        <f t="shared" si="10"/>
        <v>161.5</v>
      </c>
      <c r="I217" s="27">
        <v>146</v>
      </c>
      <c r="J217" s="18">
        <v>6</v>
      </c>
      <c r="K217" s="29">
        <v>0.9</v>
      </c>
      <c r="L217" s="29"/>
      <c r="M217" s="27">
        <v>26</v>
      </c>
      <c r="N217" s="18">
        <v>7</v>
      </c>
      <c r="O217" s="19">
        <v>0.8</v>
      </c>
      <c r="P217" s="19">
        <f t="shared" si="11"/>
        <v>-9.9999999999999978E-2</v>
      </c>
      <c r="R217" s="29">
        <v>0.6</v>
      </c>
    </row>
    <row r="218" spans="1:18" x14ac:dyDescent="0.3">
      <c r="A218" s="51">
        <v>215</v>
      </c>
      <c r="B218" s="52" t="s">
        <v>926</v>
      </c>
      <c r="C218" s="24">
        <v>3635129100</v>
      </c>
      <c r="D218" s="53">
        <v>15667</v>
      </c>
      <c r="E218" s="25">
        <f t="shared" si="9"/>
        <v>232024.58032807813</v>
      </c>
      <c r="F218" s="26">
        <v>115</v>
      </c>
      <c r="G218" s="27">
        <v>130</v>
      </c>
      <c r="H218" s="28">
        <f t="shared" si="10"/>
        <v>122.5</v>
      </c>
      <c r="I218" s="27">
        <v>86</v>
      </c>
      <c r="J218" s="18">
        <v>8</v>
      </c>
      <c r="K218" s="29">
        <v>0.7</v>
      </c>
      <c r="L218" s="29"/>
      <c r="M218" s="27">
        <v>20</v>
      </c>
      <c r="N218" s="18">
        <v>8</v>
      </c>
      <c r="O218" s="19">
        <v>0.7</v>
      </c>
      <c r="P218" s="19">
        <f t="shared" si="11"/>
        <v>0</v>
      </c>
      <c r="R218" s="29">
        <v>0.8</v>
      </c>
    </row>
    <row r="219" spans="1:18" x14ac:dyDescent="0.3">
      <c r="A219" s="51">
        <v>216</v>
      </c>
      <c r="B219" s="52" t="s">
        <v>927</v>
      </c>
      <c r="C219" s="24">
        <v>2148275600</v>
      </c>
      <c r="D219" s="53">
        <v>16298</v>
      </c>
      <c r="E219" s="25">
        <f t="shared" si="9"/>
        <v>131812.2223585716</v>
      </c>
      <c r="F219" s="26">
        <v>283</v>
      </c>
      <c r="G219" s="27">
        <v>124</v>
      </c>
      <c r="H219" s="28">
        <f t="shared" si="10"/>
        <v>203.5</v>
      </c>
      <c r="I219" s="27">
        <v>233</v>
      </c>
      <c r="J219" s="18">
        <v>4</v>
      </c>
      <c r="K219" s="29">
        <v>1.1000000000000001</v>
      </c>
      <c r="L219" s="29"/>
      <c r="M219" s="27">
        <v>22</v>
      </c>
      <c r="N219" s="18">
        <v>4</v>
      </c>
      <c r="O219" s="19">
        <v>1.1000000000000001</v>
      </c>
      <c r="P219" s="19">
        <f t="shared" si="11"/>
        <v>0</v>
      </c>
      <c r="R219" s="29">
        <v>0.8</v>
      </c>
    </row>
    <row r="220" spans="1:18" x14ac:dyDescent="0.3">
      <c r="A220" s="51">
        <v>217</v>
      </c>
      <c r="B220" s="52" t="s">
        <v>928</v>
      </c>
      <c r="C220" s="24">
        <v>612926000</v>
      </c>
      <c r="D220" s="53">
        <v>2876</v>
      </c>
      <c r="E220" s="25">
        <f t="shared" si="9"/>
        <v>213117.52433936021</v>
      </c>
      <c r="F220" s="26">
        <v>136</v>
      </c>
      <c r="G220" s="27">
        <v>281</v>
      </c>
      <c r="H220" s="28">
        <f t="shared" si="10"/>
        <v>208.5</v>
      </c>
      <c r="I220" s="27">
        <v>242</v>
      </c>
      <c r="J220" s="18">
        <v>4</v>
      </c>
      <c r="K220" s="29">
        <v>1.1000000000000001</v>
      </c>
      <c r="L220" s="29"/>
      <c r="M220" s="27">
        <v>23</v>
      </c>
      <c r="N220" s="18">
        <v>3</v>
      </c>
      <c r="O220" s="19">
        <v>1.2</v>
      </c>
      <c r="P220" s="19">
        <f t="shared" si="11"/>
        <v>9.9999999999999867E-2</v>
      </c>
      <c r="R220" s="29">
        <v>1.3</v>
      </c>
    </row>
    <row r="221" spans="1:18" x14ac:dyDescent="0.3">
      <c r="A221" s="51">
        <v>218</v>
      </c>
      <c r="B221" s="52" t="s">
        <v>929</v>
      </c>
      <c r="C221" s="24">
        <v>3164775400</v>
      </c>
      <c r="D221" s="53">
        <v>19278</v>
      </c>
      <c r="E221" s="25">
        <f t="shared" si="9"/>
        <v>164165.13123768027</v>
      </c>
      <c r="F221" s="26">
        <v>210</v>
      </c>
      <c r="G221" s="27">
        <v>100</v>
      </c>
      <c r="H221" s="28">
        <f t="shared" si="10"/>
        <v>155</v>
      </c>
      <c r="I221" s="27">
        <v>130</v>
      </c>
      <c r="J221" s="18">
        <v>7</v>
      </c>
      <c r="K221" s="29">
        <v>0.8</v>
      </c>
      <c r="L221" s="29"/>
      <c r="M221" s="27">
        <v>23</v>
      </c>
      <c r="N221" s="18">
        <v>7</v>
      </c>
      <c r="O221" s="19">
        <v>0.8</v>
      </c>
      <c r="P221" s="19">
        <f t="shared" si="11"/>
        <v>0</v>
      </c>
      <c r="R221" s="29">
        <v>0.7</v>
      </c>
    </row>
    <row r="222" spans="1:18" x14ac:dyDescent="0.3">
      <c r="A222" s="51">
        <v>219</v>
      </c>
      <c r="B222" s="52" t="s">
        <v>930</v>
      </c>
      <c r="C222" s="24">
        <v>3200575000</v>
      </c>
      <c r="D222" s="53">
        <v>11349</v>
      </c>
      <c r="E222" s="25">
        <f t="shared" si="9"/>
        <v>282013.83381795755</v>
      </c>
      <c r="F222" s="26">
        <v>78</v>
      </c>
      <c r="G222" s="27">
        <v>171</v>
      </c>
      <c r="H222" s="28">
        <f t="shared" si="10"/>
        <v>124.5</v>
      </c>
      <c r="I222" s="27">
        <v>89</v>
      </c>
      <c r="J222" s="18">
        <v>8</v>
      </c>
      <c r="K222" s="29">
        <v>0.7</v>
      </c>
      <c r="L222" s="29"/>
      <c r="M222" s="27">
        <v>21</v>
      </c>
      <c r="N222" s="18">
        <v>8</v>
      </c>
      <c r="O222" s="19">
        <v>0.7</v>
      </c>
      <c r="P222" s="19">
        <f t="shared" si="11"/>
        <v>0</v>
      </c>
      <c r="R222" s="29">
        <v>0.9</v>
      </c>
    </row>
    <row r="223" spans="1:18" x14ac:dyDescent="0.3">
      <c r="A223" s="51">
        <v>220</v>
      </c>
      <c r="B223" s="52" t="s">
        <v>931</v>
      </c>
      <c r="C223" s="24">
        <v>7062039200</v>
      </c>
      <c r="D223" s="53">
        <v>31441</v>
      </c>
      <c r="E223" s="25">
        <f t="shared" si="9"/>
        <v>224612.42326898</v>
      </c>
      <c r="F223" s="26">
        <v>123</v>
      </c>
      <c r="G223" s="27">
        <v>56</v>
      </c>
      <c r="H223" s="28">
        <f t="shared" si="10"/>
        <v>89.5</v>
      </c>
      <c r="I223" s="27">
        <v>44</v>
      </c>
      <c r="J223" s="18">
        <v>9</v>
      </c>
      <c r="K223" s="29">
        <v>0.6</v>
      </c>
      <c r="L223" s="29"/>
      <c r="M223" s="27">
        <v>19</v>
      </c>
      <c r="N223" s="18">
        <v>9</v>
      </c>
      <c r="O223" s="19">
        <v>0.6</v>
      </c>
      <c r="P223" s="19">
        <f t="shared" si="11"/>
        <v>0</v>
      </c>
      <c r="R223" s="29">
        <v>0.6</v>
      </c>
    </row>
    <row r="224" spans="1:18" x14ac:dyDescent="0.3">
      <c r="A224" s="51">
        <v>221</v>
      </c>
      <c r="B224" s="52" t="s">
        <v>932</v>
      </c>
      <c r="C224" s="24">
        <v>4343520600</v>
      </c>
      <c r="D224" s="53">
        <v>5472</v>
      </c>
      <c r="E224" s="25">
        <f t="shared" si="9"/>
        <v>793772.03947368416</v>
      </c>
      <c r="F224" s="26">
        <v>12</v>
      </c>
      <c r="G224" s="27">
        <v>242</v>
      </c>
      <c r="H224" s="28">
        <f t="shared" si="10"/>
        <v>127</v>
      </c>
      <c r="I224" s="27">
        <v>93</v>
      </c>
      <c r="J224" s="18">
        <v>8</v>
      </c>
      <c r="K224" s="29">
        <v>0.7</v>
      </c>
      <c r="L224" s="29"/>
      <c r="M224" s="27">
        <v>22</v>
      </c>
      <c r="N224" s="18">
        <v>8</v>
      </c>
      <c r="O224" s="19">
        <v>0.7</v>
      </c>
      <c r="P224" s="19">
        <f t="shared" si="11"/>
        <v>0</v>
      </c>
      <c r="R224" s="29">
        <v>1.1000000000000001</v>
      </c>
    </row>
    <row r="225" spans="1:18" x14ac:dyDescent="0.3">
      <c r="A225" s="51">
        <v>222</v>
      </c>
      <c r="B225" s="52" t="s">
        <v>933</v>
      </c>
      <c r="C225" s="24">
        <v>269560200</v>
      </c>
      <c r="D225" s="53">
        <v>1846</v>
      </c>
      <c r="E225" s="25">
        <f t="shared" si="9"/>
        <v>146023.94366197183</v>
      </c>
      <c r="F225" s="26">
        <v>255</v>
      </c>
      <c r="G225" s="27">
        <v>294</v>
      </c>
      <c r="H225" s="28">
        <f t="shared" si="10"/>
        <v>274.5</v>
      </c>
      <c r="I225" s="27">
        <v>321</v>
      </c>
      <c r="J225" s="18">
        <v>1</v>
      </c>
      <c r="K225" s="29">
        <v>1.4</v>
      </c>
      <c r="L225" s="29"/>
      <c r="M225" s="27">
        <v>25</v>
      </c>
      <c r="N225" s="18">
        <v>1</v>
      </c>
      <c r="O225" s="19">
        <v>1.4</v>
      </c>
      <c r="P225" s="19">
        <f t="shared" si="11"/>
        <v>0</v>
      </c>
      <c r="R225" s="29">
        <v>1.3</v>
      </c>
    </row>
    <row r="226" spans="1:18" x14ac:dyDescent="0.3">
      <c r="A226" s="51">
        <v>223</v>
      </c>
      <c r="B226" s="52" t="s">
        <v>934</v>
      </c>
      <c r="C226" s="24">
        <v>704170400</v>
      </c>
      <c r="D226" s="53">
        <v>7577</v>
      </c>
      <c r="E226" s="25">
        <f t="shared" si="9"/>
        <v>92935.251418767322</v>
      </c>
      <c r="F226" s="26">
        <v>334</v>
      </c>
      <c r="G226" s="27">
        <v>213</v>
      </c>
      <c r="H226" s="28">
        <f t="shared" si="10"/>
        <v>273.5</v>
      </c>
      <c r="I226" s="27">
        <v>318</v>
      </c>
      <c r="J226" s="18">
        <v>1</v>
      </c>
      <c r="K226" s="29">
        <v>1.4</v>
      </c>
      <c r="L226" s="29"/>
      <c r="M226" s="27">
        <v>26</v>
      </c>
      <c r="N226" s="18">
        <v>2</v>
      </c>
      <c r="O226" s="19">
        <v>1.3</v>
      </c>
      <c r="P226" s="19">
        <f t="shared" si="11"/>
        <v>-9.9999999999999867E-2</v>
      </c>
      <c r="R226" s="29">
        <v>1.1000000000000001</v>
      </c>
    </row>
    <row r="227" spans="1:18" x14ac:dyDescent="0.3">
      <c r="A227" s="51">
        <v>224</v>
      </c>
      <c r="B227" s="52" t="s">
        <v>935</v>
      </c>
      <c r="C227" s="24">
        <v>4865120300</v>
      </c>
      <c r="D227" s="53">
        <v>6411</v>
      </c>
      <c r="E227" s="25">
        <f t="shared" si="9"/>
        <v>758870.73779441579</v>
      </c>
      <c r="F227" s="26">
        <v>13</v>
      </c>
      <c r="G227" s="27">
        <v>228</v>
      </c>
      <c r="H227" s="28">
        <f t="shared" si="10"/>
        <v>120.5</v>
      </c>
      <c r="I227" s="27">
        <v>85</v>
      </c>
      <c r="J227" s="18">
        <v>8</v>
      </c>
      <c r="K227" s="29">
        <v>0.7</v>
      </c>
      <c r="L227" s="29"/>
      <c r="M227" s="27">
        <v>23</v>
      </c>
      <c r="N227" s="18">
        <v>8</v>
      </c>
      <c r="O227" s="19">
        <v>0.7</v>
      </c>
      <c r="P227" s="19">
        <f t="shared" si="11"/>
        <v>0</v>
      </c>
      <c r="R227" s="29">
        <v>1.1000000000000001</v>
      </c>
    </row>
    <row r="228" spans="1:18" x14ac:dyDescent="0.3">
      <c r="A228" s="51">
        <v>225</v>
      </c>
      <c r="B228" s="52" t="s">
        <v>936</v>
      </c>
      <c r="C228" s="24">
        <v>755586300</v>
      </c>
      <c r="D228" s="53">
        <v>1629</v>
      </c>
      <c r="E228" s="25">
        <f t="shared" si="9"/>
        <v>463834.43830570905</v>
      </c>
      <c r="F228" s="26">
        <v>33</v>
      </c>
      <c r="G228" s="27">
        <v>305</v>
      </c>
      <c r="H228" s="28">
        <f t="shared" si="10"/>
        <v>169</v>
      </c>
      <c r="I228" s="27">
        <v>160</v>
      </c>
      <c r="J228" s="18">
        <v>6</v>
      </c>
      <c r="K228" s="29">
        <v>0.9</v>
      </c>
      <c r="L228" s="29"/>
      <c r="M228" s="27">
        <v>27</v>
      </c>
      <c r="N228" s="18">
        <v>6</v>
      </c>
      <c r="O228" s="19">
        <v>0.9</v>
      </c>
      <c r="P228" s="19">
        <f t="shared" si="11"/>
        <v>0</v>
      </c>
      <c r="R228" s="29">
        <v>1.3</v>
      </c>
    </row>
    <row r="229" spans="1:18" x14ac:dyDescent="0.3">
      <c r="A229" s="51">
        <v>226</v>
      </c>
      <c r="B229" s="52" t="s">
        <v>937</v>
      </c>
      <c r="C229" s="24">
        <v>1732020300</v>
      </c>
      <c r="D229" s="53">
        <v>13287</v>
      </c>
      <c r="E229" s="25">
        <f t="shared" si="9"/>
        <v>130354.50440279974</v>
      </c>
      <c r="F229" s="26">
        <v>288</v>
      </c>
      <c r="G229" s="27">
        <v>153</v>
      </c>
      <c r="H229" s="28">
        <f t="shared" si="10"/>
        <v>220.5</v>
      </c>
      <c r="I229" s="27">
        <v>256</v>
      </c>
      <c r="J229" s="18">
        <v>3</v>
      </c>
      <c r="K229" s="29">
        <v>1.2</v>
      </c>
      <c r="L229" s="29"/>
      <c r="M229" s="27">
        <v>22</v>
      </c>
      <c r="N229" s="18">
        <v>3</v>
      </c>
      <c r="O229" s="19">
        <v>1.2</v>
      </c>
      <c r="P229" s="19">
        <f t="shared" si="11"/>
        <v>0</v>
      </c>
      <c r="R229" s="29">
        <v>0.9</v>
      </c>
    </row>
    <row r="230" spans="1:18" x14ac:dyDescent="0.3">
      <c r="A230" s="51">
        <v>227</v>
      </c>
      <c r="B230" s="52" t="s">
        <v>938</v>
      </c>
      <c r="C230" s="24">
        <v>1131204500</v>
      </c>
      <c r="D230" s="53">
        <v>12372</v>
      </c>
      <c r="E230" s="25">
        <f t="shared" si="9"/>
        <v>91432.630132557388</v>
      </c>
      <c r="F230" s="26">
        <v>335</v>
      </c>
      <c r="G230" s="27">
        <v>160</v>
      </c>
      <c r="H230" s="28">
        <f t="shared" si="10"/>
        <v>247.5</v>
      </c>
      <c r="I230" s="27">
        <v>281</v>
      </c>
      <c r="J230" s="18">
        <v>2</v>
      </c>
      <c r="K230" s="29">
        <v>1.3</v>
      </c>
      <c r="L230" s="29"/>
      <c r="M230" s="27">
        <v>19</v>
      </c>
      <c r="N230" s="18">
        <v>2</v>
      </c>
      <c r="O230" s="19">
        <v>1.3</v>
      </c>
      <c r="P230" s="19">
        <f t="shared" si="11"/>
        <v>0</v>
      </c>
      <c r="R230" s="29">
        <v>0.9</v>
      </c>
    </row>
    <row r="231" spans="1:18" x14ac:dyDescent="0.3">
      <c r="A231" s="51">
        <v>228</v>
      </c>
      <c r="B231" s="52" t="s">
        <v>939</v>
      </c>
      <c r="C231" s="24">
        <v>657742900</v>
      </c>
      <c r="D231" s="53">
        <v>5028</v>
      </c>
      <c r="E231" s="25">
        <f t="shared" si="9"/>
        <v>130816.01034208432</v>
      </c>
      <c r="F231" s="26">
        <v>287</v>
      </c>
      <c r="G231" s="27">
        <v>251</v>
      </c>
      <c r="H231" s="28">
        <f t="shared" si="10"/>
        <v>269</v>
      </c>
      <c r="I231" s="27">
        <v>312</v>
      </c>
      <c r="J231" s="18">
        <v>2</v>
      </c>
      <c r="K231" s="29">
        <v>1.3</v>
      </c>
      <c r="L231" s="29"/>
      <c r="M231" s="27">
        <v>20</v>
      </c>
      <c r="N231" s="18">
        <v>2</v>
      </c>
      <c r="O231" s="19">
        <v>1.3</v>
      </c>
      <c r="P231" s="19">
        <f t="shared" si="11"/>
        <v>0</v>
      </c>
      <c r="R231" s="29">
        <v>1.2</v>
      </c>
    </row>
    <row r="232" spans="1:18" x14ac:dyDescent="0.3">
      <c r="A232" s="51">
        <v>229</v>
      </c>
      <c r="B232" s="52" t="s">
        <v>940</v>
      </c>
      <c r="C232" s="24">
        <v>9902814600</v>
      </c>
      <c r="D232" s="53">
        <v>54119</v>
      </c>
      <c r="E232" s="25">
        <f t="shared" si="9"/>
        <v>182982.21696631497</v>
      </c>
      <c r="F232" s="26">
        <v>183</v>
      </c>
      <c r="G232" s="27">
        <v>25</v>
      </c>
      <c r="H232" s="28">
        <f t="shared" si="10"/>
        <v>104</v>
      </c>
      <c r="I232" s="27">
        <v>67</v>
      </c>
      <c r="J232" s="18">
        <v>9</v>
      </c>
      <c r="K232" s="29">
        <v>0.6</v>
      </c>
      <c r="L232" s="29"/>
      <c r="M232" s="27">
        <v>20</v>
      </c>
      <c r="N232" s="18">
        <v>9</v>
      </c>
      <c r="O232" s="19">
        <v>0.6</v>
      </c>
      <c r="P232" s="19">
        <f t="shared" si="11"/>
        <v>0</v>
      </c>
      <c r="R232" s="29">
        <v>0.5</v>
      </c>
    </row>
    <row r="233" spans="1:18" x14ac:dyDescent="0.3">
      <c r="A233" s="51">
        <v>230</v>
      </c>
      <c r="B233" s="52" t="s">
        <v>941</v>
      </c>
      <c r="C233" s="24">
        <v>202643200</v>
      </c>
      <c r="D233" s="53">
        <v>1267</v>
      </c>
      <c r="E233" s="25">
        <f t="shared" si="9"/>
        <v>159939.38437253353</v>
      </c>
      <c r="F233" s="26">
        <v>219</v>
      </c>
      <c r="G233" s="27">
        <v>314</v>
      </c>
      <c r="H233" s="28">
        <f t="shared" si="10"/>
        <v>266.5</v>
      </c>
      <c r="I233" s="27">
        <v>307</v>
      </c>
      <c r="J233" s="18">
        <v>2</v>
      </c>
      <c r="K233" s="29">
        <v>1.3</v>
      </c>
      <c r="L233" s="29"/>
      <c r="M233" s="27">
        <v>21</v>
      </c>
      <c r="N233" s="18">
        <v>2</v>
      </c>
      <c r="O233" s="19">
        <v>1.3</v>
      </c>
      <c r="P233" s="19">
        <f t="shared" si="11"/>
        <v>0</v>
      </c>
      <c r="R233" s="29">
        <v>1.3</v>
      </c>
    </row>
    <row r="234" spans="1:18" x14ac:dyDescent="0.3">
      <c r="A234" s="51">
        <v>231</v>
      </c>
      <c r="B234" s="52" t="s">
        <v>942</v>
      </c>
      <c r="C234" s="24">
        <v>3412515200</v>
      </c>
      <c r="D234" s="53">
        <v>18410</v>
      </c>
      <c r="E234" s="25">
        <f t="shared" si="9"/>
        <v>185362.04236827811</v>
      </c>
      <c r="F234" s="26">
        <v>179</v>
      </c>
      <c r="G234" s="27">
        <v>108</v>
      </c>
      <c r="H234" s="28">
        <f t="shared" si="10"/>
        <v>143.5</v>
      </c>
      <c r="I234" s="27">
        <v>115</v>
      </c>
      <c r="J234" s="18">
        <v>7</v>
      </c>
      <c r="K234" s="29">
        <v>0.8</v>
      </c>
      <c r="L234" s="29"/>
      <c r="M234" s="27">
        <v>24</v>
      </c>
      <c r="N234" s="18">
        <v>7</v>
      </c>
      <c r="O234" s="19">
        <v>0.8</v>
      </c>
      <c r="P234" s="19">
        <f t="shared" si="11"/>
        <v>0</v>
      </c>
      <c r="R234" s="29">
        <v>0.8</v>
      </c>
    </row>
    <row r="235" spans="1:18" x14ac:dyDescent="0.3">
      <c r="A235" s="51">
        <v>232</v>
      </c>
      <c r="B235" s="52" t="s">
        <v>943</v>
      </c>
      <c r="C235" s="24">
        <v>1671752500</v>
      </c>
      <c r="D235" s="53">
        <v>11577</v>
      </c>
      <c r="E235" s="25">
        <f t="shared" si="9"/>
        <v>144402.91094411333</v>
      </c>
      <c r="F235" s="26">
        <v>260</v>
      </c>
      <c r="G235" s="27">
        <v>169</v>
      </c>
      <c r="H235" s="28">
        <f t="shared" si="10"/>
        <v>214.5</v>
      </c>
      <c r="I235" s="27">
        <v>248</v>
      </c>
      <c r="J235" s="18">
        <v>3</v>
      </c>
      <c r="K235" s="29">
        <v>1.2</v>
      </c>
      <c r="L235" s="29"/>
      <c r="M235" s="27">
        <v>23</v>
      </c>
      <c r="N235" s="18">
        <v>3</v>
      </c>
      <c r="O235" s="19">
        <v>1.2</v>
      </c>
      <c r="P235" s="19">
        <f t="shared" si="11"/>
        <v>0</v>
      </c>
      <c r="R235" s="29">
        <v>0.9</v>
      </c>
    </row>
    <row r="236" spans="1:18" x14ac:dyDescent="0.3">
      <c r="A236" s="51">
        <v>233</v>
      </c>
      <c r="B236" s="52" t="s">
        <v>944</v>
      </c>
      <c r="C236" s="24">
        <v>114245700</v>
      </c>
      <c r="D236" s="53">
        <v>804</v>
      </c>
      <c r="E236" s="25">
        <f t="shared" si="9"/>
        <v>142096.64179104476</v>
      </c>
      <c r="F236" s="26">
        <v>263</v>
      </c>
      <c r="G236" s="27">
        <v>332</v>
      </c>
      <c r="H236" s="28">
        <f t="shared" si="10"/>
        <v>297.5</v>
      </c>
      <c r="I236" s="27">
        <v>337</v>
      </c>
      <c r="J236" s="18">
        <v>1</v>
      </c>
      <c r="K236" s="29">
        <v>1.4</v>
      </c>
      <c r="L236" s="29"/>
      <c r="M236" s="27">
        <v>27</v>
      </c>
      <c r="N236" s="18">
        <v>1</v>
      </c>
      <c r="O236" s="19">
        <v>1.4</v>
      </c>
      <c r="P236" s="19">
        <f t="shared" si="11"/>
        <v>0</v>
      </c>
      <c r="R236" s="29">
        <v>1.4</v>
      </c>
    </row>
    <row r="237" spans="1:18" x14ac:dyDescent="0.3">
      <c r="A237" s="51">
        <v>234</v>
      </c>
      <c r="B237" s="52" t="s">
        <v>945</v>
      </c>
      <c r="C237" s="24">
        <v>190689500</v>
      </c>
      <c r="D237" s="53">
        <v>1188</v>
      </c>
      <c r="E237" s="25">
        <f t="shared" si="9"/>
        <v>160513.04713804714</v>
      </c>
      <c r="F237" s="26">
        <v>216</v>
      </c>
      <c r="G237" s="27">
        <v>319</v>
      </c>
      <c r="H237" s="28">
        <f t="shared" si="10"/>
        <v>267.5</v>
      </c>
      <c r="I237" s="27">
        <v>310</v>
      </c>
      <c r="J237" s="18">
        <v>2</v>
      </c>
      <c r="K237" s="29">
        <v>1.3</v>
      </c>
      <c r="L237" s="29"/>
      <c r="M237" s="27">
        <v>22</v>
      </c>
      <c r="N237" s="18">
        <v>1</v>
      </c>
      <c r="O237" s="19">
        <v>1.4</v>
      </c>
      <c r="P237" s="19">
        <f t="shared" si="11"/>
        <v>9.9999999999999867E-2</v>
      </c>
      <c r="R237" s="29">
        <v>1.4</v>
      </c>
    </row>
    <row r="238" spans="1:18" x14ac:dyDescent="0.3">
      <c r="A238" s="51">
        <v>235</v>
      </c>
      <c r="B238" s="52" t="s">
        <v>946</v>
      </c>
      <c r="C238" s="24">
        <v>265707500</v>
      </c>
      <c r="D238" s="53">
        <v>1720</v>
      </c>
      <c r="E238" s="25">
        <f t="shared" si="9"/>
        <v>154481.10465116278</v>
      </c>
      <c r="F238" s="26">
        <v>236</v>
      </c>
      <c r="G238" s="27">
        <v>299</v>
      </c>
      <c r="H238" s="28">
        <f t="shared" si="10"/>
        <v>267.5</v>
      </c>
      <c r="I238" s="27">
        <v>309</v>
      </c>
      <c r="J238" s="18">
        <v>2</v>
      </c>
      <c r="K238" s="29">
        <v>1.3</v>
      </c>
      <c r="L238" s="29"/>
      <c r="M238" s="27">
        <v>23</v>
      </c>
      <c r="N238" s="18">
        <v>1</v>
      </c>
      <c r="O238" s="19">
        <v>1.4</v>
      </c>
      <c r="P238" s="19">
        <f t="shared" si="11"/>
        <v>9.9999999999999867E-2</v>
      </c>
      <c r="R238" s="29">
        <v>1.3</v>
      </c>
    </row>
    <row r="239" spans="1:18" x14ac:dyDescent="0.3">
      <c r="A239" s="51">
        <v>236</v>
      </c>
      <c r="B239" s="52" t="s">
        <v>947</v>
      </c>
      <c r="C239" s="24">
        <v>4240409000</v>
      </c>
      <c r="D239" s="53">
        <v>43641</v>
      </c>
      <c r="E239" s="25">
        <f t="shared" si="9"/>
        <v>97165.715726037437</v>
      </c>
      <c r="F239" s="26">
        <v>332</v>
      </c>
      <c r="G239" s="27">
        <v>32</v>
      </c>
      <c r="H239" s="28">
        <f t="shared" si="10"/>
        <v>182</v>
      </c>
      <c r="I239" s="27">
        <v>198</v>
      </c>
      <c r="J239" s="18">
        <v>5</v>
      </c>
      <c r="K239" s="29">
        <v>1</v>
      </c>
      <c r="L239" s="29"/>
      <c r="M239" s="27">
        <v>21</v>
      </c>
      <c r="N239" s="18">
        <v>5</v>
      </c>
      <c r="O239" s="19">
        <v>1</v>
      </c>
      <c r="P239" s="19">
        <f t="shared" si="11"/>
        <v>0</v>
      </c>
      <c r="R239" s="29">
        <v>0.5</v>
      </c>
    </row>
    <row r="240" spans="1:18" x14ac:dyDescent="0.3">
      <c r="A240" s="51">
        <v>237</v>
      </c>
      <c r="B240" s="52" t="s">
        <v>948</v>
      </c>
      <c r="C240" s="24">
        <v>120158000</v>
      </c>
      <c r="D240" s="53">
        <v>628</v>
      </c>
      <c r="E240" s="25">
        <f t="shared" si="9"/>
        <v>191334.3949044586</v>
      </c>
      <c r="F240" s="26">
        <v>170</v>
      </c>
      <c r="G240" s="27">
        <v>339</v>
      </c>
      <c r="H240" s="28">
        <f t="shared" si="10"/>
        <v>254.5</v>
      </c>
      <c r="I240" s="27">
        <v>294</v>
      </c>
      <c r="J240" s="18">
        <v>2</v>
      </c>
      <c r="K240" s="29">
        <v>1.3</v>
      </c>
      <c r="L240" s="29"/>
      <c r="M240" s="27">
        <v>24</v>
      </c>
      <c r="N240" s="18">
        <v>2</v>
      </c>
      <c r="O240" s="19">
        <v>1.3</v>
      </c>
      <c r="P240" s="19">
        <f t="shared" si="11"/>
        <v>0</v>
      </c>
      <c r="R240" s="29">
        <v>1.4</v>
      </c>
    </row>
    <row r="241" spans="1:18" x14ac:dyDescent="0.3">
      <c r="A241" s="51">
        <v>238</v>
      </c>
      <c r="B241" s="52" t="s">
        <v>949</v>
      </c>
      <c r="C241" s="24">
        <v>1865402800</v>
      </c>
      <c r="D241" s="53">
        <v>9896</v>
      </c>
      <c r="E241" s="25">
        <f t="shared" si="9"/>
        <v>188500.68714632175</v>
      </c>
      <c r="F241" s="26">
        <v>174</v>
      </c>
      <c r="G241" s="27">
        <v>184</v>
      </c>
      <c r="H241" s="28">
        <f t="shared" si="10"/>
        <v>179</v>
      </c>
      <c r="I241" s="27">
        <v>190</v>
      </c>
      <c r="J241" s="18">
        <v>5</v>
      </c>
      <c r="K241" s="29">
        <v>1</v>
      </c>
      <c r="L241" s="29"/>
      <c r="M241" s="27">
        <v>22</v>
      </c>
      <c r="N241" s="18">
        <v>6</v>
      </c>
      <c r="O241" s="19">
        <v>0.9</v>
      </c>
      <c r="P241" s="19">
        <f t="shared" si="11"/>
        <v>-9.9999999999999978E-2</v>
      </c>
      <c r="R241" s="29">
        <v>1</v>
      </c>
    </row>
    <row r="242" spans="1:18" x14ac:dyDescent="0.3">
      <c r="A242" s="51">
        <v>239</v>
      </c>
      <c r="B242" s="52" t="s">
        <v>950</v>
      </c>
      <c r="C242" s="24">
        <v>13647134600</v>
      </c>
      <c r="D242" s="53">
        <v>62131</v>
      </c>
      <c r="E242" s="25">
        <f t="shared" si="9"/>
        <v>219650.97294426293</v>
      </c>
      <c r="F242" s="26">
        <v>131</v>
      </c>
      <c r="G242" s="27">
        <v>19</v>
      </c>
      <c r="H242" s="28">
        <f t="shared" si="10"/>
        <v>75</v>
      </c>
      <c r="I242" s="27">
        <v>26</v>
      </c>
      <c r="J242" s="18">
        <v>10</v>
      </c>
      <c r="K242" s="29">
        <v>0.5</v>
      </c>
      <c r="L242" s="29"/>
      <c r="M242" s="27">
        <v>26</v>
      </c>
      <c r="N242" s="18">
        <v>10</v>
      </c>
      <c r="O242" s="19">
        <v>0.5</v>
      </c>
      <c r="P242" s="19">
        <f t="shared" si="11"/>
        <v>0</v>
      </c>
      <c r="R242" s="29">
        <v>0.5</v>
      </c>
    </row>
    <row r="243" spans="1:18" x14ac:dyDescent="0.3">
      <c r="A243" s="51">
        <v>240</v>
      </c>
      <c r="B243" s="52" t="s">
        <v>951</v>
      </c>
      <c r="C243" s="24">
        <v>654578500</v>
      </c>
      <c r="D243" s="53">
        <v>2939</v>
      </c>
      <c r="E243" s="25">
        <f t="shared" si="9"/>
        <v>222721.50391289554</v>
      </c>
      <c r="F243" s="26">
        <v>127</v>
      </c>
      <c r="G243" s="27">
        <v>280</v>
      </c>
      <c r="H243" s="28">
        <f t="shared" si="10"/>
        <v>203.5</v>
      </c>
      <c r="I243" s="27">
        <v>234</v>
      </c>
      <c r="J243" s="18">
        <v>4</v>
      </c>
      <c r="K243" s="29">
        <v>1.1000000000000001</v>
      </c>
      <c r="L243" s="29"/>
      <c r="M243" s="27">
        <v>24</v>
      </c>
      <c r="N243" s="18">
        <v>4</v>
      </c>
      <c r="O243" s="19">
        <v>1.1000000000000001</v>
      </c>
      <c r="P243" s="19">
        <f t="shared" si="11"/>
        <v>0</v>
      </c>
      <c r="R243" s="29">
        <v>1.2</v>
      </c>
    </row>
    <row r="244" spans="1:18" x14ac:dyDescent="0.3">
      <c r="A244" s="51">
        <v>241</v>
      </c>
      <c r="B244" s="52" t="s">
        <v>952</v>
      </c>
      <c r="C244" s="24">
        <v>639721900</v>
      </c>
      <c r="D244" s="53">
        <v>3499</v>
      </c>
      <c r="E244" s="25">
        <f t="shared" si="9"/>
        <v>182829.92283509573</v>
      </c>
      <c r="F244" s="26">
        <v>184</v>
      </c>
      <c r="G244" s="27">
        <v>270</v>
      </c>
      <c r="H244" s="28">
        <f t="shared" si="10"/>
        <v>227</v>
      </c>
      <c r="I244" s="27">
        <v>264</v>
      </c>
      <c r="J244" s="18">
        <v>3</v>
      </c>
      <c r="K244" s="29">
        <v>1.2</v>
      </c>
      <c r="L244" s="29"/>
      <c r="M244" s="27">
        <v>24</v>
      </c>
      <c r="N244" s="18">
        <v>3</v>
      </c>
      <c r="O244" s="19">
        <v>1.2</v>
      </c>
      <c r="P244" s="19">
        <f t="shared" si="11"/>
        <v>0</v>
      </c>
      <c r="R244" s="29">
        <v>1.2</v>
      </c>
    </row>
    <row r="245" spans="1:18" x14ac:dyDescent="0.3">
      <c r="A245" s="51">
        <v>242</v>
      </c>
      <c r="B245" s="52" t="s">
        <v>953</v>
      </c>
      <c r="C245" s="24">
        <v>4042523100</v>
      </c>
      <c r="D245" s="53">
        <v>3708</v>
      </c>
      <c r="E245" s="25">
        <f t="shared" si="9"/>
        <v>1090216.5857605177</v>
      </c>
      <c r="F245" s="26">
        <v>8</v>
      </c>
      <c r="G245" s="27">
        <v>263</v>
      </c>
      <c r="H245" s="28">
        <f t="shared" si="10"/>
        <v>135.5</v>
      </c>
      <c r="I245" s="27">
        <v>105</v>
      </c>
      <c r="J245" s="18">
        <v>8</v>
      </c>
      <c r="K245" s="29">
        <v>0.7</v>
      </c>
      <c r="L245" s="29"/>
      <c r="M245" s="27">
        <v>24</v>
      </c>
      <c r="N245" s="18">
        <v>7</v>
      </c>
      <c r="O245" s="19">
        <v>0.8</v>
      </c>
      <c r="P245" s="19">
        <f t="shared" si="11"/>
        <v>0.10000000000000009</v>
      </c>
      <c r="R245" s="29">
        <v>1.2</v>
      </c>
    </row>
    <row r="246" spans="1:18" x14ac:dyDescent="0.3">
      <c r="A246" s="51">
        <v>243</v>
      </c>
      <c r="B246" s="52" t="s">
        <v>954</v>
      </c>
      <c r="C246" s="24">
        <v>20526193400</v>
      </c>
      <c r="D246" s="53">
        <v>101119</v>
      </c>
      <c r="E246" s="25">
        <f t="shared" si="9"/>
        <v>202990.47063360992</v>
      </c>
      <c r="F246" s="26">
        <v>148</v>
      </c>
      <c r="G246" s="27">
        <v>7</v>
      </c>
      <c r="H246" s="28">
        <f t="shared" si="10"/>
        <v>77.5</v>
      </c>
      <c r="I246" s="27">
        <v>28</v>
      </c>
      <c r="J246" s="18">
        <v>10</v>
      </c>
      <c r="K246" s="29">
        <v>0.5</v>
      </c>
      <c r="L246" s="29"/>
      <c r="M246" s="27">
        <v>27</v>
      </c>
      <c r="N246" s="18">
        <v>10</v>
      </c>
      <c r="O246" s="19">
        <v>0.5</v>
      </c>
      <c r="P246" s="19">
        <f t="shared" si="11"/>
        <v>0</v>
      </c>
      <c r="R246" s="29">
        <v>0.5</v>
      </c>
    </row>
    <row r="247" spans="1:18" x14ac:dyDescent="0.3">
      <c r="A247" s="51">
        <v>244</v>
      </c>
      <c r="B247" s="52" t="s">
        <v>955</v>
      </c>
      <c r="C247" s="24">
        <v>4869345300</v>
      </c>
      <c r="D247" s="53">
        <v>34715</v>
      </c>
      <c r="E247" s="25">
        <f t="shared" si="9"/>
        <v>140266.32003456718</v>
      </c>
      <c r="F247" s="26">
        <v>270</v>
      </c>
      <c r="G247" s="27">
        <v>49</v>
      </c>
      <c r="H247" s="28">
        <f t="shared" si="10"/>
        <v>159.5</v>
      </c>
      <c r="I247" s="27">
        <v>139</v>
      </c>
      <c r="J247" s="18">
        <v>7</v>
      </c>
      <c r="K247" s="29">
        <v>0.8</v>
      </c>
      <c r="L247" s="29"/>
      <c r="M247" s="27">
        <v>25</v>
      </c>
      <c r="N247" s="18">
        <v>6</v>
      </c>
      <c r="O247" s="19">
        <v>0.9</v>
      </c>
      <c r="P247" s="19">
        <f t="shared" si="11"/>
        <v>9.9999999999999978E-2</v>
      </c>
      <c r="R247" s="29">
        <v>0.6</v>
      </c>
    </row>
    <row r="248" spans="1:18" x14ac:dyDescent="0.3">
      <c r="A248" s="51">
        <v>245</v>
      </c>
      <c r="B248" s="52" t="s">
        <v>956</v>
      </c>
      <c r="C248" s="24">
        <v>2735332900</v>
      </c>
      <c r="D248" s="53">
        <v>15230</v>
      </c>
      <c r="E248" s="25">
        <f t="shared" si="9"/>
        <v>179601.63493105714</v>
      </c>
      <c r="F248" s="26">
        <v>189</v>
      </c>
      <c r="G248" s="27">
        <v>137</v>
      </c>
      <c r="H248" s="28">
        <f t="shared" si="10"/>
        <v>163</v>
      </c>
      <c r="I248" s="27">
        <v>151</v>
      </c>
      <c r="J248" s="18">
        <v>6</v>
      </c>
      <c r="K248" s="29">
        <v>0.9</v>
      </c>
      <c r="L248" s="29"/>
      <c r="M248" s="27">
        <v>28</v>
      </c>
      <c r="N248" s="18">
        <v>7</v>
      </c>
      <c r="O248" s="19">
        <v>0.8</v>
      </c>
      <c r="P248" s="19">
        <f t="shared" si="11"/>
        <v>-9.9999999999999978E-2</v>
      </c>
      <c r="R248" s="29">
        <v>0.8</v>
      </c>
    </row>
    <row r="249" spans="1:18" x14ac:dyDescent="0.3">
      <c r="A249" s="51">
        <v>246</v>
      </c>
      <c r="B249" s="52" t="s">
        <v>957</v>
      </c>
      <c r="C249" s="24">
        <v>6543953300</v>
      </c>
      <c r="D249" s="53">
        <v>25223</v>
      </c>
      <c r="E249" s="25">
        <f t="shared" si="9"/>
        <v>259443.89247908656</v>
      </c>
      <c r="F249" s="26">
        <v>98</v>
      </c>
      <c r="G249" s="27">
        <v>80</v>
      </c>
      <c r="H249" s="28">
        <f t="shared" si="10"/>
        <v>89</v>
      </c>
      <c r="I249" s="27">
        <v>42</v>
      </c>
      <c r="J249" s="18">
        <v>9</v>
      </c>
      <c r="K249" s="29">
        <v>0.6</v>
      </c>
      <c r="L249" s="29"/>
      <c r="M249" s="27">
        <v>21</v>
      </c>
      <c r="N249" s="18">
        <v>9</v>
      </c>
      <c r="O249" s="19">
        <v>0.6</v>
      </c>
      <c r="P249" s="19">
        <f t="shared" si="11"/>
        <v>0</v>
      </c>
      <c r="R249" s="29">
        <v>0.7</v>
      </c>
    </row>
    <row r="250" spans="1:18" x14ac:dyDescent="0.3">
      <c r="A250" s="51">
        <v>247</v>
      </c>
      <c r="B250" s="52" t="s">
        <v>958</v>
      </c>
      <c r="C250" s="24">
        <v>2389985700</v>
      </c>
      <c r="D250" s="53">
        <v>12687</v>
      </c>
      <c r="E250" s="25">
        <f t="shared" si="9"/>
        <v>188380.68101205959</v>
      </c>
      <c r="F250" s="26">
        <v>175</v>
      </c>
      <c r="G250" s="27">
        <v>158</v>
      </c>
      <c r="H250" s="28">
        <f t="shared" si="10"/>
        <v>166.5</v>
      </c>
      <c r="I250" s="27">
        <v>157</v>
      </c>
      <c r="J250" s="18">
        <v>6</v>
      </c>
      <c r="K250" s="29">
        <v>0.9</v>
      </c>
      <c r="L250" s="29"/>
      <c r="M250" s="27">
        <v>29</v>
      </c>
      <c r="N250" s="18">
        <v>6</v>
      </c>
      <c r="O250" s="19">
        <v>0.9</v>
      </c>
      <c r="P250" s="19">
        <f t="shared" si="11"/>
        <v>0</v>
      </c>
      <c r="R250" s="29">
        <v>0.9</v>
      </c>
    </row>
    <row r="251" spans="1:18" x14ac:dyDescent="0.3">
      <c r="A251" s="51">
        <v>248</v>
      </c>
      <c r="B251" s="52" t="s">
        <v>959</v>
      </c>
      <c r="C251" s="24">
        <v>9389475300</v>
      </c>
      <c r="D251" s="53">
        <v>59075</v>
      </c>
      <c r="E251" s="25">
        <f t="shared" si="9"/>
        <v>158941.60473973761</v>
      </c>
      <c r="F251" s="26">
        <v>224</v>
      </c>
      <c r="G251" s="27">
        <v>22</v>
      </c>
      <c r="H251" s="28">
        <f t="shared" si="10"/>
        <v>123</v>
      </c>
      <c r="I251" s="27">
        <v>87</v>
      </c>
      <c r="J251" s="18">
        <v>8</v>
      </c>
      <c r="K251" s="29">
        <v>0.7</v>
      </c>
      <c r="L251" s="29"/>
      <c r="M251" s="27">
        <v>25</v>
      </c>
      <c r="N251" s="18">
        <v>8</v>
      </c>
      <c r="O251" s="19">
        <v>0.7</v>
      </c>
      <c r="P251" s="19">
        <f t="shared" si="11"/>
        <v>0</v>
      </c>
      <c r="R251" s="29">
        <v>0.5</v>
      </c>
    </row>
    <row r="252" spans="1:18" x14ac:dyDescent="0.3">
      <c r="A252" s="51">
        <v>249</v>
      </c>
      <c r="B252" s="52" t="s">
        <v>960</v>
      </c>
      <c r="C252" s="24">
        <v>507363800</v>
      </c>
      <c r="D252" s="53">
        <v>1405</v>
      </c>
      <c r="E252" s="25">
        <f t="shared" si="9"/>
        <v>361113.024911032</v>
      </c>
      <c r="F252" s="26">
        <v>49</v>
      </c>
      <c r="G252" s="27">
        <v>311</v>
      </c>
      <c r="H252" s="28">
        <f t="shared" si="10"/>
        <v>180</v>
      </c>
      <c r="I252" s="27">
        <v>193</v>
      </c>
      <c r="J252" s="18">
        <v>5</v>
      </c>
      <c r="K252" s="29">
        <v>1</v>
      </c>
      <c r="L252" s="29"/>
      <c r="M252" s="27">
        <v>23</v>
      </c>
      <c r="N252" s="18">
        <v>5</v>
      </c>
      <c r="O252" s="19">
        <v>1</v>
      </c>
      <c r="P252" s="19">
        <f t="shared" si="11"/>
        <v>0</v>
      </c>
      <c r="R252" s="29">
        <v>1.3</v>
      </c>
    </row>
    <row r="253" spans="1:18" x14ac:dyDescent="0.3">
      <c r="A253" s="51">
        <v>250</v>
      </c>
      <c r="B253" s="52" t="s">
        <v>961</v>
      </c>
      <c r="C253" s="24">
        <v>1249707700</v>
      </c>
      <c r="D253" s="53">
        <v>5762</v>
      </c>
      <c r="E253" s="25">
        <f t="shared" si="9"/>
        <v>216887.83408538703</v>
      </c>
      <c r="F253" s="26">
        <v>134</v>
      </c>
      <c r="G253" s="27">
        <v>238</v>
      </c>
      <c r="H253" s="28">
        <f t="shared" si="10"/>
        <v>186</v>
      </c>
      <c r="I253" s="27">
        <v>207</v>
      </c>
      <c r="J253" s="18">
        <v>5</v>
      </c>
      <c r="K253" s="29">
        <v>1</v>
      </c>
      <c r="L253" s="29"/>
      <c r="M253" s="27">
        <v>24</v>
      </c>
      <c r="N253" s="18">
        <v>5</v>
      </c>
      <c r="O253" s="19">
        <v>1</v>
      </c>
      <c r="P253" s="19">
        <f t="shared" si="11"/>
        <v>0</v>
      </c>
      <c r="R253" s="29">
        <v>1.1000000000000001</v>
      </c>
    </row>
    <row r="254" spans="1:18" x14ac:dyDescent="0.3">
      <c r="A254" s="51">
        <v>251</v>
      </c>
      <c r="B254" s="52" t="s">
        <v>962</v>
      </c>
      <c r="C254" s="24">
        <v>2667214100</v>
      </c>
      <c r="D254" s="53">
        <v>17771</v>
      </c>
      <c r="E254" s="25">
        <f t="shared" si="9"/>
        <v>150088.01418040629</v>
      </c>
      <c r="F254" s="26">
        <v>245</v>
      </c>
      <c r="G254" s="27">
        <v>113</v>
      </c>
      <c r="H254" s="28">
        <f t="shared" si="10"/>
        <v>179</v>
      </c>
      <c r="I254" s="27">
        <v>188</v>
      </c>
      <c r="J254" s="18">
        <v>5</v>
      </c>
      <c r="K254" s="29">
        <v>1</v>
      </c>
      <c r="L254" s="29"/>
      <c r="M254" s="27">
        <v>25</v>
      </c>
      <c r="N254" s="18">
        <v>5</v>
      </c>
      <c r="O254" s="19">
        <v>1</v>
      </c>
      <c r="P254" s="19">
        <f t="shared" si="11"/>
        <v>0</v>
      </c>
      <c r="R254" s="29">
        <v>0.8</v>
      </c>
    </row>
    <row r="255" spans="1:18" x14ac:dyDescent="0.3">
      <c r="A255" s="51">
        <v>252</v>
      </c>
      <c r="B255" s="52" t="s">
        <v>963</v>
      </c>
      <c r="C255" s="24">
        <v>2710915200</v>
      </c>
      <c r="D255" s="53">
        <v>6959</v>
      </c>
      <c r="E255" s="25">
        <f t="shared" si="9"/>
        <v>389555.28093116829</v>
      </c>
      <c r="F255" s="26">
        <v>43</v>
      </c>
      <c r="G255" s="27">
        <v>218</v>
      </c>
      <c r="H255" s="28">
        <f t="shared" si="10"/>
        <v>130.5</v>
      </c>
      <c r="I255" s="27">
        <v>98</v>
      </c>
      <c r="J255" s="18">
        <v>8</v>
      </c>
      <c r="K255" s="29">
        <v>0.7</v>
      </c>
      <c r="L255" s="29"/>
      <c r="M255" s="27">
        <v>26</v>
      </c>
      <c r="N255" s="18">
        <v>8</v>
      </c>
      <c r="O255" s="19">
        <v>0.7</v>
      </c>
      <c r="P255" s="19">
        <f t="shared" si="11"/>
        <v>0</v>
      </c>
      <c r="R255" s="29">
        <v>1.1000000000000001</v>
      </c>
    </row>
    <row r="256" spans="1:18" x14ac:dyDescent="0.3">
      <c r="A256" s="51">
        <v>253</v>
      </c>
      <c r="B256" s="52" t="s">
        <v>964</v>
      </c>
      <c r="C256" s="24">
        <v>539813700</v>
      </c>
      <c r="D256" s="53">
        <v>422</v>
      </c>
      <c r="E256" s="25">
        <f t="shared" si="9"/>
        <v>1279179.383886256</v>
      </c>
      <c r="F256" s="26">
        <v>7</v>
      </c>
      <c r="G256" s="27">
        <v>345</v>
      </c>
      <c r="H256" s="28">
        <f t="shared" si="10"/>
        <v>176</v>
      </c>
      <c r="I256" s="27">
        <v>180</v>
      </c>
      <c r="J256" s="18">
        <v>5</v>
      </c>
      <c r="K256" s="29">
        <v>1</v>
      </c>
      <c r="L256" s="29"/>
      <c r="M256" s="27">
        <v>26</v>
      </c>
      <c r="N256" s="18">
        <v>6</v>
      </c>
      <c r="O256" s="19">
        <v>0.9</v>
      </c>
      <c r="P256" s="19">
        <f t="shared" si="11"/>
        <v>-9.9999999999999978E-2</v>
      </c>
      <c r="R256" s="29">
        <v>1.4</v>
      </c>
    </row>
    <row r="257" spans="1:18" x14ac:dyDescent="0.3">
      <c r="A257" s="51">
        <v>254</v>
      </c>
      <c r="B257" s="52" t="s">
        <v>965</v>
      </c>
      <c r="C257" s="24">
        <v>1360711500</v>
      </c>
      <c r="D257" s="53">
        <v>6131</v>
      </c>
      <c r="E257" s="25">
        <f t="shared" si="9"/>
        <v>221939.5694014027</v>
      </c>
      <c r="F257" s="26">
        <v>128</v>
      </c>
      <c r="G257" s="27">
        <v>233</v>
      </c>
      <c r="H257" s="28">
        <f t="shared" si="10"/>
        <v>180.5</v>
      </c>
      <c r="I257" s="27">
        <v>194</v>
      </c>
      <c r="J257" s="18">
        <v>5</v>
      </c>
      <c r="K257" s="29">
        <v>1</v>
      </c>
      <c r="L257" s="29"/>
      <c r="M257" s="27">
        <v>27</v>
      </c>
      <c r="N257" s="18">
        <v>5</v>
      </c>
      <c r="O257" s="19">
        <v>1</v>
      </c>
      <c r="P257" s="19">
        <f t="shared" si="11"/>
        <v>0</v>
      </c>
      <c r="R257" s="29">
        <v>1.1000000000000001</v>
      </c>
    </row>
    <row r="258" spans="1:18" x14ac:dyDescent="0.3">
      <c r="A258" s="51">
        <v>255</v>
      </c>
      <c r="B258" s="52" t="s">
        <v>966</v>
      </c>
      <c r="C258" s="24">
        <v>173106900</v>
      </c>
      <c r="D258" s="53">
        <v>1256</v>
      </c>
      <c r="E258" s="25">
        <f t="shared" si="9"/>
        <v>137823.96496815287</v>
      </c>
      <c r="F258" s="26">
        <v>272</v>
      </c>
      <c r="G258" s="27">
        <v>315</v>
      </c>
      <c r="H258" s="28">
        <f t="shared" si="10"/>
        <v>293.5</v>
      </c>
      <c r="I258" s="27">
        <v>333</v>
      </c>
      <c r="J258" s="18">
        <v>1</v>
      </c>
      <c r="K258" s="29">
        <v>1.4</v>
      </c>
      <c r="L258" s="29"/>
      <c r="M258" s="27">
        <v>28</v>
      </c>
      <c r="N258" s="18">
        <v>1</v>
      </c>
      <c r="O258" s="19">
        <v>1.4</v>
      </c>
      <c r="P258" s="19">
        <f t="shared" si="11"/>
        <v>0</v>
      </c>
      <c r="R258" s="29">
        <v>1.3</v>
      </c>
    </row>
    <row r="259" spans="1:18" x14ac:dyDescent="0.3">
      <c r="A259" s="51">
        <v>256</v>
      </c>
      <c r="B259" s="52" t="s">
        <v>967</v>
      </c>
      <c r="C259" s="24">
        <v>189182200</v>
      </c>
      <c r="D259" s="53">
        <v>1635</v>
      </c>
      <c r="E259" s="25">
        <f t="shared" si="9"/>
        <v>115707.76758409786</v>
      </c>
      <c r="F259" s="26">
        <v>314</v>
      </c>
      <c r="G259" s="27">
        <v>303</v>
      </c>
      <c r="H259" s="28">
        <f t="shared" si="10"/>
        <v>308.5</v>
      </c>
      <c r="I259" s="27">
        <v>346</v>
      </c>
      <c r="J259" s="18">
        <v>1</v>
      </c>
      <c r="K259" s="29">
        <v>1.4</v>
      </c>
      <c r="L259" s="29"/>
      <c r="M259" s="27">
        <v>29</v>
      </c>
      <c r="N259" s="18">
        <v>1</v>
      </c>
      <c r="O259" s="19">
        <v>1.4</v>
      </c>
      <c r="P259" s="19">
        <f t="shared" si="11"/>
        <v>0</v>
      </c>
      <c r="R259" s="29">
        <v>1.3</v>
      </c>
    </row>
    <row r="260" spans="1:18" x14ac:dyDescent="0.3">
      <c r="A260" s="51">
        <v>257</v>
      </c>
      <c r="B260" s="52" t="s">
        <v>968</v>
      </c>
      <c r="C260" s="24">
        <v>1250864000</v>
      </c>
      <c r="D260" s="53">
        <v>9169</v>
      </c>
      <c r="E260" s="25">
        <f t="shared" ref="E260:E323" si="12">C260/D260</f>
        <v>136423.16501254227</v>
      </c>
      <c r="F260" s="26">
        <v>274</v>
      </c>
      <c r="G260" s="27">
        <v>192</v>
      </c>
      <c r="H260" s="28">
        <f t="shared" ref="H260:H323" si="13">(F260+G260)/2</f>
        <v>233</v>
      </c>
      <c r="I260" s="27">
        <v>269</v>
      </c>
      <c r="J260" s="18">
        <v>3</v>
      </c>
      <c r="K260" s="29">
        <v>1.2</v>
      </c>
      <c r="L260" s="29"/>
      <c r="M260" s="27">
        <v>25</v>
      </c>
      <c r="N260" s="18">
        <v>3</v>
      </c>
      <c r="O260" s="19">
        <v>1.2</v>
      </c>
      <c r="P260" s="19">
        <f t="shared" ref="P260:P323" si="14">O260-K260</f>
        <v>0</v>
      </c>
      <c r="R260" s="29">
        <v>1</v>
      </c>
    </row>
    <row r="261" spans="1:18" x14ac:dyDescent="0.3">
      <c r="A261" s="51">
        <v>258</v>
      </c>
      <c r="B261" s="52" t="s">
        <v>969</v>
      </c>
      <c r="C261" s="24">
        <v>7783083000</v>
      </c>
      <c r="D261" s="53">
        <v>44819</v>
      </c>
      <c r="E261" s="25">
        <f t="shared" si="12"/>
        <v>173655.88254981147</v>
      </c>
      <c r="F261" s="26">
        <v>198</v>
      </c>
      <c r="G261" s="27">
        <v>31</v>
      </c>
      <c r="H261" s="28">
        <f t="shared" si="13"/>
        <v>114.5</v>
      </c>
      <c r="I261" s="27">
        <v>78</v>
      </c>
      <c r="J261" s="18">
        <v>8</v>
      </c>
      <c r="K261" s="29">
        <v>0.7</v>
      </c>
      <c r="L261" s="29"/>
      <c r="M261" s="27">
        <v>27</v>
      </c>
      <c r="N261" s="18">
        <v>8</v>
      </c>
      <c r="O261" s="19">
        <v>0.7</v>
      </c>
      <c r="P261" s="19">
        <f t="shared" si="14"/>
        <v>0</v>
      </c>
      <c r="R261" s="29">
        <v>0.5</v>
      </c>
    </row>
    <row r="262" spans="1:18" x14ac:dyDescent="0.3">
      <c r="A262" s="51">
        <v>259</v>
      </c>
      <c r="B262" s="52" t="s">
        <v>970</v>
      </c>
      <c r="C262" s="24">
        <v>2258891500</v>
      </c>
      <c r="D262" s="53">
        <v>9212</v>
      </c>
      <c r="E262" s="25">
        <f t="shared" si="12"/>
        <v>245211.84324793748</v>
      </c>
      <c r="F262" s="26">
        <v>105</v>
      </c>
      <c r="G262" s="27">
        <v>188</v>
      </c>
      <c r="H262" s="28">
        <f t="shared" si="13"/>
        <v>146.5</v>
      </c>
      <c r="I262" s="27">
        <v>122</v>
      </c>
      <c r="J262" s="18">
        <v>7</v>
      </c>
      <c r="K262" s="29">
        <v>0.8</v>
      </c>
      <c r="L262" s="29"/>
      <c r="M262" s="27">
        <v>26</v>
      </c>
      <c r="N262" s="18">
        <v>7</v>
      </c>
      <c r="O262" s="19">
        <v>0.8</v>
      </c>
      <c r="P262" s="19">
        <f t="shared" si="14"/>
        <v>0</v>
      </c>
      <c r="R262" s="29">
        <v>1</v>
      </c>
    </row>
    <row r="263" spans="1:18" x14ac:dyDescent="0.3">
      <c r="A263" s="51">
        <v>260</v>
      </c>
      <c r="B263" s="52" t="s">
        <v>971</v>
      </c>
      <c r="C263" s="24">
        <v>262006000</v>
      </c>
      <c r="D263" s="53">
        <v>982</v>
      </c>
      <c r="E263" s="25">
        <f t="shared" si="12"/>
        <v>266808.55397148675</v>
      </c>
      <c r="F263" s="26">
        <v>88</v>
      </c>
      <c r="G263" s="27">
        <v>326</v>
      </c>
      <c r="H263" s="28">
        <f t="shared" si="13"/>
        <v>207</v>
      </c>
      <c r="I263" s="27">
        <v>239</v>
      </c>
      <c r="J263" s="18">
        <v>4</v>
      </c>
      <c r="K263" s="29">
        <v>1.1000000000000001</v>
      </c>
      <c r="L263" s="29"/>
      <c r="M263" s="27">
        <v>25</v>
      </c>
      <c r="N263" s="18">
        <v>4</v>
      </c>
      <c r="O263" s="19">
        <v>1.1000000000000001</v>
      </c>
      <c r="P263" s="19">
        <f t="shared" si="14"/>
        <v>0</v>
      </c>
      <c r="R263" s="29">
        <v>1.4</v>
      </c>
    </row>
    <row r="264" spans="1:18" x14ac:dyDescent="0.3">
      <c r="A264" s="51">
        <v>261</v>
      </c>
      <c r="B264" s="52" t="s">
        <v>972</v>
      </c>
      <c r="C264" s="24">
        <v>5437055800</v>
      </c>
      <c r="D264" s="53">
        <v>20585</v>
      </c>
      <c r="E264" s="25">
        <f t="shared" si="12"/>
        <v>264127.07311148895</v>
      </c>
      <c r="F264" s="26">
        <v>93</v>
      </c>
      <c r="G264" s="27">
        <v>95</v>
      </c>
      <c r="H264" s="28">
        <f t="shared" si="13"/>
        <v>94</v>
      </c>
      <c r="I264" s="27">
        <v>52</v>
      </c>
      <c r="J264" s="18">
        <v>9</v>
      </c>
      <c r="K264" s="29">
        <v>0.6</v>
      </c>
      <c r="L264" s="29"/>
      <c r="M264" s="27">
        <v>22</v>
      </c>
      <c r="N264" s="18">
        <v>9</v>
      </c>
      <c r="O264" s="19">
        <v>0.6</v>
      </c>
      <c r="P264" s="19">
        <f t="shared" si="14"/>
        <v>0</v>
      </c>
      <c r="R264" s="29">
        <v>0.7</v>
      </c>
    </row>
    <row r="265" spans="1:18" x14ac:dyDescent="0.3">
      <c r="A265" s="51">
        <v>262</v>
      </c>
      <c r="B265" s="52" t="s">
        <v>973</v>
      </c>
      <c r="C265" s="24">
        <v>6097491800</v>
      </c>
      <c r="D265" s="53">
        <v>28676</v>
      </c>
      <c r="E265" s="25">
        <f t="shared" si="12"/>
        <v>212633.97266006417</v>
      </c>
      <c r="F265" s="26">
        <v>137</v>
      </c>
      <c r="G265" s="27">
        <v>67</v>
      </c>
      <c r="H265" s="28">
        <f t="shared" si="13"/>
        <v>102</v>
      </c>
      <c r="I265" s="27">
        <v>61</v>
      </c>
      <c r="J265" s="18">
        <v>9</v>
      </c>
      <c r="K265" s="29">
        <v>0.6</v>
      </c>
      <c r="L265" s="29"/>
      <c r="M265" s="27">
        <v>23</v>
      </c>
      <c r="N265" s="18">
        <v>9</v>
      </c>
      <c r="O265" s="19">
        <v>0.6</v>
      </c>
      <c r="P265" s="19">
        <f t="shared" si="14"/>
        <v>0</v>
      </c>
      <c r="R265" s="29">
        <v>0.6</v>
      </c>
    </row>
    <row r="266" spans="1:18" x14ac:dyDescent="0.3">
      <c r="A266" s="51">
        <v>263</v>
      </c>
      <c r="B266" s="52" t="s">
        <v>974</v>
      </c>
      <c r="C266" s="24">
        <v>82500500</v>
      </c>
      <c r="D266" s="53">
        <v>645</v>
      </c>
      <c r="E266" s="25">
        <f t="shared" si="12"/>
        <v>127907.75193798449</v>
      </c>
      <c r="F266" s="26">
        <v>291</v>
      </c>
      <c r="G266" s="27">
        <v>338</v>
      </c>
      <c r="H266" s="28">
        <f t="shared" si="13"/>
        <v>314.5</v>
      </c>
      <c r="I266" s="27">
        <v>349</v>
      </c>
      <c r="J266" s="18">
        <v>1</v>
      </c>
      <c r="K266" s="29">
        <v>1.4</v>
      </c>
      <c r="L266" s="29"/>
      <c r="M266" s="27">
        <v>30</v>
      </c>
      <c r="N266" s="18">
        <v>1</v>
      </c>
      <c r="O266" s="19">
        <v>1.4</v>
      </c>
      <c r="P266" s="19">
        <f t="shared" si="14"/>
        <v>0</v>
      </c>
      <c r="R266" s="29">
        <v>1.4</v>
      </c>
    </row>
    <row r="267" spans="1:18" x14ac:dyDescent="0.3">
      <c r="A267" s="51">
        <v>264</v>
      </c>
      <c r="B267" s="52" t="s">
        <v>975</v>
      </c>
      <c r="C267" s="24">
        <v>5952520200</v>
      </c>
      <c r="D267" s="53">
        <v>19185</v>
      </c>
      <c r="E267" s="25">
        <f t="shared" si="12"/>
        <v>310269.4917904613</v>
      </c>
      <c r="F267" s="26">
        <v>66</v>
      </c>
      <c r="G267" s="27">
        <v>101</v>
      </c>
      <c r="H267" s="28">
        <f t="shared" si="13"/>
        <v>83.5</v>
      </c>
      <c r="I267" s="27">
        <v>32</v>
      </c>
      <c r="J267" s="18">
        <v>10</v>
      </c>
      <c r="K267" s="29">
        <v>0.5</v>
      </c>
      <c r="L267" s="29"/>
      <c r="M267" s="27">
        <v>28</v>
      </c>
      <c r="N267" s="18">
        <v>10</v>
      </c>
      <c r="O267" s="19">
        <v>0.5</v>
      </c>
      <c r="P267" s="19">
        <f t="shared" si="14"/>
        <v>0</v>
      </c>
      <c r="R267" s="29">
        <v>0.7</v>
      </c>
    </row>
    <row r="268" spans="1:18" x14ac:dyDescent="0.3">
      <c r="A268" s="51">
        <v>265</v>
      </c>
      <c r="B268" s="52" t="s">
        <v>976</v>
      </c>
      <c r="C268" s="24">
        <v>2959677700</v>
      </c>
      <c r="D268" s="53">
        <v>15568</v>
      </c>
      <c r="E268" s="25">
        <f t="shared" si="12"/>
        <v>190112.904676259</v>
      </c>
      <c r="F268" s="26">
        <v>172</v>
      </c>
      <c r="G268" s="27">
        <v>131</v>
      </c>
      <c r="H268" s="28">
        <f t="shared" si="13"/>
        <v>151.5</v>
      </c>
      <c r="I268" s="27">
        <v>127</v>
      </c>
      <c r="J268" s="18">
        <v>7</v>
      </c>
      <c r="K268" s="29">
        <v>0.8</v>
      </c>
      <c r="L268" s="29"/>
      <c r="M268" s="27">
        <v>27</v>
      </c>
      <c r="N268" s="18">
        <v>7</v>
      </c>
      <c r="O268" s="19">
        <v>0.8</v>
      </c>
      <c r="P268" s="19">
        <f t="shared" si="14"/>
        <v>0</v>
      </c>
      <c r="R268" s="29">
        <v>0.8</v>
      </c>
    </row>
    <row r="269" spans="1:18" x14ac:dyDescent="0.3">
      <c r="A269" s="51">
        <v>266</v>
      </c>
      <c r="B269" s="52" t="s">
        <v>977</v>
      </c>
      <c r="C269" s="24">
        <v>4292191400</v>
      </c>
      <c r="D269" s="53">
        <v>18494</v>
      </c>
      <c r="E269" s="25">
        <f t="shared" si="12"/>
        <v>232085.61695685086</v>
      </c>
      <c r="F269" s="26">
        <v>114</v>
      </c>
      <c r="G269" s="27">
        <v>107</v>
      </c>
      <c r="H269" s="28">
        <f t="shared" si="13"/>
        <v>110.5</v>
      </c>
      <c r="I269" s="27">
        <v>74</v>
      </c>
      <c r="J269" s="18">
        <v>8</v>
      </c>
      <c r="K269" s="29">
        <v>0.7</v>
      </c>
      <c r="L269" s="29"/>
      <c r="M269" s="27">
        <v>28</v>
      </c>
      <c r="N269" s="18">
        <v>8</v>
      </c>
      <c r="O269" s="19">
        <v>0.7</v>
      </c>
      <c r="P269" s="19">
        <f t="shared" si="14"/>
        <v>0</v>
      </c>
      <c r="R269" s="29">
        <v>0.8</v>
      </c>
    </row>
    <row r="270" spans="1:18" x14ac:dyDescent="0.3">
      <c r="A270" s="51">
        <v>267</v>
      </c>
      <c r="B270" s="52" t="s">
        <v>978</v>
      </c>
      <c r="C270" s="24">
        <v>788173500</v>
      </c>
      <c r="D270" s="53">
        <v>3312</v>
      </c>
      <c r="E270" s="25">
        <f t="shared" si="12"/>
        <v>237975.09057971014</v>
      </c>
      <c r="F270" s="26">
        <v>110</v>
      </c>
      <c r="G270" s="27">
        <v>275</v>
      </c>
      <c r="H270" s="28">
        <f t="shared" si="13"/>
        <v>192.5</v>
      </c>
      <c r="I270" s="27">
        <v>215</v>
      </c>
      <c r="J270" s="18">
        <v>4</v>
      </c>
      <c r="K270" s="29">
        <v>1.1000000000000001</v>
      </c>
      <c r="L270" s="29"/>
      <c r="M270" s="27">
        <v>26</v>
      </c>
      <c r="N270" s="18">
        <v>5</v>
      </c>
      <c r="O270" s="19">
        <v>1</v>
      </c>
      <c r="P270" s="19">
        <f t="shared" si="14"/>
        <v>-0.10000000000000009</v>
      </c>
      <c r="R270" s="29">
        <v>1.2</v>
      </c>
    </row>
    <row r="271" spans="1:18" x14ac:dyDescent="0.3">
      <c r="A271" s="51">
        <v>268</v>
      </c>
      <c r="B271" s="52" t="s">
        <v>979</v>
      </c>
      <c r="C271" s="24">
        <v>315346600</v>
      </c>
      <c r="D271" s="53">
        <v>1889</v>
      </c>
      <c r="E271" s="25">
        <f t="shared" si="12"/>
        <v>166938.38009528851</v>
      </c>
      <c r="F271" s="26">
        <v>208</v>
      </c>
      <c r="G271" s="27">
        <v>292</v>
      </c>
      <c r="H271" s="28">
        <f t="shared" si="13"/>
        <v>250</v>
      </c>
      <c r="I271" s="27">
        <v>284</v>
      </c>
      <c r="J271" s="18">
        <v>2</v>
      </c>
      <c r="K271" s="29">
        <v>1.3</v>
      </c>
      <c r="L271" s="29"/>
      <c r="M271" s="27">
        <v>25</v>
      </c>
      <c r="N271" s="18">
        <v>3</v>
      </c>
      <c r="O271" s="19">
        <v>1.2</v>
      </c>
      <c r="P271" s="19">
        <f t="shared" si="14"/>
        <v>-0.10000000000000009</v>
      </c>
      <c r="R271" s="29">
        <v>1.3</v>
      </c>
    </row>
    <row r="272" spans="1:18" x14ac:dyDescent="0.3">
      <c r="A272" s="51">
        <v>269</v>
      </c>
      <c r="B272" s="52" t="s">
        <v>980</v>
      </c>
      <c r="C272" s="24">
        <v>1468975200</v>
      </c>
      <c r="D272" s="53">
        <v>4390</v>
      </c>
      <c r="E272" s="25">
        <f t="shared" si="12"/>
        <v>334618.49658314348</v>
      </c>
      <c r="F272" s="26">
        <v>59</v>
      </c>
      <c r="G272" s="27">
        <v>260</v>
      </c>
      <c r="H272" s="28">
        <f t="shared" si="13"/>
        <v>159.5</v>
      </c>
      <c r="I272" s="27">
        <v>140</v>
      </c>
      <c r="J272" s="18">
        <v>7</v>
      </c>
      <c r="K272" s="29">
        <v>0.8</v>
      </c>
      <c r="L272" s="29"/>
      <c r="M272" s="27">
        <v>28</v>
      </c>
      <c r="N272" s="18">
        <v>7</v>
      </c>
      <c r="O272" s="19">
        <v>0.8</v>
      </c>
      <c r="P272" s="19">
        <f t="shared" si="14"/>
        <v>0</v>
      </c>
      <c r="R272" s="29">
        <v>1.2</v>
      </c>
    </row>
    <row r="273" spans="1:18" x14ac:dyDescent="0.3">
      <c r="A273" s="51">
        <v>270</v>
      </c>
      <c r="B273" s="52" t="s">
        <v>981</v>
      </c>
      <c r="C273" s="24">
        <v>847533600</v>
      </c>
      <c r="D273" s="53">
        <v>7279</v>
      </c>
      <c r="E273" s="25">
        <f t="shared" si="12"/>
        <v>116435.44442917983</v>
      </c>
      <c r="F273" s="26">
        <v>311</v>
      </c>
      <c r="G273" s="27">
        <v>215</v>
      </c>
      <c r="H273" s="28">
        <f t="shared" si="13"/>
        <v>263</v>
      </c>
      <c r="I273" s="27">
        <v>301</v>
      </c>
      <c r="J273" s="18">
        <v>2</v>
      </c>
      <c r="K273" s="29">
        <v>1.3</v>
      </c>
      <c r="L273" s="29"/>
      <c r="M273" s="27">
        <v>26</v>
      </c>
      <c r="N273" s="18">
        <v>2</v>
      </c>
      <c r="O273" s="19">
        <v>1.3</v>
      </c>
      <c r="P273" s="19">
        <f t="shared" si="14"/>
        <v>0</v>
      </c>
      <c r="R273" s="29">
        <v>1.1000000000000001</v>
      </c>
    </row>
    <row r="274" spans="1:18" x14ac:dyDescent="0.3">
      <c r="A274" s="51">
        <v>271</v>
      </c>
      <c r="B274" s="52" t="s">
        <v>982</v>
      </c>
      <c r="C274" s="24">
        <v>7215094200</v>
      </c>
      <c r="D274" s="53">
        <v>38999</v>
      </c>
      <c r="E274" s="25">
        <f t="shared" si="12"/>
        <v>185007.15915792712</v>
      </c>
      <c r="F274" s="26">
        <v>181</v>
      </c>
      <c r="G274" s="27">
        <v>41</v>
      </c>
      <c r="H274" s="28">
        <f t="shared" si="13"/>
        <v>111</v>
      </c>
      <c r="I274" s="27">
        <v>76</v>
      </c>
      <c r="J274" s="18">
        <v>8</v>
      </c>
      <c r="K274" s="29">
        <v>0.7</v>
      </c>
      <c r="L274" s="29"/>
      <c r="M274" s="27">
        <v>29</v>
      </c>
      <c r="N274" s="18">
        <v>9</v>
      </c>
      <c r="O274" s="19">
        <v>0.6</v>
      </c>
      <c r="P274" s="19">
        <f t="shared" si="14"/>
        <v>-9.9999999999999978E-2</v>
      </c>
      <c r="R274" s="29">
        <v>0.6</v>
      </c>
    </row>
    <row r="275" spans="1:18" x14ac:dyDescent="0.3">
      <c r="A275" s="51">
        <v>272</v>
      </c>
      <c r="B275" s="52" t="s">
        <v>983</v>
      </c>
      <c r="C275" s="24">
        <v>258085500</v>
      </c>
      <c r="D275" s="53">
        <v>1731</v>
      </c>
      <c r="E275" s="25">
        <f t="shared" si="12"/>
        <v>149096.18717504333</v>
      </c>
      <c r="F275" s="26">
        <v>247</v>
      </c>
      <c r="G275" s="27">
        <v>298</v>
      </c>
      <c r="H275" s="28">
        <f t="shared" si="13"/>
        <v>272.5</v>
      </c>
      <c r="I275" s="27">
        <v>317</v>
      </c>
      <c r="J275" s="18">
        <v>1</v>
      </c>
      <c r="K275" s="29">
        <v>1.4</v>
      </c>
      <c r="L275" s="29"/>
      <c r="M275" s="27">
        <v>31</v>
      </c>
      <c r="N275" s="18">
        <v>2</v>
      </c>
      <c r="O275" s="19">
        <v>1.3</v>
      </c>
      <c r="P275" s="19">
        <f t="shared" si="14"/>
        <v>-9.9999999999999867E-2</v>
      </c>
      <c r="R275" s="29">
        <v>1.3</v>
      </c>
    </row>
    <row r="276" spans="1:18" x14ac:dyDescent="0.3">
      <c r="A276" s="51">
        <v>273</v>
      </c>
      <c r="B276" s="52" t="s">
        <v>984</v>
      </c>
      <c r="C276" s="24">
        <v>2845873800</v>
      </c>
      <c r="D276" s="53">
        <v>18250</v>
      </c>
      <c r="E276" s="25">
        <f t="shared" si="12"/>
        <v>155938.2904109589</v>
      </c>
      <c r="F276" s="26">
        <v>232</v>
      </c>
      <c r="G276" s="27">
        <v>110</v>
      </c>
      <c r="H276" s="28">
        <f t="shared" si="13"/>
        <v>171</v>
      </c>
      <c r="I276" s="27">
        <v>164</v>
      </c>
      <c r="J276" s="18">
        <v>6</v>
      </c>
      <c r="K276" s="29">
        <v>0.9</v>
      </c>
      <c r="L276" s="29"/>
      <c r="M276" s="27">
        <v>30</v>
      </c>
      <c r="N276" s="18">
        <v>5</v>
      </c>
      <c r="O276" s="19">
        <v>1</v>
      </c>
      <c r="P276" s="19">
        <f t="shared" si="14"/>
        <v>9.9999999999999978E-2</v>
      </c>
      <c r="R276" s="29">
        <v>0.8</v>
      </c>
    </row>
    <row r="277" spans="1:18" x14ac:dyDescent="0.3">
      <c r="A277" s="51">
        <v>274</v>
      </c>
      <c r="B277" s="52" t="s">
        <v>985</v>
      </c>
      <c r="C277" s="24">
        <v>22812899800</v>
      </c>
      <c r="D277" s="53">
        <v>79815</v>
      </c>
      <c r="E277" s="25">
        <f t="shared" si="12"/>
        <v>285822.21136377874</v>
      </c>
      <c r="F277" s="26">
        <v>77</v>
      </c>
      <c r="G277" s="27">
        <v>13</v>
      </c>
      <c r="H277" s="28">
        <f t="shared" si="13"/>
        <v>45</v>
      </c>
      <c r="I277" s="27">
        <v>8</v>
      </c>
      <c r="J277" s="18">
        <v>10</v>
      </c>
      <c r="K277" s="29">
        <v>0.5</v>
      </c>
      <c r="L277" s="29"/>
      <c r="M277" s="27">
        <v>29</v>
      </c>
      <c r="N277" s="18">
        <v>10</v>
      </c>
      <c r="O277" s="19">
        <v>0.5</v>
      </c>
      <c r="P277" s="19">
        <f t="shared" si="14"/>
        <v>0</v>
      </c>
      <c r="R277" s="29">
        <v>0.5</v>
      </c>
    </row>
    <row r="278" spans="1:18" x14ac:dyDescent="0.3">
      <c r="A278" s="51">
        <v>275</v>
      </c>
      <c r="B278" s="52" t="s">
        <v>986</v>
      </c>
      <c r="C278" s="24">
        <v>1917250100</v>
      </c>
      <c r="D278" s="53">
        <v>17995</v>
      </c>
      <c r="E278" s="25">
        <f t="shared" si="12"/>
        <v>106543.48985829396</v>
      </c>
      <c r="F278" s="26">
        <v>325</v>
      </c>
      <c r="G278" s="27">
        <v>112</v>
      </c>
      <c r="H278" s="28">
        <f t="shared" si="13"/>
        <v>218.5</v>
      </c>
      <c r="I278" s="27">
        <v>254</v>
      </c>
      <c r="J278" s="18">
        <v>3</v>
      </c>
      <c r="K278" s="29">
        <v>1.2</v>
      </c>
      <c r="L278" s="29"/>
      <c r="M278" s="27">
        <v>26</v>
      </c>
      <c r="N278" s="18">
        <v>4</v>
      </c>
      <c r="O278" s="19">
        <v>1.1000000000000001</v>
      </c>
      <c r="P278" s="19">
        <f t="shared" si="14"/>
        <v>-9.9999999999999867E-2</v>
      </c>
      <c r="R278" s="29">
        <v>0.8</v>
      </c>
    </row>
    <row r="279" spans="1:18" x14ac:dyDescent="0.3">
      <c r="A279" s="51">
        <v>276</v>
      </c>
      <c r="B279" s="52" t="s">
        <v>987</v>
      </c>
      <c r="C279" s="24">
        <v>940959000</v>
      </c>
      <c r="D279" s="53">
        <v>6187</v>
      </c>
      <c r="E279" s="25">
        <f t="shared" si="12"/>
        <v>152086.47163407144</v>
      </c>
      <c r="F279" s="26">
        <v>243</v>
      </c>
      <c r="G279" s="27">
        <v>232</v>
      </c>
      <c r="H279" s="28">
        <f t="shared" si="13"/>
        <v>237.5</v>
      </c>
      <c r="I279" s="27">
        <v>275</v>
      </c>
      <c r="J279" s="18">
        <v>3</v>
      </c>
      <c r="K279" s="29">
        <v>1.2</v>
      </c>
      <c r="L279" s="29"/>
      <c r="M279" s="27">
        <v>27</v>
      </c>
      <c r="N279" s="18">
        <v>3</v>
      </c>
      <c r="O279" s="19">
        <v>1.2</v>
      </c>
      <c r="P279" s="19">
        <f t="shared" si="14"/>
        <v>0</v>
      </c>
      <c r="R279" s="29">
        <v>1.1000000000000001</v>
      </c>
    </row>
    <row r="280" spans="1:18" x14ac:dyDescent="0.3">
      <c r="A280" s="51">
        <v>277</v>
      </c>
      <c r="B280" s="52" t="s">
        <v>988</v>
      </c>
      <c r="C280" s="24">
        <v>3033118400</v>
      </c>
      <c r="D280" s="53">
        <v>10421</v>
      </c>
      <c r="E280" s="25">
        <f t="shared" si="12"/>
        <v>291058.28615296038</v>
      </c>
      <c r="F280" s="26">
        <v>73</v>
      </c>
      <c r="G280" s="27">
        <v>179</v>
      </c>
      <c r="H280" s="28">
        <f t="shared" si="13"/>
        <v>126</v>
      </c>
      <c r="I280" s="27">
        <v>91</v>
      </c>
      <c r="J280" s="18">
        <v>8</v>
      </c>
      <c r="K280" s="29">
        <v>0.7</v>
      </c>
      <c r="L280" s="29"/>
      <c r="M280" s="27">
        <v>30</v>
      </c>
      <c r="N280" s="18">
        <v>8</v>
      </c>
      <c r="O280" s="19">
        <v>0.7</v>
      </c>
      <c r="P280" s="19">
        <f t="shared" si="14"/>
        <v>0</v>
      </c>
      <c r="R280" s="29">
        <v>1</v>
      </c>
    </row>
    <row r="281" spans="1:18" x14ac:dyDescent="0.3">
      <c r="A281" s="51">
        <v>278</v>
      </c>
      <c r="B281" s="52" t="s">
        <v>989</v>
      </c>
      <c r="C281" s="24">
        <v>1422813300</v>
      </c>
      <c r="D281" s="53">
        <v>17657</v>
      </c>
      <c r="E281" s="25">
        <f t="shared" si="12"/>
        <v>80580.69320949199</v>
      </c>
      <c r="F281" s="26">
        <v>344</v>
      </c>
      <c r="G281" s="27">
        <v>114</v>
      </c>
      <c r="H281" s="28">
        <f t="shared" si="13"/>
        <v>229</v>
      </c>
      <c r="I281" s="27">
        <v>265</v>
      </c>
      <c r="J281" s="18">
        <v>3</v>
      </c>
      <c r="K281" s="29">
        <v>1.2</v>
      </c>
      <c r="L281" s="29"/>
      <c r="M281" s="27">
        <v>28</v>
      </c>
      <c r="N281" s="18">
        <v>3</v>
      </c>
      <c r="O281" s="19">
        <v>1.2</v>
      </c>
      <c r="P281" s="19">
        <f t="shared" si="14"/>
        <v>0</v>
      </c>
      <c r="R281" s="29">
        <v>0.8</v>
      </c>
    </row>
    <row r="282" spans="1:18" x14ac:dyDescent="0.3">
      <c r="A282" s="51">
        <v>279</v>
      </c>
      <c r="B282" s="52" t="s">
        <v>990</v>
      </c>
      <c r="C282" s="24">
        <v>1295630000</v>
      </c>
      <c r="D282" s="53">
        <v>9196</v>
      </c>
      <c r="E282" s="25">
        <f t="shared" si="12"/>
        <v>140890.60461070031</v>
      </c>
      <c r="F282" s="26">
        <v>268</v>
      </c>
      <c r="G282" s="27">
        <v>190</v>
      </c>
      <c r="H282" s="28">
        <f t="shared" si="13"/>
        <v>229</v>
      </c>
      <c r="I282" s="27">
        <v>266</v>
      </c>
      <c r="J282" s="18">
        <v>3</v>
      </c>
      <c r="K282" s="29">
        <v>1.2</v>
      </c>
      <c r="L282" s="29"/>
      <c r="M282" s="27">
        <v>29</v>
      </c>
      <c r="N282" s="18">
        <v>3</v>
      </c>
      <c r="O282" s="19">
        <v>1.2</v>
      </c>
      <c r="P282" s="19">
        <f t="shared" si="14"/>
        <v>0</v>
      </c>
      <c r="R282" s="29">
        <v>1</v>
      </c>
    </row>
    <row r="283" spans="1:18" x14ac:dyDescent="0.3">
      <c r="A283" s="51">
        <v>280</v>
      </c>
      <c r="B283" s="52" t="s">
        <v>991</v>
      </c>
      <c r="C283" s="24">
        <v>1407446100</v>
      </c>
      <c r="D283" s="53">
        <v>11928</v>
      </c>
      <c r="E283" s="25">
        <f t="shared" si="12"/>
        <v>117995.1458752515</v>
      </c>
      <c r="F283" s="26">
        <v>308</v>
      </c>
      <c r="G283" s="27">
        <v>162</v>
      </c>
      <c r="H283" s="28">
        <f t="shared" si="13"/>
        <v>235</v>
      </c>
      <c r="I283" s="27">
        <v>272</v>
      </c>
      <c r="J283" s="18">
        <v>3</v>
      </c>
      <c r="K283" s="29">
        <v>1.2</v>
      </c>
      <c r="L283" s="29"/>
      <c r="M283" s="27">
        <v>30</v>
      </c>
      <c r="N283" s="18">
        <v>3</v>
      </c>
      <c r="O283" s="19">
        <v>1.2</v>
      </c>
      <c r="P283" s="19">
        <f t="shared" si="14"/>
        <v>0</v>
      </c>
      <c r="R283" s="29">
        <v>0.9</v>
      </c>
    </row>
    <row r="284" spans="1:18" x14ac:dyDescent="0.3">
      <c r="A284" s="51">
        <v>281</v>
      </c>
      <c r="B284" s="52" t="s">
        <v>992</v>
      </c>
      <c r="C284" s="24">
        <v>11356806000</v>
      </c>
      <c r="D284" s="53">
        <v>154789</v>
      </c>
      <c r="E284" s="25">
        <f t="shared" si="12"/>
        <v>73369.593446562736</v>
      </c>
      <c r="F284" s="26">
        <v>348</v>
      </c>
      <c r="G284" s="27">
        <v>3</v>
      </c>
      <c r="H284" s="28">
        <f t="shared" si="13"/>
        <v>175.5</v>
      </c>
      <c r="I284" s="27">
        <v>176</v>
      </c>
      <c r="J284" s="18">
        <v>5</v>
      </c>
      <c r="K284" s="29">
        <v>1</v>
      </c>
      <c r="L284" s="29"/>
      <c r="M284" s="27">
        <v>28</v>
      </c>
      <c r="N284" s="18">
        <v>5</v>
      </c>
      <c r="O284" s="19">
        <v>1</v>
      </c>
      <c r="P284" s="19">
        <f t="shared" si="14"/>
        <v>0</v>
      </c>
      <c r="R284" s="29">
        <v>0.5</v>
      </c>
    </row>
    <row r="285" spans="1:18" x14ac:dyDescent="0.3">
      <c r="A285" s="51">
        <v>282</v>
      </c>
      <c r="B285" s="52" t="s">
        <v>993</v>
      </c>
      <c r="C285" s="24">
        <v>1439088200</v>
      </c>
      <c r="D285" s="53">
        <v>8152</v>
      </c>
      <c r="E285" s="25">
        <f t="shared" si="12"/>
        <v>176531.91854759568</v>
      </c>
      <c r="F285" s="26">
        <v>194</v>
      </c>
      <c r="G285" s="27">
        <v>203</v>
      </c>
      <c r="H285" s="28">
        <f t="shared" si="13"/>
        <v>198.5</v>
      </c>
      <c r="I285" s="27">
        <v>225</v>
      </c>
      <c r="J285" s="18">
        <v>4</v>
      </c>
      <c r="K285" s="29">
        <v>1.1000000000000001</v>
      </c>
      <c r="L285" s="29"/>
      <c r="M285" s="27">
        <v>27</v>
      </c>
      <c r="N285" s="18">
        <v>4</v>
      </c>
      <c r="O285" s="19">
        <v>1.1000000000000001</v>
      </c>
      <c r="P285" s="19">
        <f t="shared" si="14"/>
        <v>0</v>
      </c>
      <c r="R285" s="29">
        <v>1</v>
      </c>
    </row>
    <row r="286" spans="1:18" x14ac:dyDescent="0.3">
      <c r="A286" s="51">
        <v>283</v>
      </c>
      <c r="B286" s="52" t="s">
        <v>994</v>
      </c>
      <c r="C286" s="24">
        <v>1037162900</v>
      </c>
      <c r="D286" s="53">
        <v>2003</v>
      </c>
      <c r="E286" s="25">
        <f t="shared" si="12"/>
        <v>517804.7428856715</v>
      </c>
      <c r="F286" s="26">
        <v>25</v>
      </c>
      <c r="G286" s="27">
        <v>289</v>
      </c>
      <c r="H286" s="28">
        <f t="shared" si="13"/>
        <v>157</v>
      </c>
      <c r="I286" s="27">
        <v>133</v>
      </c>
      <c r="J286" s="18">
        <v>7</v>
      </c>
      <c r="K286" s="29">
        <v>0.8</v>
      </c>
      <c r="L286" s="29"/>
      <c r="M286" s="27">
        <v>29</v>
      </c>
      <c r="N286" s="18">
        <v>7</v>
      </c>
      <c r="O286" s="19">
        <v>0.8</v>
      </c>
      <c r="P286" s="19">
        <f t="shared" si="14"/>
        <v>0</v>
      </c>
      <c r="R286" s="29">
        <v>1.3</v>
      </c>
    </row>
    <row r="287" spans="1:18" x14ac:dyDescent="0.3">
      <c r="A287" s="51">
        <v>284</v>
      </c>
      <c r="B287" s="52" t="s">
        <v>995</v>
      </c>
      <c r="C287" s="24">
        <v>5178336700</v>
      </c>
      <c r="D287" s="53">
        <v>22877</v>
      </c>
      <c r="E287" s="25">
        <f t="shared" si="12"/>
        <v>226355.58421121651</v>
      </c>
      <c r="F287" s="26">
        <v>121</v>
      </c>
      <c r="G287" s="27">
        <v>89</v>
      </c>
      <c r="H287" s="28">
        <f t="shared" si="13"/>
        <v>105</v>
      </c>
      <c r="I287" s="27">
        <v>69</v>
      </c>
      <c r="J287" s="18">
        <v>9</v>
      </c>
      <c r="K287" s="29">
        <v>0.6</v>
      </c>
      <c r="L287" s="29"/>
      <c r="M287" s="27">
        <v>24</v>
      </c>
      <c r="N287" s="18">
        <v>8</v>
      </c>
      <c r="O287" s="19">
        <v>0.7</v>
      </c>
      <c r="P287" s="19">
        <f t="shared" si="14"/>
        <v>9.9999999999999978E-2</v>
      </c>
      <c r="R287" s="29">
        <v>0.7</v>
      </c>
    </row>
    <row r="288" spans="1:18" x14ac:dyDescent="0.3">
      <c r="A288" s="51">
        <v>285</v>
      </c>
      <c r="B288" s="52" t="s">
        <v>996</v>
      </c>
      <c r="C288" s="24">
        <v>5187577900</v>
      </c>
      <c r="D288" s="53">
        <v>29132</v>
      </c>
      <c r="E288" s="25">
        <f t="shared" si="12"/>
        <v>178071.46436907869</v>
      </c>
      <c r="F288" s="26">
        <v>190</v>
      </c>
      <c r="G288" s="27">
        <v>65</v>
      </c>
      <c r="H288" s="28">
        <f t="shared" si="13"/>
        <v>127.5</v>
      </c>
      <c r="I288" s="27">
        <v>94</v>
      </c>
      <c r="J288" s="18">
        <v>8</v>
      </c>
      <c r="K288" s="29">
        <v>0.7</v>
      </c>
      <c r="L288" s="29"/>
      <c r="M288" s="27">
        <v>31</v>
      </c>
      <c r="N288" s="18">
        <v>8</v>
      </c>
      <c r="O288" s="19">
        <v>0.7</v>
      </c>
      <c r="P288" s="19">
        <f t="shared" si="14"/>
        <v>0</v>
      </c>
      <c r="R288" s="29">
        <v>0.6</v>
      </c>
    </row>
    <row r="289" spans="1:18" x14ac:dyDescent="0.3">
      <c r="A289" s="51">
        <v>286</v>
      </c>
      <c r="B289" s="52" t="s">
        <v>997</v>
      </c>
      <c r="C289" s="24">
        <v>1594927000</v>
      </c>
      <c r="D289" s="53">
        <v>7059</v>
      </c>
      <c r="E289" s="25">
        <f t="shared" si="12"/>
        <v>225942.34310808897</v>
      </c>
      <c r="F289" s="26">
        <v>122</v>
      </c>
      <c r="G289" s="27">
        <v>217</v>
      </c>
      <c r="H289" s="28">
        <f t="shared" si="13"/>
        <v>169.5</v>
      </c>
      <c r="I289" s="27">
        <v>161</v>
      </c>
      <c r="J289" s="18">
        <v>6</v>
      </c>
      <c r="K289" s="29">
        <v>0.9</v>
      </c>
      <c r="L289" s="29"/>
      <c r="M289" s="27">
        <v>31</v>
      </c>
      <c r="N289" s="18">
        <v>6</v>
      </c>
      <c r="O289" s="19">
        <v>0.9</v>
      </c>
      <c r="P289" s="19">
        <f t="shared" si="14"/>
        <v>0</v>
      </c>
      <c r="R289" s="29">
        <v>1.1000000000000001</v>
      </c>
    </row>
    <row r="290" spans="1:18" x14ac:dyDescent="0.3">
      <c r="A290" s="51">
        <v>287</v>
      </c>
      <c r="B290" s="52" t="s">
        <v>998</v>
      </c>
      <c r="C290" s="24">
        <v>1540777200</v>
      </c>
      <c r="D290" s="53">
        <v>9846</v>
      </c>
      <c r="E290" s="25">
        <f t="shared" si="12"/>
        <v>156487.62949421085</v>
      </c>
      <c r="F290" s="26">
        <v>229</v>
      </c>
      <c r="G290" s="27">
        <v>185</v>
      </c>
      <c r="H290" s="28">
        <f t="shared" si="13"/>
        <v>207</v>
      </c>
      <c r="I290" s="27">
        <v>238</v>
      </c>
      <c r="J290" s="18">
        <v>4</v>
      </c>
      <c r="K290" s="29">
        <v>1.1000000000000001</v>
      </c>
      <c r="L290" s="29"/>
      <c r="M290" s="27">
        <v>28</v>
      </c>
      <c r="N290" s="18">
        <v>4</v>
      </c>
      <c r="O290" s="19">
        <v>1.1000000000000001</v>
      </c>
      <c r="P290" s="19">
        <f t="shared" si="14"/>
        <v>0</v>
      </c>
      <c r="R290" s="29">
        <v>1</v>
      </c>
    </row>
    <row r="291" spans="1:18" x14ac:dyDescent="0.3">
      <c r="A291" s="51">
        <v>288</v>
      </c>
      <c r="B291" s="52" t="s">
        <v>999</v>
      </c>
      <c r="C291" s="24">
        <v>5513521800</v>
      </c>
      <c r="D291" s="53">
        <v>19059</v>
      </c>
      <c r="E291" s="25">
        <f t="shared" si="12"/>
        <v>289287.04549031955</v>
      </c>
      <c r="F291" s="26">
        <v>74</v>
      </c>
      <c r="G291" s="27">
        <v>102</v>
      </c>
      <c r="H291" s="28">
        <f t="shared" si="13"/>
        <v>88</v>
      </c>
      <c r="I291" s="27">
        <v>40</v>
      </c>
      <c r="J291" s="18">
        <v>9</v>
      </c>
      <c r="K291" s="29">
        <v>0.6</v>
      </c>
      <c r="L291" s="29"/>
      <c r="M291" s="27">
        <v>25</v>
      </c>
      <c r="N291" s="18">
        <v>9</v>
      </c>
      <c r="O291" s="19">
        <v>0.6</v>
      </c>
      <c r="P291" s="19">
        <f t="shared" si="14"/>
        <v>0</v>
      </c>
      <c r="R291" s="29">
        <v>0.7</v>
      </c>
    </row>
    <row r="292" spans="1:18" x14ac:dyDescent="0.3">
      <c r="A292" s="51">
        <v>289</v>
      </c>
      <c r="B292" s="52" t="s">
        <v>1000</v>
      </c>
      <c r="C292" s="24">
        <v>458245200</v>
      </c>
      <c r="D292" s="53">
        <v>3662</v>
      </c>
      <c r="E292" s="25">
        <f t="shared" si="12"/>
        <v>125135.22665210268</v>
      </c>
      <c r="F292" s="26">
        <v>296</v>
      </c>
      <c r="G292" s="27">
        <v>267</v>
      </c>
      <c r="H292" s="28">
        <f t="shared" si="13"/>
        <v>281.5</v>
      </c>
      <c r="I292" s="27">
        <v>326</v>
      </c>
      <c r="J292" s="18">
        <v>1</v>
      </c>
      <c r="K292" s="29">
        <v>1.4</v>
      </c>
      <c r="L292" s="29"/>
      <c r="M292" s="27">
        <v>32</v>
      </c>
      <c r="N292" s="18">
        <v>1</v>
      </c>
      <c r="O292" s="19">
        <v>1.4</v>
      </c>
      <c r="P292" s="19">
        <f t="shared" si="14"/>
        <v>0</v>
      </c>
      <c r="R292" s="29">
        <v>1.2</v>
      </c>
    </row>
    <row r="293" spans="1:18" x14ac:dyDescent="0.3">
      <c r="A293" s="51">
        <v>290</v>
      </c>
      <c r="B293" s="52" t="s">
        <v>1001</v>
      </c>
      <c r="C293" s="24">
        <v>1838850200</v>
      </c>
      <c r="D293" s="53">
        <v>9361</v>
      </c>
      <c r="E293" s="25">
        <f t="shared" si="12"/>
        <v>196437.36780258518</v>
      </c>
      <c r="F293" s="26">
        <v>162</v>
      </c>
      <c r="G293" s="27">
        <v>187</v>
      </c>
      <c r="H293" s="28">
        <f t="shared" si="13"/>
        <v>174.5</v>
      </c>
      <c r="I293" s="27">
        <v>174</v>
      </c>
      <c r="J293" s="18">
        <v>6</v>
      </c>
      <c r="K293" s="29">
        <v>0.9</v>
      </c>
      <c r="L293" s="29"/>
      <c r="M293" s="27">
        <v>32</v>
      </c>
      <c r="N293" s="18">
        <v>5</v>
      </c>
      <c r="O293" s="19">
        <v>1</v>
      </c>
      <c r="P293" s="19">
        <f t="shared" si="14"/>
        <v>9.9999999999999978E-2</v>
      </c>
      <c r="R293" s="29">
        <v>1</v>
      </c>
    </row>
    <row r="294" spans="1:18" x14ac:dyDescent="0.3">
      <c r="A294" s="51">
        <v>291</v>
      </c>
      <c r="B294" s="52" t="s">
        <v>1002</v>
      </c>
      <c r="C294" s="24">
        <v>4007032500</v>
      </c>
      <c r="D294" s="53">
        <v>15155</v>
      </c>
      <c r="E294" s="25">
        <f t="shared" si="12"/>
        <v>264403.33223358629</v>
      </c>
      <c r="F294" s="26">
        <v>92</v>
      </c>
      <c r="G294" s="27">
        <v>138</v>
      </c>
      <c r="H294" s="28">
        <f t="shared" si="13"/>
        <v>115</v>
      </c>
      <c r="I294" s="27">
        <v>79</v>
      </c>
      <c r="J294" s="18">
        <v>8</v>
      </c>
      <c r="K294" s="29">
        <v>0.7</v>
      </c>
      <c r="L294" s="29"/>
      <c r="M294" s="27">
        <v>32</v>
      </c>
      <c r="N294" s="18">
        <v>8</v>
      </c>
      <c r="O294" s="19">
        <v>0.7</v>
      </c>
      <c r="P294" s="19">
        <f t="shared" si="14"/>
        <v>0</v>
      </c>
      <c r="R294" s="29">
        <v>0.8</v>
      </c>
    </row>
    <row r="295" spans="1:18" x14ac:dyDescent="0.3">
      <c r="A295" s="51">
        <v>292</v>
      </c>
      <c r="B295" s="52" t="s">
        <v>1003</v>
      </c>
      <c r="C295" s="24">
        <v>2751746600</v>
      </c>
      <c r="D295" s="53">
        <v>17259</v>
      </c>
      <c r="E295" s="25">
        <f t="shared" si="12"/>
        <v>159438.35679935105</v>
      </c>
      <c r="F295" s="26">
        <v>222</v>
      </c>
      <c r="G295" s="27">
        <v>118</v>
      </c>
      <c r="H295" s="28">
        <f t="shared" si="13"/>
        <v>170</v>
      </c>
      <c r="I295" s="27">
        <v>163</v>
      </c>
      <c r="J295" s="18">
        <v>6</v>
      </c>
      <c r="K295" s="29">
        <v>0.9</v>
      </c>
      <c r="L295" s="29"/>
      <c r="M295" s="27">
        <v>33</v>
      </c>
      <c r="N295" s="18">
        <v>6</v>
      </c>
      <c r="O295" s="19">
        <v>0.9</v>
      </c>
      <c r="P295" s="19">
        <f t="shared" si="14"/>
        <v>0</v>
      </c>
      <c r="R295" s="29">
        <v>0.8</v>
      </c>
    </row>
    <row r="296" spans="1:18" x14ac:dyDescent="0.3">
      <c r="A296" s="51">
        <v>293</v>
      </c>
      <c r="B296" s="52" t="s">
        <v>1004</v>
      </c>
      <c r="C296" s="24">
        <v>7410717500</v>
      </c>
      <c r="D296" s="53">
        <v>59600</v>
      </c>
      <c r="E296" s="25">
        <f t="shared" si="12"/>
        <v>124340.89765100672</v>
      </c>
      <c r="F296" s="26">
        <v>297</v>
      </c>
      <c r="G296" s="27">
        <v>21</v>
      </c>
      <c r="H296" s="28">
        <f t="shared" si="13"/>
        <v>159</v>
      </c>
      <c r="I296" s="27">
        <v>137</v>
      </c>
      <c r="J296" s="18">
        <v>7</v>
      </c>
      <c r="K296" s="29">
        <v>0.8</v>
      </c>
      <c r="L296" s="29"/>
      <c r="M296" s="27">
        <v>30</v>
      </c>
      <c r="N296" s="18">
        <v>6</v>
      </c>
      <c r="O296" s="19">
        <v>0.9</v>
      </c>
      <c r="P296" s="19">
        <f t="shared" si="14"/>
        <v>9.9999999999999978E-2</v>
      </c>
      <c r="R296" s="29">
        <v>0.5</v>
      </c>
    </row>
    <row r="297" spans="1:18" x14ac:dyDescent="0.3">
      <c r="A297" s="51">
        <v>294</v>
      </c>
      <c r="B297" s="52" t="s">
        <v>1005</v>
      </c>
      <c r="C297" s="24">
        <v>893567900</v>
      </c>
      <c r="D297" s="53">
        <v>8160</v>
      </c>
      <c r="E297" s="25">
        <f t="shared" si="12"/>
        <v>109505.87009803922</v>
      </c>
      <c r="F297" s="26">
        <v>322</v>
      </c>
      <c r="G297" s="27">
        <v>202</v>
      </c>
      <c r="H297" s="28">
        <f t="shared" si="13"/>
        <v>262</v>
      </c>
      <c r="I297" s="27">
        <v>299</v>
      </c>
      <c r="J297" s="18">
        <v>2</v>
      </c>
      <c r="K297" s="29">
        <v>1.3</v>
      </c>
      <c r="L297" s="29"/>
      <c r="M297" s="27">
        <v>27</v>
      </c>
      <c r="N297" s="18">
        <v>2</v>
      </c>
      <c r="O297" s="19">
        <v>1.3</v>
      </c>
      <c r="P297" s="19">
        <f t="shared" si="14"/>
        <v>0</v>
      </c>
      <c r="R297" s="29">
        <v>1</v>
      </c>
    </row>
    <row r="298" spans="1:18" x14ac:dyDescent="0.3">
      <c r="A298" s="51">
        <v>295</v>
      </c>
      <c r="B298" s="52" t="s">
        <v>1006</v>
      </c>
      <c r="C298" s="24">
        <v>6249555900</v>
      </c>
      <c r="D298" s="53">
        <v>30876</v>
      </c>
      <c r="E298" s="25">
        <f t="shared" si="12"/>
        <v>202408.21026039642</v>
      </c>
      <c r="F298" s="26">
        <v>150</v>
      </c>
      <c r="G298" s="27">
        <v>57</v>
      </c>
      <c r="H298" s="28">
        <f t="shared" si="13"/>
        <v>103.5</v>
      </c>
      <c r="I298" s="27">
        <v>65</v>
      </c>
      <c r="J298" s="18">
        <v>9</v>
      </c>
      <c r="K298" s="29">
        <v>0.6</v>
      </c>
      <c r="L298" s="29"/>
      <c r="M298" s="27">
        <v>26</v>
      </c>
      <c r="N298" s="18">
        <v>9</v>
      </c>
      <c r="O298" s="19">
        <v>0.6</v>
      </c>
      <c r="P298" s="19">
        <f t="shared" si="14"/>
        <v>0</v>
      </c>
      <c r="R298" s="29">
        <v>0.6</v>
      </c>
    </row>
    <row r="299" spans="1:18" x14ac:dyDescent="0.3">
      <c r="A299" s="51">
        <v>296</v>
      </c>
      <c r="B299" s="52" t="s">
        <v>1007</v>
      </c>
      <c r="C299" s="24">
        <v>3667871800</v>
      </c>
      <c r="D299" s="53">
        <v>4920</v>
      </c>
      <c r="E299" s="25">
        <f t="shared" si="12"/>
        <v>745502.39837398368</v>
      </c>
      <c r="F299" s="26">
        <v>14</v>
      </c>
      <c r="G299" s="27">
        <v>255</v>
      </c>
      <c r="H299" s="28">
        <f t="shared" si="13"/>
        <v>134.5</v>
      </c>
      <c r="I299" s="27">
        <v>103</v>
      </c>
      <c r="J299" s="18">
        <v>8</v>
      </c>
      <c r="K299" s="29">
        <v>0.7</v>
      </c>
      <c r="L299" s="29"/>
      <c r="M299" s="27">
        <v>33</v>
      </c>
      <c r="N299" s="18">
        <v>7</v>
      </c>
      <c r="O299" s="19">
        <v>0.8</v>
      </c>
      <c r="P299" s="19">
        <f t="shared" si="14"/>
        <v>0.10000000000000009</v>
      </c>
      <c r="R299" s="29">
        <v>1.2</v>
      </c>
    </row>
    <row r="300" spans="1:18" x14ac:dyDescent="0.3">
      <c r="A300" s="51">
        <v>297</v>
      </c>
      <c r="B300" s="52" t="s">
        <v>1008</v>
      </c>
      <c r="C300" s="24">
        <v>225103100</v>
      </c>
      <c r="D300" s="53">
        <v>465</v>
      </c>
      <c r="E300" s="25">
        <f t="shared" si="12"/>
        <v>484092.68817204301</v>
      </c>
      <c r="F300" s="26">
        <v>28</v>
      </c>
      <c r="G300" s="27">
        <v>342</v>
      </c>
      <c r="H300" s="28">
        <f t="shared" si="13"/>
        <v>185</v>
      </c>
      <c r="I300" s="27">
        <v>206</v>
      </c>
      <c r="J300" s="18">
        <v>5</v>
      </c>
      <c r="K300" s="29">
        <v>1</v>
      </c>
      <c r="L300" s="29"/>
      <c r="M300" s="27">
        <v>29</v>
      </c>
      <c r="N300" s="18">
        <v>4</v>
      </c>
      <c r="O300" s="19">
        <v>1.1000000000000001</v>
      </c>
      <c r="P300" s="19">
        <f t="shared" si="14"/>
        <v>0.10000000000000009</v>
      </c>
      <c r="R300" s="29">
        <v>1.4</v>
      </c>
    </row>
    <row r="301" spans="1:18" x14ac:dyDescent="0.3">
      <c r="A301" s="51">
        <v>298</v>
      </c>
      <c r="B301" s="52" t="s">
        <v>1009</v>
      </c>
      <c r="C301" s="24">
        <v>1686723900</v>
      </c>
      <c r="D301" s="53">
        <v>6555</v>
      </c>
      <c r="E301" s="25">
        <f t="shared" si="12"/>
        <v>257318.67276887872</v>
      </c>
      <c r="F301" s="26">
        <v>99</v>
      </c>
      <c r="G301" s="27">
        <v>227</v>
      </c>
      <c r="H301" s="28">
        <f t="shared" si="13"/>
        <v>163</v>
      </c>
      <c r="I301" s="27">
        <v>152</v>
      </c>
      <c r="J301" s="18">
        <v>6</v>
      </c>
      <c r="K301" s="29">
        <v>0.9</v>
      </c>
      <c r="L301" s="29"/>
      <c r="M301" s="27">
        <v>34</v>
      </c>
      <c r="N301" s="18">
        <v>6</v>
      </c>
      <c r="O301" s="19">
        <v>0.9</v>
      </c>
      <c r="P301" s="19">
        <f t="shared" si="14"/>
        <v>0</v>
      </c>
      <c r="R301" s="29">
        <v>1.1000000000000001</v>
      </c>
    </row>
    <row r="302" spans="1:18" x14ac:dyDescent="0.3">
      <c r="A302" s="51">
        <v>299</v>
      </c>
      <c r="B302" s="52" t="s">
        <v>1010</v>
      </c>
      <c r="C302" s="24">
        <v>1176302500</v>
      </c>
      <c r="D302" s="53">
        <v>8983</v>
      </c>
      <c r="E302" s="25">
        <f t="shared" si="12"/>
        <v>130947.62328843371</v>
      </c>
      <c r="F302" s="26">
        <v>286</v>
      </c>
      <c r="G302" s="27">
        <v>194</v>
      </c>
      <c r="H302" s="28">
        <f t="shared" si="13"/>
        <v>240</v>
      </c>
      <c r="I302" s="27">
        <v>277</v>
      </c>
      <c r="J302" s="18">
        <v>3</v>
      </c>
      <c r="K302" s="29">
        <v>1.2</v>
      </c>
      <c r="L302" s="29"/>
      <c r="M302" s="27">
        <v>31</v>
      </c>
      <c r="N302" s="18">
        <v>3</v>
      </c>
      <c r="O302" s="19">
        <v>1.2</v>
      </c>
      <c r="P302" s="19">
        <f t="shared" si="14"/>
        <v>0</v>
      </c>
      <c r="R302" s="29">
        <v>1</v>
      </c>
    </row>
    <row r="303" spans="1:18" x14ac:dyDescent="0.3">
      <c r="A303" s="51">
        <v>300</v>
      </c>
      <c r="B303" s="52" t="s">
        <v>1011</v>
      </c>
      <c r="C303" s="24">
        <v>2624539200</v>
      </c>
      <c r="D303" s="53">
        <v>2486</v>
      </c>
      <c r="E303" s="25">
        <f t="shared" si="12"/>
        <v>1055727.7554304104</v>
      </c>
      <c r="F303" s="26">
        <v>9</v>
      </c>
      <c r="G303" s="27">
        <v>284</v>
      </c>
      <c r="H303" s="28">
        <f t="shared" si="13"/>
        <v>146.5</v>
      </c>
      <c r="I303" s="27">
        <v>123</v>
      </c>
      <c r="J303" s="18">
        <v>7</v>
      </c>
      <c r="K303" s="29">
        <v>0.8</v>
      </c>
      <c r="L303" s="29"/>
      <c r="M303" s="27">
        <v>31</v>
      </c>
      <c r="N303" s="18">
        <v>7</v>
      </c>
      <c r="O303" s="19">
        <v>0.8</v>
      </c>
      <c r="P303" s="19">
        <f t="shared" si="14"/>
        <v>0</v>
      </c>
      <c r="R303" s="29">
        <v>1.3</v>
      </c>
    </row>
    <row r="304" spans="1:18" x14ac:dyDescent="0.3">
      <c r="A304" s="51">
        <v>301</v>
      </c>
      <c r="B304" s="52" t="s">
        <v>1012</v>
      </c>
      <c r="C304" s="24">
        <v>2177318100</v>
      </c>
      <c r="D304" s="53">
        <v>12421</v>
      </c>
      <c r="E304" s="25">
        <f t="shared" si="12"/>
        <v>175293.3016665325</v>
      </c>
      <c r="F304" s="26">
        <v>195</v>
      </c>
      <c r="G304" s="27">
        <v>159</v>
      </c>
      <c r="H304" s="28">
        <f t="shared" si="13"/>
        <v>177</v>
      </c>
      <c r="I304" s="27">
        <v>183</v>
      </c>
      <c r="J304" s="18">
        <v>5</v>
      </c>
      <c r="K304" s="29">
        <v>1</v>
      </c>
      <c r="L304" s="29"/>
      <c r="M304" s="27">
        <v>30</v>
      </c>
      <c r="N304" s="18">
        <v>5</v>
      </c>
      <c r="O304" s="19">
        <v>1</v>
      </c>
      <c r="P304" s="19">
        <f t="shared" si="14"/>
        <v>0</v>
      </c>
      <c r="R304" s="29">
        <v>0.9</v>
      </c>
    </row>
    <row r="305" spans="1:18" x14ac:dyDescent="0.3">
      <c r="A305" s="51">
        <v>302</v>
      </c>
      <c r="B305" s="52" t="s">
        <v>1013</v>
      </c>
      <c r="C305" s="24">
        <v>228166500</v>
      </c>
      <c r="D305" s="53">
        <v>423</v>
      </c>
      <c r="E305" s="25">
        <f t="shared" si="12"/>
        <v>539400.70921985817</v>
      </c>
      <c r="F305" s="26">
        <v>23</v>
      </c>
      <c r="G305" s="27">
        <v>344</v>
      </c>
      <c r="H305" s="28">
        <f t="shared" si="13"/>
        <v>183.5</v>
      </c>
      <c r="I305" s="27">
        <v>202</v>
      </c>
      <c r="J305" s="18">
        <v>5</v>
      </c>
      <c r="K305" s="29">
        <v>1</v>
      </c>
      <c r="L305" s="29"/>
      <c r="M305" s="27">
        <v>31</v>
      </c>
      <c r="N305" s="18">
        <v>5</v>
      </c>
      <c r="O305" s="19">
        <v>1</v>
      </c>
      <c r="P305" s="19">
        <f t="shared" si="14"/>
        <v>0</v>
      </c>
      <c r="R305" s="29">
        <v>1.4</v>
      </c>
    </row>
    <row r="306" spans="1:18" x14ac:dyDescent="0.3">
      <c r="A306" s="51">
        <v>303</v>
      </c>
      <c r="B306" s="52" t="s">
        <v>1014</v>
      </c>
      <c r="C306" s="24">
        <v>1431109500</v>
      </c>
      <c r="D306" s="53">
        <v>8050</v>
      </c>
      <c r="E306" s="25">
        <f t="shared" si="12"/>
        <v>177777.57763975154</v>
      </c>
      <c r="F306" s="26">
        <v>191</v>
      </c>
      <c r="G306" s="27">
        <v>208</v>
      </c>
      <c r="H306" s="28">
        <f t="shared" si="13"/>
        <v>199.5</v>
      </c>
      <c r="I306" s="27">
        <v>228</v>
      </c>
      <c r="J306" s="18">
        <v>4</v>
      </c>
      <c r="K306" s="29">
        <v>1.1000000000000001</v>
      </c>
      <c r="L306" s="29"/>
      <c r="M306" s="27">
        <v>29</v>
      </c>
      <c r="N306" s="18">
        <v>4</v>
      </c>
      <c r="O306" s="19">
        <v>1.1000000000000001</v>
      </c>
      <c r="P306" s="19">
        <f t="shared" si="14"/>
        <v>0</v>
      </c>
      <c r="R306" s="29">
        <v>1</v>
      </c>
    </row>
    <row r="307" spans="1:18" x14ac:dyDescent="0.3">
      <c r="A307" s="51">
        <v>304</v>
      </c>
      <c r="B307" s="52" t="s">
        <v>1015</v>
      </c>
      <c r="C307" s="24">
        <v>2302233500</v>
      </c>
      <c r="D307" s="53">
        <v>14270</v>
      </c>
      <c r="E307" s="25">
        <f t="shared" si="12"/>
        <v>161333.81219341274</v>
      </c>
      <c r="F307" s="26">
        <v>213</v>
      </c>
      <c r="G307" s="27">
        <v>145</v>
      </c>
      <c r="H307" s="28">
        <f t="shared" si="13"/>
        <v>179</v>
      </c>
      <c r="I307" s="27">
        <v>189</v>
      </c>
      <c r="J307" s="18">
        <v>5</v>
      </c>
      <c r="K307" s="29">
        <v>1</v>
      </c>
      <c r="L307" s="29"/>
      <c r="M307" s="27">
        <v>32</v>
      </c>
      <c r="N307" s="18">
        <v>5</v>
      </c>
      <c r="O307" s="19">
        <v>1</v>
      </c>
      <c r="P307" s="19">
        <f t="shared" si="14"/>
        <v>0</v>
      </c>
      <c r="R307" s="29">
        <v>0.9</v>
      </c>
    </row>
    <row r="308" spans="1:18" x14ac:dyDescent="0.3">
      <c r="A308" s="51">
        <v>305</v>
      </c>
      <c r="B308" s="52" t="s">
        <v>1016</v>
      </c>
      <c r="C308" s="24">
        <v>6497773200</v>
      </c>
      <c r="D308" s="53">
        <v>27104</v>
      </c>
      <c r="E308" s="25">
        <f t="shared" si="12"/>
        <v>239734.84356552537</v>
      </c>
      <c r="F308" s="26">
        <v>109</v>
      </c>
      <c r="G308" s="27">
        <v>72</v>
      </c>
      <c r="H308" s="28">
        <f t="shared" si="13"/>
        <v>90.5</v>
      </c>
      <c r="I308" s="27">
        <v>45</v>
      </c>
      <c r="J308" s="18">
        <v>9</v>
      </c>
      <c r="K308" s="29">
        <v>0.6</v>
      </c>
      <c r="L308" s="29"/>
      <c r="M308" s="27">
        <v>27</v>
      </c>
      <c r="N308" s="18">
        <v>9</v>
      </c>
      <c r="O308" s="19">
        <v>0.6</v>
      </c>
      <c r="P308" s="19">
        <f t="shared" si="14"/>
        <v>0</v>
      </c>
      <c r="R308" s="29">
        <v>0.7</v>
      </c>
    </row>
    <row r="309" spans="1:18" x14ac:dyDescent="0.3">
      <c r="A309" s="51">
        <v>306</v>
      </c>
      <c r="B309" s="52" t="s">
        <v>1017</v>
      </c>
      <c r="C309" s="24">
        <v>206597900</v>
      </c>
      <c r="D309" s="53">
        <v>1816</v>
      </c>
      <c r="E309" s="25">
        <f t="shared" si="12"/>
        <v>113765.36343612334</v>
      </c>
      <c r="F309" s="26">
        <v>320</v>
      </c>
      <c r="G309" s="27">
        <v>296</v>
      </c>
      <c r="H309" s="28">
        <f t="shared" si="13"/>
        <v>308</v>
      </c>
      <c r="I309" s="27">
        <v>345</v>
      </c>
      <c r="J309" s="18">
        <v>1</v>
      </c>
      <c r="K309" s="29">
        <v>1.4</v>
      </c>
      <c r="L309" s="29"/>
      <c r="M309" s="27">
        <v>33</v>
      </c>
      <c r="N309" s="18">
        <v>1</v>
      </c>
      <c r="O309" s="19">
        <v>1.4</v>
      </c>
      <c r="P309" s="19">
        <f t="shared" si="14"/>
        <v>0</v>
      </c>
      <c r="R309" s="29">
        <v>1.3</v>
      </c>
    </row>
    <row r="310" spans="1:18" x14ac:dyDescent="0.3">
      <c r="A310" s="51">
        <v>307</v>
      </c>
      <c r="B310" s="52" t="s">
        <v>1018</v>
      </c>
      <c r="C310" s="24">
        <v>5952614800</v>
      </c>
      <c r="D310" s="53">
        <v>26652</v>
      </c>
      <c r="E310" s="25">
        <f t="shared" si="12"/>
        <v>223345.89524238333</v>
      </c>
      <c r="F310" s="26">
        <v>126</v>
      </c>
      <c r="G310" s="27">
        <v>74</v>
      </c>
      <c r="H310" s="28">
        <f t="shared" si="13"/>
        <v>100</v>
      </c>
      <c r="I310" s="27">
        <v>57</v>
      </c>
      <c r="J310" s="18">
        <v>9</v>
      </c>
      <c r="K310" s="29">
        <v>0.6</v>
      </c>
      <c r="L310" s="29"/>
      <c r="M310" s="27">
        <v>28</v>
      </c>
      <c r="N310" s="18">
        <v>9</v>
      </c>
      <c r="O310" s="19">
        <v>0.6</v>
      </c>
      <c r="P310" s="19">
        <f t="shared" si="14"/>
        <v>0</v>
      </c>
      <c r="R310" s="29">
        <v>0.7</v>
      </c>
    </row>
    <row r="311" spans="1:18" x14ac:dyDescent="0.3">
      <c r="A311" s="51">
        <v>308</v>
      </c>
      <c r="B311" s="52" t="s">
        <v>1019</v>
      </c>
      <c r="C311" s="24">
        <v>17215737300</v>
      </c>
      <c r="D311" s="53">
        <v>64015</v>
      </c>
      <c r="E311" s="25">
        <f t="shared" si="12"/>
        <v>268932.86417245958</v>
      </c>
      <c r="F311" s="26">
        <v>86</v>
      </c>
      <c r="G311" s="27">
        <v>17</v>
      </c>
      <c r="H311" s="28">
        <f t="shared" si="13"/>
        <v>51.5</v>
      </c>
      <c r="I311" s="27">
        <v>12</v>
      </c>
      <c r="J311" s="18">
        <v>10</v>
      </c>
      <c r="K311" s="29">
        <v>0.5</v>
      </c>
      <c r="L311" s="29"/>
      <c r="M311" s="27">
        <v>30</v>
      </c>
      <c r="N311" s="18">
        <v>10</v>
      </c>
      <c r="O311" s="19">
        <v>0.5</v>
      </c>
      <c r="P311" s="19">
        <f t="shared" si="14"/>
        <v>0</v>
      </c>
      <c r="R311" s="29">
        <v>0.5</v>
      </c>
    </row>
    <row r="312" spans="1:18" x14ac:dyDescent="0.3">
      <c r="A312" s="51">
        <v>309</v>
      </c>
      <c r="B312" s="52" t="s">
        <v>1020</v>
      </c>
      <c r="C312" s="24">
        <v>922889900</v>
      </c>
      <c r="D312" s="53">
        <v>10178</v>
      </c>
      <c r="E312" s="25">
        <f t="shared" si="12"/>
        <v>90674.975437217523</v>
      </c>
      <c r="F312" s="26">
        <v>338</v>
      </c>
      <c r="G312" s="27">
        <v>181</v>
      </c>
      <c r="H312" s="28">
        <f t="shared" si="13"/>
        <v>259.5</v>
      </c>
      <c r="I312" s="27">
        <v>298</v>
      </c>
      <c r="J312" s="18">
        <v>2</v>
      </c>
      <c r="K312" s="29">
        <v>1.3</v>
      </c>
      <c r="L312" s="29"/>
      <c r="M312" s="27">
        <v>28</v>
      </c>
      <c r="N312" s="18">
        <v>2</v>
      </c>
      <c r="O312" s="19">
        <v>1.3</v>
      </c>
      <c r="P312" s="19">
        <f t="shared" si="14"/>
        <v>0</v>
      </c>
      <c r="R312" s="29">
        <v>1</v>
      </c>
    </row>
    <row r="313" spans="1:18" x14ac:dyDescent="0.3">
      <c r="A313" s="51">
        <v>310</v>
      </c>
      <c r="B313" s="52" t="s">
        <v>1021</v>
      </c>
      <c r="C313" s="24">
        <v>4699228300</v>
      </c>
      <c r="D313" s="53">
        <v>23317</v>
      </c>
      <c r="E313" s="25">
        <f t="shared" si="12"/>
        <v>201536.57417334992</v>
      </c>
      <c r="F313" s="26">
        <v>151</v>
      </c>
      <c r="G313" s="27">
        <v>87</v>
      </c>
      <c r="H313" s="28">
        <f t="shared" si="13"/>
        <v>119</v>
      </c>
      <c r="I313" s="27">
        <v>82</v>
      </c>
      <c r="J313" s="18">
        <v>8</v>
      </c>
      <c r="K313" s="29">
        <v>0.7</v>
      </c>
      <c r="L313" s="29"/>
      <c r="M313" s="27">
        <v>34</v>
      </c>
      <c r="N313" s="18">
        <v>8</v>
      </c>
      <c r="O313" s="19">
        <v>0.7</v>
      </c>
      <c r="P313" s="19">
        <f t="shared" si="14"/>
        <v>0</v>
      </c>
      <c r="R313" s="29">
        <v>0.7</v>
      </c>
    </row>
    <row r="314" spans="1:18" x14ac:dyDescent="0.3">
      <c r="A314" s="51">
        <v>311</v>
      </c>
      <c r="B314" s="52" t="s">
        <v>1022</v>
      </c>
      <c r="C314" s="24">
        <v>487514800</v>
      </c>
      <c r="D314" s="53">
        <v>4955</v>
      </c>
      <c r="E314" s="25">
        <f t="shared" si="12"/>
        <v>98388.456104944504</v>
      </c>
      <c r="F314" s="26">
        <v>330</v>
      </c>
      <c r="G314" s="27">
        <v>253</v>
      </c>
      <c r="H314" s="28">
        <f t="shared" si="13"/>
        <v>291.5</v>
      </c>
      <c r="I314" s="27">
        <v>330</v>
      </c>
      <c r="J314" s="18">
        <v>1</v>
      </c>
      <c r="K314" s="29">
        <v>1.4</v>
      </c>
      <c r="L314" s="29"/>
      <c r="M314" s="27">
        <v>34</v>
      </c>
      <c r="N314" s="18">
        <v>1</v>
      </c>
      <c r="O314" s="19">
        <v>1.4</v>
      </c>
      <c r="P314" s="19">
        <f t="shared" si="14"/>
        <v>0</v>
      </c>
      <c r="R314" s="29">
        <v>1.2</v>
      </c>
    </row>
    <row r="315" spans="1:18" x14ac:dyDescent="0.3">
      <c r="A315" s="51">
        <v>312</v>
      </c>
      <c r="B315" s="52" t="s">
        <v>1023</v>
      </c>
      <c r="C315" s="24">
        <v>91765300</v>
      </c>
      <c r="D315" s="53">
        <v>782</v>
      </c>
      <c r="E315" s="25">
        <f t="shared" si="12"/>
        <v>117346.93094629156</v>
      </c>
      <c r="F315" s="26">
        <v>310</v>
      </c>
      <c r="G315" s="27">
        <v>333</v>
      </c>
      <c r="H315" s="28">
        <f t="shared" si="13"/>
        <v>321.5</v>
      </c>
      <c r="I315" s="27">
        <v>351</v>
      </c>
      <c r="J315" s="18">
        <v>1</v>
      </c>
      <c r="K315" s="29">
        <v>1.4</v>
      </c>
      <c r="L315" s="29"/>
      <c r="M315" s="27">
        <v>35</v>
      </c>
      <c r="N315" s="18">
        <v>1</v>
      </c>
      <c r="O315" s="19">
        <v>1.4</v>
      </c>
      <c r="P315" s="19">
        <f t="shared" si="14"/>
        <v>0</v>
      </c>
      <c r="R315" s="29">
        <v>1.4</v>
      </c>
    </row>
    <row r="316" spans="1:18" x14ac:dyDescent="0.3">
      <c r="A316" s="51">
        <v>313</v>
      </c>
      <c r="B316" s="52" t="s">
        <v>1024</v>
      </c>
      <c r="C316" s="24">
        <v>96983700</v>
      </c>
      <c r="D316" s="53">
        <v>493</v>
      </c>
      <c r="E316" s="25">
        <f t="shared" si="12"/>
        <v>196721.50101419879</v>
      </c>
      <c r="F316" s="26">
        <v>161</v>
      </c>
      <c r="G316" s="27">
        <v>340</v>
      </c>
      <c r="H316" s="28">
        <f t="shared" si="13"/>
        <v>250.5</v>
      </c>
      <c r="I316" s="27">
        <v>285</v>
      </c>
      <c r="J316" s="18">
        <v>2</v>
      </c>
      <c r="K316" s="29">
        <v>1.3</v>
      </c>
      <c r="L316" s="29"/>
      <c r="M316" s="27">
        <v>29</v>
      </c>
      <c r="N316" s="18">
        <v>2</v>
      </c>
      <c r="O316" s="19">
        <v>1.3</v>
      </c>
      <c r="P316" s="19">
        <f t="shared" si="14"/>
        <v>0</v>
      </c>
      <c r="R316" s="29">
        <v>1.4</v>
      </c>
    </row>
    <row r="317" spans="1:18" x14ac:dyDescent="0.3">
      <c r="A317" s="51">
        <v>314</v>
      </c>
      <c r="B317" s="52" t="s">
        <v>1025</v>
      </c>
      <c r="C317" s="24">
        <v>11132886300</v>
      </c>
      <c r="D317" s="53">
        <v>35149</v>
      </c>
      <c r="E317" s="25">
        <f t="shared" si="12"/>
        <v>316734.08347321401</v>
      </c>
      <c r="F317" s="26">
        <v>65</v>
      </c>
      <c r="G317" s="27">
        <v>48</v>
      </c>
      <c r="H317" s="28">
        <f t="shared" si="13"/>
        <v>56.5</v>
      </c>
      <c r="I317" s="27">
        <v>13</v>
      </c>
      <c r="J317" s="18">
        <v>10</v>
      </c>
      <c r="K317" s="29">
        <v>0.5</v>
      </c>
      <c r="L317" s="29"/>
      <c r="M317" s="27">
        <v>31</v>
      </c>
      <c r="N317" s="18">
        <v>10</v>
      </c>
      <c r="O317" s="19">
        <v>0.5</v>
      </c>
      <c r="P317" s="19">
        <f t="shared" si="14"/>
        <v>0</v>
      </c>
      <c r="R317" s="29">
        <v>0.6</v>
      </c>
    </row>
    <row r="318" spans="1:18" x14ac:dyDescent="0.3">
      <c r="A318" s="51">
        <v>315</v>
      </c>
      <c r="B318" s="52" t="s">
        <v>1026</v>
      </c>
      <c r="C318" s="24">
        <v>4401061600</v>
      </c>
      <c r="D318" s="53">
        <v>13724</v>
      </c>
      <c r="E318" s="25">
        <f t="shared" si="12"/>
        <v>320683.5907898572</v>
      </c>
      <c r="F318" s="26">
        <v>63</v>
      </c>
      <c r="G318" s="27">
        <v>149</v>
      </c>
      <c r="H318" s="28">
        <f t="shared" si="13"/>
        <v>106</v>
      </c>
      <c r="I318" s="27">
        <v>70</v>
      </c>
      <c r="J318" s="18">
        <v>9</v>
      </c>
      <c r="K318" s="29">
        <v>0.6</v>
      </c>
      <c r="L318" s="29"/>
      <c r="M318" s="27">
        <v>29</v>
      </c>
      <c r="N318" s="18">
        <v>9</v>
      </c>
      <c r="O318" s="19">
        <v>0.6</v>
      </c>
      <c r="P318" s="19">
        <f t="shared" si="14"/>
        <v>0</v>
      </c>
      <c r="R318" s="29">
        <v>0.9</v>
      </c>
    </row>
    <row r="319" spans="1:18" x14ac:dyDescent="0.3">
      <c r="A319" s="51">
        <v>316</v>
      </c>
      <c r="B319" s="52" t="s">
        <v>1027</v>
      </c>
      <c r="C319" s="24">
        <v>2051784300</v>
      </c>
      <c r="D319" s="53">
        <v>17651</v>
      </c>
      <c r="E319" s="25">
        <f t="shared" si="12"/>
        <v>116241.81632768681</v>
      </c>
      <c r="F319" s="26">
        <v>313</v>
      </c>
      <c r="G319" s="27">
        <v>116</v>
      </c>
      <c r="H319" s="28">
        <f t="shared" si="13"/>
        <v>214.5</v>
      </c>
      <c r="I319" s="27">
        <v>247</v>
      </c>
      <c r="J319" s="18">
        <v>3</v>
      </c>
      <c r="K319" s="29">
        <v>1.2</v>
      </c>
      <c r="L319" s="29"/>
      <c r="M319" s="27">
        <v>32</v>
      </c>
      <c r="N319" s="18">
        <v>4</v>
      </c>
      <c r="O319" s="19">
        <v>1.1000000000000001</v>
      </c>
      <c r="P319" s="19">
        <f t="shared" si="14"/>
        <v>-9.9999999999999867E-2</v>
      </c>
      <c r="R319" s="29">
        <v>0.8</v>
      </c>
    </row>
    <row r="320" spans="1:18" x14ac:dyDescent="0.3">
      <c r="A320" s="51">
        <v>317</v>
      </c>
      <c r="B320" s="52" t="s">
        <v>1028</v>
      </c>
      <c r="C320" s="24">
        <v>14471634900</v>
      </c>
      <c r="D320" s="53">
        <v>30191</v>
      </c>
      <c r="E320" s="25">
        <f t="shared" si="12"/>
        <v>479336.05710311019</v>
      </c>
      <c r="F320" s="26">
        <v>29</v>
      </c>
      <c r="G320" s="27">
        <v>61</v>
      </c>
      <c r="H320" s="28">
        <f t="shared" si="13"/>
        <v>45</v>
      </c>
      <c r="I320" s="27">
        <v>9</v>
      </c>
      <c r="J320" s="18">
        <v>10</v>
      </c>
      <c r="K320" s="29">
        <v>0.5</v>
      </c>
      <c r="L320" s="29"/>
      <c r="M320" s="27">
        <v>32</v>
      </c>
      <c r="N320" s="18">
        <v>10</v>
      </c>
      <c r="O320" s="19">
        <v>0.5</v>
      </c>
      <c r="P320" s="19">
        <f t="shared" si="14"/>
        <v>0</v>
      </c>
      <c r="R320" s="29">
        <v>0.6</v>
      </c>
    </row>
    <row r="321" spans="1:18" x14ac:dyDescent="0.3">
      <c r="A321" s="51">
        <v>318</v>
      </c>
      <c r="B321" s="52" t="s">
        <v>1029</v>
      </c>
      <c r="C321" s="24">
        <v>2962150700</v>
      </c>
      <c r="D321" s="53">
        <v>3635</v>
      </c>
      <c r="E321" s="25">
        <f t="shared" si="12"/>
        <v>814897.02888583217</v>
      </c>
      <c r="F321" s="26">
        <v>11</v>
      </c>
      <c r="G321" s="27">
        <v>269</v>
      </c>
      <c r="H321" s="28">
        <f t="shared" si="13"/>
        <v>140</v>
      </c>
      <c r="I321" s="27">
        <v>111</v>
      </c>
      <c r="J321" s="18">
        <v>7</v>
      </c>
      <c r="K321" s="29">
        <v>0.8</v>
      </c>
      <c r="L321" s="29"/>
      <c r="M321" s="27">
        <v>32</v>
      </c>
      <c r="N321" s="18">
        <v>7</v>
      </c>
      <c r="O321" s="19">
        <v>0.8</v>
      </c>
      <c r="P321" s="19">
        <f t="shared" si="14"/>
        <v>0</v>
      </c>
      <c r="R321" s="29">
        <v>1.2</v>
      </c>
    </row>
    <row r="322" spans="1:18" x14ac:dyDescent="0.3">
      <c r="A322" s="51">
        <v>319</v>
      </c>
      <c r="B322" s="52" t="s">
        <v>1030</v>
      </c>
      <c r="C322" s="24">
        <v>119774300</v>
      </c>
      <c r="D322" s="53">
        <v>926</v>
      </c>
      <c r="E322" s="25">
        <f t="shared" si="12"/>
        <v>129345.89632829373</v>
      </c>
      <c r="F322" s="26">
        <v>290</v>
      </c>
      <c r="G322" s="27">
        <v>328</v>
      </c>
      <c r="H322" s="28">
        <f t="shared" si="13"/>
        <v>309</v>
      </c>
      <c r="I322" s="27">
        <v>348</v>
      </c>
      <c r="J322" s="18">
        <v>1</v>
      </c>
      <c r="K322" s="29">
        <v>1.4</v>
      </c>
      <c r="L322" s="29"/>
      <c r="M322" s="27">
        <v>36</v>
      </c>
      <c r="N322" s="18">
        <v>1</v>
      </c>
      <c r="O322" s="19">
        <v>1.4</v>
      </c>
      <c r="P322" s="19">
        <f t="shared" si="14"/>
        <v>0</v>
      </c>
      <c r="R322" s="29">
        <v>1.4</v>
      </c>
    </row>
    <row r="323" spans="1:18" x14ac:dyDescent="0.3">
      <c r="A323" s="51">
        <v>320</v>
      </c>
      <c r="B323" s="52" t="s">
        <v>1031</v>
      </c>
      <c r="C323" s="24">
        <v>1010590200</v>
      </c>
      <c r="D323" s="53">
        <v>4987</v>
      </c>
      <c r="E323" s="25">
        <f t="shared" si="12"/>
        <v>202644.91678363745</v>
      </c>
      <c r="F323" s="26">
        <v>149</v>
      </c>
      <c r="G323" s="27">
        <v>252</v>
      </c>
      <c r="H323" s="28">
        <f t="shared" si="13"/>
        <v>200.5</v>
      </c>
      <c r="I323" s="27">
        <v>230</v>
      </c>
      <c r="J323" s="18">
        <v>4</v>
      </c>
      <c r="K323" s="29">
        <v>1.1000000000000001</v>
      </c>
      <c r="L323" s="29"/>
      <c r="M323" s="27">
        <v>30</v>
      </c>
      <c r="N323" s="18">
        <v>4</v>
      </c>
      <c r="O323" s="19">
        <v>1.1000000000000001</v>
      </c>
      <c r="P323" s="19">
        <f t="shared" si="14"/>
        <v>0</v>
      </c>
      <c r="R323" s="29">
        <v>1.2</v>
      </c>
    </row>
    <row r="324" spans="1:18" x14ac:dyDescent="0.3">
      <c r="A324" s="51">
        <v>321</v>
      </c>
      <c r="B324" s="52" t="s">
        <v>1032</v>
      </c>
      <c r="C324" s="24">
        <v>1203529000</v>
      </c>
      <c r="D324" s="53">
        <v>7855</v>
      </c>
      <c r="E324" s="25">
        <f t="shared" ref="E324:E354" si="15">C324/D324</f>
        <v>153218.20496499047</v>
      </c>
      <c r="F324" s="26">
        <v>241</v>
      </c>
      <c r="G324" s="27">
        <v>209</v>
      </c>
      <c r="H324" s="28">
        <f t="shared" ref="H324:H354" si="16">(F324+G324)/2</f>
        <v>225</v>
      </c>
      <c r="I324" s="27">
        <v>261</v>
      </c>
      <c r="J324" s="18">
        <v>3</v>
      </c>
      <c r="K324" s="29">
        <v>1.2</v>
      </c>
      <c r="L324" s="29"/>
      <c r="M324" s="27">
        <v>33</v>
      </c>
      <c r="N324" s="18">
        <v>3</v>
      </c>
      <c r="O324" s="19">
        <v>1.2</v>
      </c>
      <c r="P324" s="19">
        <f t="shared" ref="P324:P354" si="17">O324-K324</f>
        <v>0</v>
      </c>
      <c r="R324" s="29">
        <v>1</v>
      </c>
    </row>
    <row r="325" spans="1:18" x14ac:dyDescent="0.3">
      <c r="A325" s="51">
        <v>322</v>
      </c>
      <c r="B325" s="52" t="s">
        <v>661</v>
      </c>
      <c r="C325" s="24">
        <v>1451294400</v>
      </c>
      <c r="D325" s="53">
        <v>7727</v>
      </c>
      <c r="E325" s="25">
        <f t="shared" si="15"/>
        <v>187821.19839523747</v>
      </c>
      <c r="F325" s="26">
        <v>176</v>
      </c>
      <c r="G325" s="27">
        <v>212</v>
      </c>
      <c r="H325" s="28">
        <f t="shared" si="16"/>
        <v>194</v>
      </c>
      <c r="I325" s="27">
        <v>219</v>
      </c>
      <c r="J325" s="18">
        <v>4</v>
      </c>
      <c r="K325" s="29">
        <v>1.1000000000000001</v>
      </c>
      <c r="L325" s="29"/>
      <c r="M325" s="27">
        <v>31</v>
      </c>
      <c r="N325" s="18">
        <v>5</v>
      </c>
      <c r="O325" s="19">
        <v>1</v>
      </c>
      <c r="P325" s="19">
        <f t="shared" si="17"/>
        <v>-0.10000000000000009</v>
      </c>
      <c r="R325" s="29">
        <v>1.1000000000000001</v>
      </c>
    </row>
    <row r="326" spans="1:18" x14ac:dyDescent="0.3">
      <c r="A326" s="51">
        <v>323</v>
      </c>
      <c r="B326" s="52" t="s">
        <v>663</v>
      </c>
      <c r="C326" s="24">
        <v>513429200</v>
      </c>
      <c r="D326" s="53">
        <v>3820</v>
      </c>
      <c r="E326" s="25">
        <f t="shared" si="15"/>
        <v>134405.54973821988</v>
      </c>
      <c r="F326" s="26">
        <v>280</v>
      </c>
      <c r="G326" s="27">
        <v>262</v>
      </c>
      <c r="H326" s="28">
        <f t="shared" si="16"/>
        <v>271</v>
      </c>
      <c r="I326" s="27">
        <v>314</v>
      </c>
      <c r="J326" s="18">
        <v>2</v>
      </c>
      <c r="K326" s="29">
        <v>1.3</v>
      </c>
      <c r="L326" s="29"/>
      <c r="M326" s="27">
        <v>30</v>
      </c>
      <c r="N326" s="18">
        <v>2</v>
      </c>
      <c r="O326" s="19">
        <v>1.3</v>
      </c>
      <c r="P326" s="19">
        <f t="shared" si="17"/>
        <v>0</v>
      </c>
      <c r="R326" s="29">
        <v>1.2</v>
      </c>
    </row>
    <row r="327" spans="1:18" x14ac:dyDescent="0.3">
      <c r="A327" s="51">
        <v>324</v>
      </c>
      <c r="B327" s="52" t="s">
        <v>1033</v>
      </c>
      <c r="C327" s="24">
        <v>1189426700</v>
      </c>
      <c r="D327" s="53">
        <v>4544</v>
      </c>
      <c r="E327" s="25">
        <f t="shared" si="15"/>
        <v>261757.63644366196</v>
      </c>
      <c r="F327" s="26">
        <v>95</v>
      </c>
      <c r="G327" s="27">
        <v>259</v>
      </c>
      <c r="H327" s="28">
        <f t="shared" si="16"/>
        <v>177</v>
      </c>
      <c r="I327" s="27">
        <v>184</v>
      </c>
      <c r="J327" s="18">
        <v>5</v>
      </c>
      <c r="K327" s="29">
        <v>1</v>
      </c>
      <c r="L327" s="29"/>
      <c r="M327" s="27">
        <v>33</v>
      </c>
      <c r="N327" s="18">
        <v>5</v>
      </c>
      <c r="O327" s="19">
        <v>1</v>
      </c>
      <c r="P327" s="19">
        <f t="shared" si="17"/>
        <v>0</v>
      </c>
      <c r="R327" s="29">
        <v>1.2</v>
      </c>
    </row>
    <row r="328" spans="1:18" x14ac:dyDescent="0.3">
      <c r="A328" s="51">
        <v>325</v>
      </c>
      <c r="B328" s="52" t="s">
        <v>667</v>
      </c>
      <c r="C328" s="24">
        <v>3302461300</v>
      </c>
      <c r="D328" s="53">
        <v>28629</v>
      </c>
      <c r="E328" s="25">
        <f t="shared" si="15"/>
        <v>115353.70777882567</v>
      </c>
      <c r="F328" s="26">
        <v>318</v>
      </c>
      <c r="G328" s="27">
        <v>68</v>
      </c>
      <c r="H328" s="28">
        <f t="shared" si="16"/>
        <v>193</v>
      </c>
      <c r="I328" s="27">
        <v>217</v>
      </c>
      <c r="J328" s="18">
        <v>4</v>
      </c>
      <c r="K328" s="29">
        <v>1.1000000000000001</v>
      </c>
      <c r="L328" s="29"/>
      <c r="M328" s="27">
        <v>32</v>
      </c>
      <c r="N328" s="18">
        <v>5</v>
      </c>
      <c r="O328" s="19">
        <v>1</v>
      </c>
      <c r="P328" s="19">
        <f t="shared" si="17"/>
        <v>-0.10000000000000009</v>
      </c>
      <c r="R328" s="29">
        <v>0.6</v>
      </c>
    </row>
    <row r="329" spans="1:18" x14ac:dyDescent="0.3">
      <c r="A329" s="51">
        <v>326</v>
      </c>
      <c r="B329" s="52" t="s">
        <v>669</v>
      </c>
      <c r="C329" s="24">
        <v>453409500</v>
      </c>
      <c r="D329" s="53">
        <v>1338</v>
      </c>
      <c r="E329" s="25">
        <f t="shared" si="15"/>
        <v>338871.07623318385</v>
      </c>
      <c r="F329" s="26">
        <v>56</v>
      </c>
      <c r="G329" s="27">
        <v>313</v>
      </c>
      <c r="H329" s="28">
        <f t="shared" si="16"/>
        <v>184.5</v>
      </c>
      <c r="I329" s="27">
        <v>204</v>
      </c>
      <c r="J329" s="18">
        <v>5</v>
      </c>
      <c r="K329" s="29">
        <v>1</v>
      </c>
      <c r="L329" s="29"/>
      <c r="M329" s="27">
        <v>34</v>
      </c>
      <c r="N329" s="18">
        <v>5</v>
      </c>
      <c r="O329" s="19">
        <v>1</v>
      </c>
      <c r="P329" s="19">
        <f t="shared" si="17"/>
        <v>0</v>
      </c>
      <c r="R329" s="29">
        <v>1.3</v>
      </c>
    </row>
    <row r="330" spans="1:18" x14ac:dyDescent="0.3">
      <c r="A330" s="51">
        <v>327</v>
      </c>
      <c r="B330" s="52" t="s">
        <v>1034</v>
      </c>
      <c r="C330" s="24">
        <v>3290703900</v>
      </c>
      <c r="D330" s="53">
        <v>3635</v>
      </c>
      <c r="E330" s="25">
        <f t="shared" si="15"/>
        <v>905283.05364511698</v>
      </c>
      <c r="F330" s="26">
        <v>10</v>
      </c>
      <c r="G330" s="27">
        <v>268</v>
      </c>
      <c r="H330" s="28">
        <f t="shared" si="16"/>
        <v>139</v>
      </c>
      <c r="I330" s="27">
        <v>110</v>
      </c>
      <c r="J330" s="18">
        <v>7</v>
      </c>
      <c r="K330" s="29">
        <v>0.8</v>
      </c>
      <c r="L330" s="29"/>
      <c r="M330" s="27">
        <v>33</v>
      </c>
      <c r="N330" s="18">
        <v>7</v>
      </c>
      <c r="O330" s="19">
        <v>0.8</v>
      </c>
      <c r="P330" s="19">
        <f t="shared" si="17"/>
        <v>0</v>
      </c>
      <c r="R330" s="29">
        <v>1.2</v>
      </c>
    </row>
    <row r="331" spans="1:18" x14ac:dyDescent="0.3">
      <c r="A331" s="51">
        <v>328</v>
      </c>
      <c r="B331" s="52" t="s">
        <v>1035</v>
      </c>
      <c r="C331" s="24">
        <v>5021857900</v>
      </c>
      <c r="D331" s="53">
        <v>21499</v>
      </c>
      <c r="E331" s="25">
        <f t="shared" si="15"/>
        <v>233585.65049537187</v>
      </c>
      <c r="F331" s="26">
        <v>111</v>
      </c>
      <c r="G331" s="27">
        <v>91</v>
      </c>
      <c r="H331" s="28">
        <f t="shared" si="16"/>
        <v>101</v>
      </c>
      <c r="I331" s="27">
        <v>60</v>
      </c>
      <c r="J331" s="18">
        <v>9</v>
      </c>
      <c r="K331" s="29">
        <v>0.6</v>
      </c>
      <c r="L331" s="29"/>
      <c r="M331" s="27">
        <v>30</v>
      </c>
      <c r="N331" s="18">
        <v>9</v>
      </c>
      <c r="O331" s="19">
        <v>0.6</v>
      </c>
      <c r="P331" s="19">
        <f t="shared" si="17"/>
        <v>0</v>
      </c>
      <c r="R331" s="29">
        <v>0.7</v>
      </c>
    </row>
    <row r="332" spans="1:18" x14ac:dyDescent="0.3">
      <c r="A332" s="51">
        <v>329</v>
      </c>
      <c r="B332" s="52" t="s">
        <v>1036</v>
      </c>
      <c r="C332" s="24">
        <v>3978694400</v>
      </c>
      <c r="D332" s="53">
        <v>40575</v>
      </c>
      <c r="E332" s="25">
        <f t="shared" si="15"/>
        <v>98057.779420825638</v>
      </c>
      <c r="F332" s="26">
        <v>331</v>
      </c>
      <c r="G332" s="27">
        <v>39</v>
      </c>
      <c r="H332" s="28">
        <f t="shared" si="16"/>
        <v>185</v>
      </c>
      <c r="I332" s="27">
        <v>205</v>
      </c>
      <c r="J332" s="18">
        <v>5</v>
      </c>
      <c r="K332" s="29">
        <v>1</v>
      </c>
      <c r="L332" s="29"/>
      <c r="M332" s="27">
        <v>35</v>
      </c>
      <c r="N332" s="18">
        <v>5</v>
      </c>
      <c r="O332" s="19">
        <v>1</v>
      </c>
      <c r="P332" s="19">
        <f t="shared" si="17"/>
        <v>0</v>
      </c>
      <c r="R332" s="29">
        <v>0.6</v>
      </c>
    </row>
    <row r="333" spans="1:18" x14ac:dyDescent="0.3">
      <c r="A333" s="51">
        <v>330</v>
      </c>
      <c r="B333" s="52" t="s">
        <v>1037</v>
      </c>
      <c r="C333" s="24">
        <v>5707136100</v>
      </c>
      <c r="D333" s="53">
        <v>24446</v>
      </c>
      <c r="E333" s="25">
        <f t="shared" si="15"/>
        <v>233458.89307044097</v>
      </c>
      <c r="F333" s="26">
        <v>112</v>
      </c>
      <c r="G333" s="27">
        <v>83</v>
      </c>
      <c r="H333" s="28">
        <f t="shared" si="16"/>
        <v>97.5</v>
      </c>
      <c r="I333" s="27">
        <v>55</v>
      </c>
      <c r="J333" s="18">
        <v>9</v>
      </c>
      <c r="K333" s="29">
        <v>0.6</v>
      </c>
      <c r="L333" s="29"/>
      <c r="M333" s="27">
        <v>31</v>
      </c>
      <c r="N333" s="18">
        <v>9</v>
      </c>
      <c r="O333" s="19">
        <v>0.6</v>
      </c>
      <c r="P333" s="19">
        <f t="shared" si="17"/>
        <v>0</v>
      </c>
      <c r="R333" s="29">
        <v>0.7</v>
      </c>
    </row>
    <row r="334" spans="1:18" x14ac:dyDescent="0.3">
      <c r="A334" s="51">
        <v>331</v>
      </c>
      <c r="B334" s="52" t="s">
        <v>1038</v>
      </c>
      <c r="C334" s="24">
        <v>267682700</v>
      </c>
      <c r="D334" s="53">
        <v>1614</v>
      </c>
      <c r="E334" s="25">
        <f t="shared" si="15"/>
        <v>165850.49566294919</v>
      </c>
      <c r="F334" s="26">
        <v>209</v>
      </c>
      <c r="G334" s="27">
        <v>307</v>
      </c>
      <c r="H334" s="28">
        <f t="shared" si="16"/>
        <v>258</v>
      </c>
      <c r="I334" s="27">
        <v>297</v>
      </c>
      <c r="J334" s="18">
        <v>2</v>
      </c>
      <c r="K334" s="29">
        <v>1.3</v>
      </c>
      <c r="L334" s="29"/>
      <c r="M334" s="27">
        <v>31</v>
      </c>
      <c r="N334" s="18">
        <v>2</v>
      </c>
      <c r="O334" s="19">
        <v>1.3</v>
      </c>
      <c r="P334" s="19">
        <f t="shared" si="17"/>
        <v>0</v>
      </c>
      <c r="R334" s="29">
        <v>1.3</v>
      </c>
    </row>
    <row r="335" spans="1:18" x14ac:dyDescent="0.3">
      <c r="A335" s="51">
        <v>332</v>
      </c>
      <c r="B335" s="52" t="s">
        <v>1039</v>
      </c>
      <c r="C335" s="24">
        <v>1330013700</v>
      </c>
      <c r="D335" s="53">
        <v>8275</v>
      </c>
      <c r="E335" s="25">
        <f t="shared" si="15"/>
        <v>160726.73111782476</v>
      </c>
      <c r="F335" s="26">
        <v>215</v>
      </c>
      <c r="G335" s="27">
        <v>201</v>
      </c>
      <c r="H335" s="28">
        <f t="shared" si="16"/>
        <v>208</v>
      </c>
      <c r="I335" s="27">
        <v>240</v>
      </c>
      <c r="J335" s="18">
        <v>4</v>
      </c>
      <c r="K335" s="29">
        <v>1.1000000000000001</v>
      </c>
      <c r="L335" s="29"/>
      <c r="M335" s="27">
        <v>33</v>
      </c>
      <c r="N335" s="18">
        <v>3</v>
      </c>
      <c r="O335" s="19">
        <v>1.2</v>
      </c>
      <c r="P335" s="19">
        <f t="shared" si="17"/>
        <v>9.9999999999999867E-2</v>
      </c>
      <c r="R335" s="29">
        <v>1</v>
      </c>
    </row>
    <row r="336" spans="1:18" x14ac:dyDescent="0.3">
      <c r="A336" s="51">
        <v>333</v>
      </c>
      <c r="B336" s="52" t="s">
        <v>1040</v>
      </c>
      <c r="C336" s="24">
        <v>7192996000</v>
      </c>
      <c r="D336" s="53">
        <v>11666</v>
      </c>
      <c r="E336" s="25">
        <f t="shared" si="15"/>
        <v>616577.74729984568</v>
      </c>
      <c r="F336" s="26">
        <v>18</v>
      </c>
      <c r="G336" s="27">
        <v>168</v>
      </c>
      <c r="H336" s="28">
        <f t="shared" si="16"/>
        <v>93</v>
      </c>
      <c r="I336" s="27">
        <v>50</v>
      </c>
      <c r="J336" s="18">
        <v>9</v>
      </c>
      <c r="K336" s="29">
        <v>0.6</v>
      </c>
      <c r="L336" s="29"/>
      <c r="M336" s="27">
        <v>32</v>
      </c>
      <c r="N336" s="18">
        <v>9</v>
      </c>
      <c r="O336" s="19">
        <v>0.6</v>
      </c>
      <c r="P336" s="19">
        <f t="shared" si="17"/>
        <v>0</v>
      </c>
      <c r="R336" s="29">
        <v>0.9</v>
      </c>
    </row>
    <row r="337" spans="1:18" x14ac:dyDescent="0.3">
      <c r="A337" s="51">
        <v>334</v>
      </c>
      <c r="B337" s="52" t="s">
        <v>1041</v>
      </c>
      <c r="C337" s="24">
        <v>4325909100</v>
      </c>
      <c r="D337" s="53">
        <v>16359</v>
      </c>
      <c r="E337" s="25">
        <f t="shared" si="15"/>
        <v>264436.03520997614</v>
      </c>
      <c r="F337" s="26">
        <v>91</v>
      </c>
      <c r="G337" s="27">
        <v>123</v>
      </c>
      <c r="H337" s="28">
        <f t="shared" si="16"/>
        <v>107</v>
      </c>
      <c r="I337" s="27">
        <v>72</v>
      </c>
      <c r="J337" s="18">
        <v>8</v>
      </c>
      <c r="K337" s="29">
        <v>0.7</v>
      </c>
      <c r="L337" s="29"/>
      <c r="M337" s="27">
        <v>35</v>
      </c>
      <c r="N337" s="18">
        <v>8</v>
      </c>
      <c r="O337" s="19">
        <v>0.7</v>
      </c>
      <c r="P337" s="19">
        <f t="shared" si="17"/>
        <v>0</v>
      </c>
      <c r="R337" s="29">
        <v>0.8</v>
      </c>
    </row>
    <row r="338" spans="1:18" x14ac:dyDescent="0.3">
      <c r="A338" s="51">
        <v>335</v>
      </c>
      <c r="B338" s="52" t="s">
        <v>1042</v>
      </c>
      <c r="C338" s="24">
        <v>5479184600</v>
      </c>
      <c r="D338" s="53">
        <v>16213</v>
      </c>
      <c r="E338" s="25">
        <f t="shared" si="15"/>
        <v>337950.07709862455</v>
      </c>
      <c r="F338" s="26">
        <v>57</v>
      </c>
      <c r="G338" s="27">
        <v>125</v>
      </c>
      <c r="H338" s="28">
        <f t="shared" si="16"/>
        <v>91</v>
      </c>
      <c r="I338" s="27">
        <v>46</v>
      </c>
      <c r="J338" s="18">
        <v>9</v>
      </c>
      <c r="K338" s="29">
        <v>0.6</v>
      </c>
      <c r="L338" s="29"/>
      <c r="M338" s="27">
        <v>33</v>
      </c>
      <c r="N338" s="18">
        <v>9</v>
      </c>
      <c r="O338" s="19">
        <v>0.6</v>
      </c>
      <c r="P338" s="19">
        <f t="shared" si="17"/>
        <v>0</v>
      </c>
      <c r="R338" s="29">
        <v>0.8</v>
      </c>
    </row>
    <row r="339" spans="1:18" x14ac:dyDescent="0.3">
      <c r="A339" s="51">
        <v>336</v>
      </c>
      <c r="B339" s="52" t="s">
        <v>1043</v>
      </c>
      <c r="C339" s="24">
        <v>10601685400</v>
      </c>
      <c r="D339" s="53">
        <v>57670</v>
      </c>
      <c r="E339" s="25">
        <f t="shared" si="15"/>
        <v>183833.62926998441</v>
      </c>
      <c r="F339" s="26">
        <v>182</v>
      </c>
      <c r="G339" s="27">
        <v>23</v>
      </c>
      <c r="H339" s="28">
        <f t="shared" si="16"/>
        <v>102.5</v>
      </c>
      <c r="I339" s="27">
        <v>62</v>
      </c>
      <c r="J339" s="18">
        <v>9</v>
      </c>
      <c r="K339" s="29">
        <v>0.6</v>
      </c>
      <c r="L339" s="29"/>
      <c r="M339" s="27">
        <v>34</v>
      </c>
      <c r="N339" s="18">
        <v>9</v>
      </c>
      <c r="O339" s="19">
        <v>0.6</v>
      </c>
      <c r="P339" s="19">
        <f t="shared" si="17"/>
        <v>0</v>
      </c>
      <c r="R339" s="29">
        <v>0.5</v>
      </c>
    </row>
    <row r="340" spans="1:18" x14ac:dyDescent="0.3">
      <c r="A340" s="51">
        <v>337</v>
      </c>
      <c r="B340" s="52" t="s">
        <v>1044</v>
      </c>
      <c r="C340" s="24">
        <v>333516600</v>
      </c>
      <c r="D340" s="53">
        <v>1631</v>
      </c>
      <c r="E340" s="25">
        <f t="shared" si="15"/>
        <v>204485.9595340282</v>
      </c>
      <c r="F340" s="26">
        <v>145</v>
      </c>
      <c r="G340" s="27">
        <v>304</v>
      </c>
      <c r="H340" s="28">
        <f t="shared" si="16"/>
        <v>224.5</v>
      </c>
      <c r="I340" s="27">
        <v>260</v>
      </c>
      <c r="J340" s="18">
        <v>3</v>
      </c>
      <c r="K340" s="29">
        <v>1.2</v>
      </c>
      <c r="L340" s="29"/>
      <c r="M340" s="27">
        <v>34</v>
      </c>
      <c r="N340" s="18">
        <v>3</v>
      </c>
      <c r="O340" s="19">
        <v>1.2</v>
      </c>
      <c r="P340" s="19">
        <f t="shared" si="17"/>
        <v>0</v>
      </c>
      <c r="R340" s="29">
        <v>1.3</v>
      </c>
    </row>
    <row r="341" spans="1:18" x14ac:dyDescent="0.3">
      <c r="A341" s="51">
        <v>338</v>
      </c>
      <c r="B341" s="52" t="s">
        <v>1045</v>
      </c>
      <c r="C341" s="24">
        <v>2145260700</v>
      </c>
      <c r="D341" s="53">
        <v>15279</v>
      </c>
      <c r="E341" s="25">
        <f t="shared" si="15"/>
        <v>140405.83153347732</v>
      </c>
      <c r="F341" s="26">
        <v>269</v>
      </c>
      <c r="G341" s="27">
        <v>135</v>
      </c>
      <c r="H341" s="28">
        <f t="shared" si="16"/>
        <v>202</v>
      </c>
      <c r="I341" s="27">
        <v>231</v>
      </c>
      <c r="J341" s="18">
        <v>4</v>
      </c>
      <c r="K341" s="29">
        <v>1.1000000000000001</v>
      </c>
      <c r="L341" s="29"/>
      <c r="M341" s="27">
        <v>34</v>
      </c>
      <c r="N341" s="18">
        <v>4</v>
      </c>
      <c r="O341" s="19">
        <v>1.1000000000000001</v>
      </c>
      <c r="P341" s="19">
        <f t="shared" si="17"/>
        <v>0</v>
      </c>
      <c r="R341" s="29">
        <v>0.8</v>
      </c>
    </row>
    <row r="342" spans="1:18" x14ac:dyDescent="0.3">
      <c r="A342" s="51">
        <v>339</v>
      </c>
      <c r="B342" s="52" t="s">
        <v>1046</v>
      </c>
      <c r="C342" s="24">
        <v>2108258500</v>
      </c>
      <c r="D342" s="53">
        <v>14551</v>
      </c>
      <c r="E342" s="25">
        <f t="shared" si="15"/>
        <v>144887.53350285205</v>
      </c>
      <c r="F342" s="26">
        <v>257</v>
      </c>
      <c r="G342" s="27">
        <v>142</v>
      </c>
      <c r="H342" s="28">
        <f t="shared" si="16"/>
        <v>199.5</v>
      </c>
      <c r="I342" s="27">
        <v>227</v>
      </c>
      <c r="J342" s="18">
        <v>4</v>
      </c>
      <c r="K342" s="29">
        <v>1.1000000000000001</v>
      </c>
      <c r="L342" s="29"/>
      <c r="M342" s="27">
        <v>35</v>
      </c>
      <c r="N342" s="18">
        <v>4</v>
      </c>
      <c r="O342" s="19">
        <v>1.1000000000000001</v>
      </c>
      <c r="P342" s="19">
        <f t="shared" si="17"/>
        <v>0</v>
      </c>
      <c r="R342" s="29">
        <v>0.9</v>
      </c>
    </row>
    <row r="343" spans="1:18" x14ac:dyDescent="0.3">
      <c r="A343" s="51">
        <v>340</v>
      </c>
      <c r="B343" s="52" t="s">
        <v>1047</v>
      </c>
      <c r="C343" s="24">
        <v>371024900</v>
      </c>
      <c r="D343" s="53">
        <v>2475</v>
      </c>
      <c r="E343" s="25">
        <f t="shared" si="15"/>
        <v>149909.05050505052</v>
      </c>
      <c r="F343" s="26">
        <v>246</v>
      </c>
      <c r="G343" s="27">
        <v>285</v>
      </c>
      <c r="H343" s="28">
        <f t="shared" si="16"/>
        <v>265.5</v>
      </c>
      <c r="I343" s="27">
        <v>305</v>
      </c>
      <c r="J343" s="18">
        <v>2</v>
      </c>
      <c r="K343" s="29">
        <v>1.3</v>
      </c>
      <c r="L343" s="29"/>
      <c r="M343" s="27">
        <v>32</v>
      </c>
      <c r="N343" s="18">
        <v>2</v>
      </c>
      <c r="O343" s="19">
        <v>1.3</v>
      </c>
      <c r="P343" s="19">
        <f t="shared" si="17"/>
        <v>0</v>
      </c>
      <c r="R343" s="29">
        <v>1.3</v>
      </c>
    </row>
    <row r="344" spans="1:18" x14ac:dyDescent="0.3">
      <c r="A344" s="51">
        <v>341</v>
      </c>
      <c r="B344" s="52" t="s">
        <v>1048</v>
      </c>
      <c r="C344" s="24">
        <v>1144212500</v>
      </c>
      <c r="D344" s="53">
        <v>7813</v>
      </c>
      <c r="E344" s="25">
        <f t="shared" si="15"/>
        <v>146449.82721105849</v>
      </c>
      <c r="F344" s="26">
        <v>253</v>
      </c>
      <c r="G344" s="27">
        <v>210</v>
      </c>
      <c r="H344" s="28">
        <f t="shared" si="16"/>
        <v>231.5</v>
      </c>
      <c r="I344" s="27">
        <v>268</v>
      </c>
      <c r="J344" s="18">
        <v>3</v>
      </c>
      <c r="K344" s="29">
        <v>1.2</v>
      </c>
      <c r="L344" s="29"/>
      <c r="M344" s="27">
        <v>35</v>
      </c>
      <c r="N344" s="18">
        <v>3</v>
      </c>
      <c r="O344" s="19">
        <v>1.2</v>
      </c>
      <c r="P344" s="19">
        <f t="shared" si="17"/>
        <v>0</v>
      </c>
      <c r="R344" s="29">
        <v>1</v>
      </c>
    </row>
    <row r="345" spans="1:18" x14ac:dyDescent="0.3">
      <c r="A345" s="51">
        <v>342</v>
      </c>
      <c r="B345" s="52" t="s">
        <v>1049</v>
      </c>
      <c r="C345" s="24">
        <v>5921026600</v>
      </c>
      <c r="D345" s="53">
        <v>23012</v>
      </c>
      <c r="E345" s="25">
        <f t="shared" si="15"/>
        <v>257301.69476794716</v>
      </c>
      <c r="F345" s="26">
        <v>100</v>
      </c>
      <c r="G345" s="27">
        <v>88</v>
      </c>
      <c r="H345" s="28">
        <f t="shared" si="16"/>
        <v>94</v>
      </c>
      <c r="I345" s="27">
        <v>51</v>
      </c>
      <c r="J345" s="18">
        <v>9</v>
      </c>
      <c r="K345" s="29">
        <v>0.6</v>
      </c>
      <c r="L345" s="29"/>
      <c r="M345" s="27">
        <v>35</v>
      </c>
      <c r="N345" s="18">
        <v>9</v>
      </c>
      <c r="O345" s="19">
        <v>0.6</v>
      </c>
      <c r="P345" s="19">
        <f t="shared" si="17"/>
        <v>0</v>
      </c>
      <c r="R345" s="29">
        <v>0.7</v>
      </c>
    </row>
    <row r="346" spans="1:18" x14ac:dyDescent="0.3">
      <c r="A346" s="51">
        <v>343</v>
      </c>
      <c r="B346" s="52" t="s">
        <v>1050</v>
      </c>
      <c r="C346" s="24">
        <v>983994000</v>
      </c>
      <c r="D346" s="53">
        <v>10352</v>
      </c>
      <c r="E346" s="25">
        <f t="shared" si="15"/>
        <v>95053.516228748063</v>
      </c>
      <c r="F346" s="26">
        <v>333</v>
      </c>
      <c r="G346" s="27">
        <v>180</v>
      </c>
      <c r="H346" s="28">
        <f t="shared" si="16"/>
        <v>256.5</v>
      </c>
      <c r="I346" s="27">
        <v>295</v>
      </c>
      <c r="J346" s="18">
        <v>2</v>
      </c>
      <c r="K346" s="29">
        <v>1.3</v>
      </c>
      <c r="L346" s="29"/>
      <c r="M346" s="27">
        <v>33</v>
      </c>
      <c r="N346" s="18">
        <v>2</v>
      </c>
      <c r="O346" s="19">
        <v>1.3</v>
      </c>
      <c r="P346" s="19">
        <f t="shared" si="17"/>
        <v>0</v>
      </c>
      <c r="R346" s="29">
        <v>1</v>
      </c>
    </row>
    <row r="347" spans="1:18" x14ac:dyDescent="0.3">
      <c r="A347" s="51">
        <v>344</v>
      </c>
      <c r="B347" s="52" t="s">
        <v>1051</v>
      </c>
      <c r="C347" s="24">
        <v>9544700800</v>
      </c>
      <c r="D347" s="53">
        <v>22662</v>
      </c>
      <c r="E347" s="25">
        <f t="shared" si="15"/>
        <v>421176.45397581853</v>
      </c>
      <c r="F347" s="26">
        <v>39</v>
      </c>
      <c r="G347" s="27">
        <v>90</v>
      </c>
      <c r="H347" s="28">
        <f t="shared" si="16"/>
        <v>64.5</v>
      </c>
      <c r="I347" s="27">
        <v>18</v>
      </c>
      <c r="J347" s="18">
        <v>10</v>
      </c>
      <c r="K347" s="29">
        <v>0.5</v>
      </c>
      <c r="L347" s="29"/>
      <c r="M347" s="27">
        <v>33</v>
      </c>
      <c r="N347" s="18">
        <v>10</v>
      </c>
      <c r="O347" s="19">
        <v>0.5</v>
      </c>
      <c r="P347" s="19">
        <f t="shared" si="17"/>
        <v>0</v>
      </c>
      <c r="R347" s="29">
        <v>0.7</v>
      </c>
    </row>
    <row r="348" spans="1:18" x14ac:dyDescent="0.3">
      <c r="A348" s="51">
        <v>345</v>
      </c>
      <c r="B348" s="52" t="s">
        <v>1052</v>
      </c>
      <c r="C348" s="24">
        <v>139980600</v>
      </c>
      <c r="D348" s="53">
        <v>821</v>
      </c>
      <c r="E348" s="25">
        <f t="shared" si="15"/>
        <v>170500.12180267967</v>
      </c>
      <c r="F348" s="26">
        <v>203</v>
      </c>
      <c r="G348" s="27">
        <v>329</v>
      </c>
      <c r="H348" s="28">
        <f t="shared" si="16"/>
        <v>266</v>
      </c>
      <c r="I348" s="27">
        <v>306</v>
      </c>
      <c r="J348" s="18">
        <v>2</v>
      </c>
      <c r="K348" s="29">
        <v>1.3</v>
      </c>
      <c r="L348" s="29"/>
      <c r="M348" s="27">
        <v>34</v>
      </c>
      <c r="N348" s="18">
        <v>2</v>
      </c>
      <c r="O348" s="19">
        <v>1.3</v>
      </c>
      <c r="P348" s="19">
        <f t="shared" si="17"/>
        <v>0</v>
      </c>
      <c r="R348" s="29">
        <v>1.4</v>
      </c>
    </row>
    <row r="349" spans="1:18" x14ac:dyDescent="0.3">
      <c r="A349" s="51">
        <v>346</v>
      </c>
      <c r="B349" s="52" t="s">
        <v>1053</v>
      </c>
      <c r="C349" s="24">
        <v>3178797900</v>
      </c>
      <c r="D349" s="53">
        <v>18505</v>
      </c>
      <c r="E349" s="25">
        <f t="shared" si="15"/>
        <v>171780.48635503917</v>
      </c>
      <c r="F349" s="26">
        <v>202</v>
      </c>
      <c r="G349" s="27">
        <v>106</v>
      </c>
      <c r="H349" s="28">
        <f t="shared" si="16"/>
        <v>154</v>
      </c>
      <c r="I349" s="27">
        <v>129</v>
      </c>
      <c r="J349" s="18">
        <v>7</v>
      </c>
      <c r="K349" s="29">
        <v>0.8</v>
      </c>
      <c r="L349" s="29"/>
      <c r="M349" s="27">
        <v>34</v>
      </c>
      <c r="N349" s="18">
        <v>7</v>
      </c>
      <c r="O349" s="19">
        <v>0.8</v>
      </c>
      <c r="P349" s="19">
        <f t="shared" si="17"/>
        <v>0</v>
      </c>
      <c r="R349" s="29">
        <v>0.8</v>
      </c>
    </row>
    <row r="350" spans="1:18" x14ac:dyDescent="0.3">
      <c r="A350" s="51">
        <v>347</v>
      </c>
      <c r="B350" s="52" t="s">
        <v>1054</v>
      </c>
      <c r="C350" s="24">
        <v>10155637600</v>
      </c>
      <c r="D350" s="53">
        <v>41056</v>
      </c>
      <c r="E350" s="25">
        <f t="shared" si="15"/>
        <v>247360.61964146531</v>
      </c>
      <c r="F350" s="26">
        <v>104</v>
      </c>
      <c r="G350" s="27">
        <v>38</v>
      </c>
      <c r="H350" s="28">
        <f t="shared" si="16"/>
        <v>71</v>
      </c>
      <c r="I350" s="27">
        <v>21</v>
      </c>
      <c r="J350" s="18">
        <v>10</v>
      </c>
      <c r="K350" s="29">
        <v>0.5</v>
      </c>
      <c r="L350" s="29"/>
      <c r="M350" s="27">
        <v>34</v>
      </c>
      <c r="N350" s="18">
        <v>10</v>
      </c>
      <c r="O350" s="19">
        <v>0.5</v>
      </c>
      <c r="P350" s="19">
        <f t="shared" si="17"/>
        <v>0</v>
      </c>
      <c r="R350" s="29">
        <v>0.6</v>
      </c>
    </row>
    <row r="351" spans="1:18" x14ac:dyDescent="0.3">
      <c r="A351" s="51">
        <v>348</v>
      </c>
      <c r="B351" s="52" t="s">
        <v>1055</v>
      </c>
      <c r="C351" s="24">
        <v>18737985800</v>
      </c>
      <c r="D351" s="53">
        <v>205918</v>
      </c>
      <c r="E351" s="25">
        <f t="shared" si="15"/>
        <v>90997.318350022819</v>
      </c>
      <c r="F351" s="26">
        <v>336</v>
      </c>
      <c r="G351" s="27">
        <v>2</v>
      </c>
      <c r="H351" s="28">
        <f t="shared" si="16"/>
        <v>169</v>
      </c>
      <c r="I351" s="27">
        <v>159</v>
      </c>
      <c r="J351" s="18">
        <v>6</v>
      </c>
      <c r="K351" s="29">
        <v>0.9</v>
      </c>
      <c r="L351" s="29"/>
      <c r="M351" s="27">
        <v>35</v>
      </c>
      <c r="N351" s="18">
        <v>6</v>
      </c>
      <c r="O351" s="19">
        <v>0.9</v>
      </c>
      <c r="P351" s="19">
        <f t="shared" si="17"/>
        <v>0</v>
      </c>
      <c r="R351" s="29">
        <v>0.5</v>
      </c>
    </row>
    <row r="352" spans="1:18" x14ac:dyDescent="0.3">
      <c r="A352" s="51">
        <v>349</v>
      </c>
      <c r="B352" s="52" t="s">
        <v>1056</v>
      </c>
      <c r="C352" s="24">
        <v>198652000</v>
      </c>
      <c r="D352" s="53">
        <v>1182</v>
      </c>
      <c r="E352" s="25">
        <f t="shared" si="15"/>
        <v>168064.29780033842</v>
      </c>
      <c r="F352" s="26">
        <v>206</v>
      </c>
      <c r="G352" s="27">
        <v>321</v>
      </c>
      <c r="H352" s="28">
        <f t="shared" si="16"/>
        <v>263.5</v>
      </c>
      <c r="I352" s="27">
        <v>303</v>
      </c>
      <c r="J352" s="18">
        <v>2</v>
      </c>
      <c r="K352" s="29">
        <v>1.3</v>
      </c>
      <c r="L352" s="29"/>
      <c r="M352" s="27">
        <v>35</v>
      </c>
      <c r="N352" s="18">
        <v>2</v>
      </c>
      <c r="O352" s="19">
        <v>1.3</v>
      </c>
      <c r="P352" s="19">
        <f t="shared" si="17"/>
        <v>0</v>
      </c>
      <c r="R352" s="29">
        <v>1.4</v>
      </c>
    </row>
    <row r="353" spans="1:18" x14ac:dyDescent="0.3">
      <c r="A353" s="51">
        <v>350</v>
      </c>
      <c r="B353" s="52" t="s">
        <v>1057</v>
      </c>
      <c r="C353" s="24">
        <v>2814471000</v>
      </c>
      <c r="D353" s="53">
        <v>12209</v>
      </c>
      <c r="E353" s="25">
        <f t="shared" si="15"/>
        <v>230524.28536325661</v>
      </c>
      <c r="F353" s="26">
        <v>116</v>
      </c>
      <c r="G353" s="27">
        <v>161</v>
      </c>
      <c r="H353" s="28">
        <f t="shared" si="16"/>
        <v>138.5</v>
      </c>
      <c r="I353" s="27">
        <v>109</v>
      </c>
      <c r="J353" s="18">
        <v>7</v>
      </c>
      <c r="K353" s="29">
        <v>0.8</v>
      </c>
      <c r="L353" s="29"/>
      <c r="M353" s="27">
        <v>35</v>
      </c>
      <c r="N353" s="18">
        <v>7</v>
      </c>
      <c r="O353" s="19">
        <v>0.8</v>
      </c>
      <c r="P353" s="19">
        <f t="shared" si="17"/>
        <v>0</v>
      </c>
      <c r="R353" s="29">
        <v>0.9</v>
      </c>
    </row>
    <row r="354" spans="1:18" x14ac:dyDescent="0.3">
      <c r="A354" s="51">
        <v>351</v>
      </c>
      <c r="B354" s="52" t="s">
        <v>1058</v>
      </c>
      <c r="C354" s="24">
        <v>7825616900</v>
      </c>
      <c r="D354" s="53">
        <v>25286</v>
      </c>
      <c r="E354" s="25">
        <f t="shared" si="15"/>
        <v>309484.17701494897</v>
      </c>
      <c r="F354" s="26">
        <v>67</v>
      </c>
      <c r="G354" s="27">
        <v>77</v>
      </c>
      <c r="H354" s="28">
        <f t="shared" si="16"/>
        <v>72</v>
      </c>
      <c r="I354" s="27">
        <v>23</v>
      </c>
      <c r="J354" s="18">
        <v>10</v>
      </c>
      <c r="K354" s="29">
        <v>0.5</v>
      </c>
      <c r="L354" s="29"/>
      <c r="M354" s="27">
        <v>35</v>
      </c>
      <c r="N354" s="18">
        <v>10</v>
      </c>
      <c r="O354" s="19">
        <v>0.5</v>
      </c>
      <c r="P354" s="19">
        <f t="shared" si="17"/>
        <v>0</v>
      </c>
      <c r="R354" s="29">
        <v>0.7</v>
      </c>
    </row>
    <row r="355" spans="1:18" x14ac:dyDescent="0.3">
      <c r="C355" s="25"/>
      <c r="D355" s="25"/>
      <c r="E355" s="25"/>
    </row>
    <row r="356" spans="1:18" x14ac:dyDescent="0.3">
      <c r="C356" s="54">
        <f>SUM(C4:C354)</f>
        <v>1583183946900</v>
      </c>
      <c r="D356" s="54">
        <f>SUM(D4:D354)</f>
        <v>6984723</v>
      </c>
      <c r="E356" s="54">
        <f>ROUND(C356/D356,0)</f>
        <v>226664</v>
      </c>
    </row>
    <row r="357" spans="1:18" x14ac:dyDescent="0.3">
      <c r="C357" s="55"/>
      <c r="D357" s="55"/>
    </row>
  </sheetData>
  <autoFilter ref="A3:R3" xr:uid="{90700D64-CCEE-4E3B-A846-90BB86B86160}">
    <sortState xmlns:xlrd2="http://schemas.microsoft.com/office/spreadsheetml/2017/richdata2" ref="A4:R354">
      <sortCondition ref="A3"/>
    </sortState>
  </autoFilter>
  <sortState xmlns:xlrd2="http://schemas.microsoft.com/office/spreadsheetml/2017/richdata2" ref="A4:P354">
    <sortCondition ref="A4:A354"/>
  </sortState>
  <mergeCells count="1">
    <mergeCell ref="M1:R1"/>
  </mergeCells>
  <pageMargins left="0.5" right="0.25" top="1" bottom="1" header="0.5" footer="0.5"/>
  <pageSetup scale="80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Distribution Calculation</vt:lpstr>
      <vt:lpstr>Ranking</vt:lpstr>
      <vt:lpstr>'Distribution Calculation'!Print_Titles</vt:lpstr>
      <vt:lpstr>Ranking!Print_Titles</vt:lpstr>
    </vt:vector>
  </TitlesOfParts>
  <Company>MA Dept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LocalAid@dor.state.ma.us</dc:creator>
  <cp:lastModifiedBy>Briggs, Michael J. (DOR)</cp:lastModifiedBy>
  <cp:lastPrinted>2007-09-12T17:49:23Z</cp:lastPrinted>
  <dcterms:created xsi:type="dcterms:W3CDTF">2005-08-08T14:54:59Z</dcterms:created>
  <dcterms:modified xsi:type="dcterms:W3CDTF">2024-11-15T14:00:15Z</dcterms:modified>
</cp:coreProperties>
</file>