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ariana_kabir_detma_org/Documents/Working Files/Budget Sheets/"/>
    </mc:Choice>
  </mc:AlternateContent>
  <xr:revisionPtr revIDLastSave="0" documentId="13_ncr:40009_{B2B17932-2274-4178-AAD9-9DB699559B73}" xr6:coauthVersionLast="45" xr6:coauthVersionMax="45" xr10:uidLastSave="{00000000-0000-0000-0000-000000000000}"/>
  <bookViews>
    <workbookView xWindow="1905" yWindow="735" windowWidth="36390" windowHeight="18660"/>
  </bookViews>
  <sheets>
    <sheet name="EDIC" sheetId="2" r:id="rId1"/>
  </sheets>
  <definedNames>
    <definedName name="_xlnm.Print_Area" localSheetId="0">EDIC!$A$1:$G$77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5" i="2" l="1"/>
  <c r="S67" i="2"/>
  <c r="Q70" i="2"/>
  <c r="Q75" i="2"/>
  <c r="S71" i="2"/>
  <c r="S72" i="2"/>
  <c r="S73" i="2"/>
  <c r="P75" i="2"/>
  <c r="S30" i="2"/>
  <c r="O75" i="2"/>
  <c r="N75" i="2"/>
  <c r="S66" i="2"/>
  <c r="S68" i="2"/>
  <c r="M75" i="2"/>
  <c r="L75" i="2"/>
  <c r="S29" i="2"/>
  <c r="S37" i="2"/>
  <c r="S38" i="2"/>
  <c r="S23" i="2"/>
  <c r="K36" i="2"/>
  <c r="S36" i="2"/>
  <c r="S69" i="2"/>
  <c r="J75" i="2"/>
  <c r="S15" i="2"/>
  <c r="S16" i="2"/>
  <c r="S21" i="2"/>
  <c r="S22" i="2"/>
  <c r="S20" i="2"/>
  <c r="J14" i="2"/>
  <c r="S14" i="2"/>
  <c r="I63" i="2"/>
  <c r="S63" i="2"/>
  <c r="I60" i="2"/>
  <c r="I75" i="2"/>
  <c r="S60" i="2"/>
  <c r="S65" i="2"/>
  <c r="S61" i="2"/>
  <c r="S62" i="2"/>
  <c r="S64" i="2"/>
  <c r="G17" i="2"/>
  <c r="G11" i="2"/>
  <c r="S11" i="2"/>
  <c r="H75" i="2"/>
  <c r="G8" i="2"/>
  <c r="G75" i="2"/>
  <c r="S9" i="2"/>
  <c r="S10" i="2"/>
  <c r="S12" i="2"/>
  <c r="S13" i="2"/>
  <c r="S17" i="2"/>
  <c r="S18" i="2"/>
  <c r="S19" i="2"/>
  <c r="S24" i="2"/>
  <c r="S25" i="2"/>
  <c r="S26" i="2"/>
  <c r="S27" i="2"/>
  <c r="S28" i="2"/>
  <c r="S32" i="2"/>
  <c r="S33" i="2"/>
  <c r="S34" i="2"/>
  <c r="S35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74" i="2"/>
  <c r="K75" i="2"/>
  <c r="S70" i="2"/>
  <c r="S8" i="2"/>
</calcChain>
</file>

<file path=xl/sharedStrings.xml><?xml version="1.0" encoding="utf-8"?>
<sst xmlns="http://schemas.openxmlformats.org/spreadsheetml/2006/main" count="247" uniqueCount="135">
  <si>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</si>
  <si>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</si>
  <si>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</si>
  <si>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</si>
  <si>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</si>
  <si>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</si>
  <si>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</si>
  <si>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</si>
  <si>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</si>
  <si>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</si>
  <si>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</si>
  <si>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</si>
  <si>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</si>
  <si>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</si>
  <si>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7003-0135</t>
  </si>
  <si>
    <t>N/A</t>
  </si>
  <si>
    <t>7003-1010</t>
  </si>
  <si>
    <t>CT EOL 19CCEDICNEGREA</t>
  </si>
  <si>
    <t>7002-6624</t>
  </si>
  <si>
    <t>REA8</t>
  </si>
  <si>
    <t>7003-1631</t>
  </si>
  <si>
    <t>7002-6628</t>
  </si>
  <si>
    <t>FY19 ADULT</t>
  </si>
  <si>
    <t>7003-1630</t>
  </si>
  <si>
    <t>FY19 D WKR</t>
  </si>
  <si>
    <t>7003-1778</t>
  </si>
  <si>
    <t>FY19 WP 90%</t>
  </si>
  <si>
    <t>7002-6626</t>
  </si>
  <si>
    <t>17.207</t>
  </si>
  <si>
    <t>STATE ONE STOP</t>
  </si>
  <si>
    <t>7003-0803</t>
  </si>
  <si>
    <t>WP 10%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</si>
  <si>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</si>
  <si>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</si>
  <si>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</si>
  <si>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</si>
  <si>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</si>
  <si>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</si>
  <si>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REA9</t>
  </si>
  <si>
    <t>JULY 1, 2020-JUNE 30, 2021</t>
  </si>
  <si>
    <t>JULY 1, 2021-JUNE 30, 2022</t>
  </si>
  <si>
    <t>CT EOL 21CCEDICSOSWIA</t>
  </si>
  <si>
    <t>INITIAL AWARD FY21</t>
  </si>
  <si>
    <t>BUDGET #1 FY21</t>
  </si>
  <si>
    <t>INITIAL AWARD FY21 AUGUST 10, 2020</t>
  </si>
  <si>
    <t>TO ADD FY21 WIOA FUNDS</t>
  </si>
  <si>
    <t>FY21 YOUTH Effective Date (04/01/2020)</t>
  </si>
  <si>
    <t>APRIL 1, 2020-JUNE 30, 2020</t>
  </si>
  <si>
    <t xml:space="preserve"> FWIAYTH21</t>
  </si>
  <si>
    <t>FY21 ADULT</t>
  </si>
  <si>
    <t xml:space="preserve"> FWIAADT21A</t>
  </si>
  <si>
    <t>JULY 1, 2022-JUNE 30, 2023</t>
  </si>
  <si>
    <t>FY21 D WKR</t>
  </si>
  <si>
    <t> FWIADWK21A</t>
  </si>
  <si>
    <t>JULY 1, 2020-DEC 31, 2020</t>
  </si>
  <si>
    <t>FVETS2020</t>
  </si>
  <si>
    <t>J409</t>
  </si>
  <si>
    <t>BUDGET #1 FY21 AUGUST 13, 2020</t>
  </si>
  <si>
    <t>TO ADD DVOP FUNDS</t>
  </si>
  <si>
    <r>
      <t xml:space="preserve">CT EOL </t>
    </r>
    <r>
      <rPr>
        <b/>
        <sz val="11"/>
        <color indexed="10"/>
        <rFont val="Book Antiqua"/>
        <family val="1"/>
      </rPr>
      <t>21</t>
    </r>
    <r>
      <rPr>
        <b/>
        <sz val="11"/>
        <rFont val="Book Antiqua"/>
        <family val="1"/>
      </rPr>
      <t>CCEDICVETSUI</t>
    </r>
  </si>
  <si>
    <t>BUDGET #2 FY21</t>
  </si>
  <si>
    <t>CT EOL 21CCEDICWP</t>
  </si>
  <si>
    <t>FES2021</t>
  </si>
  <si>
    <t>K105</t>
  </si>
  <si>
    <t>K107</t>
  </si>
  <si>
    <t>BUDGET #2 FY21 SEPTEMBER 25 2020</t>
  </si>
  <si>
    <t>TO ADD FY21 WP  FUNDS</t>
  </si>
  <si>
    <t>BUDGET #3 FY21</t>
  </si>
  <si>
    <t>FH126A20VR</t>
  </si>
  <si>
    <t>4110-3021</t>
  </si>
  <si>
    <t>K122</t>
  </si>
  <si>
    <t>SEPT 23, 2020-JUNE 30, 2021</t>
  </si>
  <si>
    <t>OCT 1,  2020-JUNE 30, 2021</t>
  </si>
  <si>
    <t>FWIAADT21B</t>
  </si>
  <si>
    <t>FWIADWK21B</t>
  </si>
  <si>
    <t>BUDGET #3  FY21 NOVEMBER 23, 2020</t>
  </si>
  <si>
    <t>TO ADD FY21 WIOA &amp; MCB FUNDS</t>
  </si>
  <si>
    <t>BUDGET #4 FY21</t>
  </si>
  <si>
    <t>CT EOL 21CCEDICTRADE</t>
  </si>
  <si>
    <t>TRADE</t>
  </si>
  <si>
    <t>OCTOBER 1, 2019-JUNE 20,2020</t>
  </si>
  <si>
    <t>FTRADE2020</t>
  </si>
  <si>
    <t>J402</t>
  </si>
  <si>
    <t>ALLOCATION FOR UI SERVICES</t>
  </si>
  <si>
    <t>WIOA 15% OH</t>
  </si>
  <si>
    <t xml:space="preserve">FWIAADT20B </t>
  </si>
  <si>
    <t>TO ADD 15%, ALLOCATION FOR UI SERVICES &amp; TRADE FUNDS</t>
  </si>
  <si>
    <t>BUDGET #4  FY21 DECEMBER 1, 2020</t>
  </si>
  <si>
    <t>CT EOL 21CCEDICSOSWTF</t>
  </si>
  <si>
    <t>BUDGET #5 FY21</t>
  </si>
  <si>
    <t>JULY 1, 2020- JUNE 30, 2021</t>
  </si>
  <si>
    <t>WTRUSTF21</t>
  </si>
  <si>
    <t>K164</t>
  </si>
  <si>
    <t>BUDGET #5  FY21 DECEMBER 4, 2020</t>
  </si>
  <si>
    <t>TO ADD WTF FUNDS</t>
  </si>
  <si>
    <t>BUDGET #6 FY21</t>
  </si>
  <si>
    <t>DTA</t>
  </si>
  <si>
    <t>4400-1979</t>
  </si>
  <si>
    <t>J527</t>
  </si>
  <si>
    <t>OCTOBER 19, 2020-JUNE 30, 2021</t>
  </si>
  <si>
    <t>DOE2021B1</t>
  </si>
  <si>
    <t>7035-0002</t>
  </si>
  <si>
    <t>K117</t>
  </si>
  <si>
    <t xml:space="preserve">TO ADD DTA &amp; PARTNER FUNDS </t>
  </si>
  <si>
    <t>SPSS2021</t>
  </si>
  <si>
    <t>BUDGET #6  FY21 DECEMBER 11, 2020</t>
  </si>
  <si>
    <t>BUDGET #7 FY21</t>
  </si>
  <si>
    <t>OCTOBER 28, 2020-JUNE 30, 2021</t>
  </si>
  <si>
    <t xml:space="preserve"> FV002A1922</t>
  </si>
  <si>
    <t>7038-0107</t>
  </si>
  <si>
    <t xml:space="preserve"> K123 </t>
  </si>
  <si>
    <t xml:space="preserve">TO ADD  PARTNER FUNDS </t>
  </si>
  <si>
    <t>BUDGET #7  FY21 DECEMBER 14, 2020</t>
  </si>
  <si>
    <t xml:space="preserve">TO ADD  DTA FUNDS </t>
  </si>
  <si>
    <t>BUDGET #8  FY21 DECEMBER 17, 2020</t>
  </si>
  <si>
    <t>BUDGET #8 FY21</t>
  </si>
  <si>
    <t>BUDGET #9 FY21</t>
  </si>
  <si>
    <t xml:space="preserve">TO ADD SOS FUNDS </t>
  </si>
  <si>
    <t>BUDGET #9  FY21 FEBRUARY 12, 2021</t>
  </si>
  <si>
    <t>STOSCC2021</t>
  </si>
  <si>
    <t>K184</t>
  </si>
  <si>
    <t>BUDGET #10 FY21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</si>
  <si>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</si>
  <si>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</si>
  <si>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</si>
  <si>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</si>
  <si>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</si>
  <si>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</si>
  <si>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 xml:space="preserve">TO ADD PARTNER FUNDS FUNDS </t>
  </si>
  <si>
    <t>BUDGET #10 FY21 FEBRUARY 17, 2021</t>
  </si>
  <si>
    <t>BUDGET #11 FY21</t>
  </si>
  <si>
    <t>BUDGET #11 FY21 FEBRUARY 23, 2021</t>
  </si>
  <si>
    <t>FAD35178X8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</si>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</sst>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b/>
      <sz val="11"/>
      <color indexed="10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444444"/>
      <name val="Book Antiqua"/>
      <family val="1"/>
    </font>
    <font>
      <b/>
      <sz val="11"/>
      <color rgb="FF1F497D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7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4" fillId="0" borderId="0" xfId="0" applyFont="1" applyAlignment="1"/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4" xfId="1" applyFont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/>
    </xf>
    <xf numFmtId="0" fontId="12" fillId="0" borderId="5" xfId="0" quotePrefix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8" fillId="0" borderId="0" xfId="0" applyNumberFormat="1" applyFont="1"/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5" xfId="0" applyFont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2" fillId="0" borderId="2" xfId="0" quotePrefix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 wrapText="1"/>
    </xf>
    <xf numFmtId="7" fontId="12" fillId="0" borderId="4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7" fontId="12" fillId="0" borderId="4" xfId="0" applyNumberFormat="1" applyFont="1" applyFill="1" applyBorder="1" applyAlignment="1">
      <alignment horizontal="center"/>
    </xf>
    <xf numFmtId="7" fontId="12" fillId="0" borderId="4" xfId="0" applyNumberFormat="1" applyFont="1" applyFill="1" applyBorder="1" applyAlignment="1">
      <alignment horizontal="center" wrapText="1"/>
    </xf>
    <xf numFmtId="7" fontId="13" fillId="0" borderId="4" xfId="1" applyNumberFormat="1" applyFont="1" applyFill="1" applyBorder="1" applyAlignment="1">
      <alignment horizontal="center"/>
    </xf>
    <xf numFmtId="44" fontId="12" fillId="0" borderId="6" xfId="1" applyFont="1" applyFill="1" applyBorder="1" applyAlignment="1">
      <alignment horizontal="center" vertical="center" wrapText="1"/>
    </xf>
    <xf numFmtId="0" fontId="18" fillId="0" borderId="1" xfId="0" quotePrefix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7" fillId="0" borderId="4" xfId="0" applyFont="1" applyFill="1" applyBorder="1"/>
    <xf numFmtId="0" fontId="18" fillId="0" borderId="1" xfId="0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wrapText="1"/>
    </xf>
    <xf numFmtId="44" fontId="12" fillId="0" borderId="4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4" fontId="13" fillId="0" borderId="4" xfId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4" fontId="7" fillId="0" borderId="4" xfId="1" applyFont="1" applyFill="1" applyBorder="1"/>
    <xf numFmtId="0" fontId="19" fillId="0" borderId="0" xfId="0" applyFont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B5" zoomScaleNormal="100" workbookViewId="0">
      <selection activeCell="R67" activeCellId="1" sqref="B67:F67 R67"/>
    </sheetView>
  </sheetViews>
  <sheetFormatPr defaultRowHeight="13.5" x14ac:dyDescent="0.25"/>
  <cols>
    <col min="1" max="1" width="61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4" customWidth="1"/>
    <col min="7" max="7" width="16.85546875" style="4" hidden="1" customWidth="1"/>
    <col min="8" max="13" width="19.28515625" style="4" hidden="1" customWidth="1"/>
    <col min="14" max="17" width="19.42578125" style="4" hidden="1" customWidth="1"/>
    <col min="18" max="18" width="19.42578125" style="4" customWidth="1"/>
    <col min="19" max="19" width="13.85546875" style="3" hidden="1" customWidth="1"/>
    <col min="20" max="20" width="12" style="3" bestFit="1" customWidth="1"/>
    <col min="21" max="16384" width="9.140625" style="3"/>
  </cols>
  <sheetData>
    <row r="1" spans="1:19" ht="20.25" x14ac:dyDescent="0.3">
      <c r="A1" s="3" t="s">
        <v>11</v>
      </c>
      <c r="B1" s="99" t="s">
        <v>10</v>
      </c>
      <c r="C1" s="100"/>
      <c r="D1" s="100"/>
      <c r="E1" s="100"/>
      <c r="F1" s="100"/>
      <c r="G1" s="100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20.25" x14ac:dyDescent="0.3">
      <c r="B2" s="15"/>
      <c r="C2" s="15"/>
      <c r="D2" s="15"/>
      <c r="E2" s="16"/>
      <c r="F2" s="16"/>
    </row>
    <row r="3" spans="1:19" ht="20.25" x14ac:dyDescent="0.3">
      <c r="A3" s="5" t="s">
        <v>12</v>
      </c>
      <c r="B3" s="15" t="s">
        <v>7</v>
      </c>
      <c r="C3" s="1"/>
    </row>
    <row r="4" spans="1:19" ht="20.25" x14ac:dyDescent="0.3">
      <c r="A4" s="5"/>
      <c r="B4" s="6"/>
      <c r="C4" s="1"/>
    </row>
    <row r="5" spans="1:19" s="19" customFormat="1" ht="30" x14ac:dyDescent="0.3">
      <c r="A5" s="1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47" t="s">
        <v>42</v>
      </c>
      <c r="H5" s="18" t="s">
        <v>43</v>
      </c>
      <c r="I5" s="18" t="s">
        <v>60</v>
      </c>
      <c r="J5" s="18" t="s">
        <v>67</v>
      </c>
      <c r="K5" s="18" t="s">
        <v>77</v>
      </c>
      <c r="L5" s="18" t="s">
        <v>89</v>
      </c>
      <c r="M5" s="18" t="s">
        <v>95</v>
      </c>
      <c r="N5" s="18" t="s">
        <v>106</v>
      </c>
      <c r="O5" s="18" t="s">
        <v>115</v>
      </c>
      <c r="P5" s="18" t="s">
        <v>116</v>
      </c>
      <c r="Q5" s="18" t="s">
        <v>121</v>
      </c>
      <c r="R5" s="18" t="s">
        <v>130</v>
      </c>
      <c r="S5" s="48" t="s">
        <v>6</v>
      </c>
    </row>
    <row r="6" spans="1:19" s="19" customFormat="1" ht="16.5" hidden="1" x14ac:dyDescent="0.3">
      <c r="A6" s="18" t="s">
        <v>8</v>
      </c>
      <c r="B6" s="18"/>
      <c r="C6" s="18"/>
      <c r="D6" s="18"/>
      <c r="E6" s="18"/>
      <c r="F6" s="18"/>
      <c r="G6" s="47"/>
      <c r="H6" s="50"/>
      <c r="I6" s="71"/>
      <c r="J6" s="71"/>
      <c r="K6" s="71"/>
      <c r="L6" s="71"/>
      <c r="M6" s="71"/>
      <c r="N6" s="71"/>
      <c r="O6" s="71"/>
      <c r="P6" s="71"/>
      <c r="Q6" s="71"/>
      <c r="R6" s="71"/>
      <c r="S6" s="48"/>
    </row>
    <row r="7" spans="1:19" s="19" customFormat="1" ht="16.5" hidden="1" x14ac:dyDescent="0.3">
      <c r="A7" s="24" t="s">
        <v>41</v>
      </c>
      <c r="B7" s="18"/>
      <c r="C7" s="18"/>
      <c r="D7" s="18"/>
      <c r="E7" s="18"/>
      <c r="F7" s="18"/>
      <c r="G7" s="47"/>
      <c r="H7" s="50"/>
      <c r="I7" s="71"/>
      <c r="J7" s="71"/>
      <c r="K7" s="71"/>
      <c r="L7" s="71"/>
      <c r="M7" s="71"/>
      <c r="N7" s="71"/>
      <c r="O7" s="71"/>
      <c r="P7" s="71"/>
      <c r="Q7" s="71"/>
      <c r="R7" s="71"/>
      <c r="S7" s="48"/>
    </row>
    <row r="8" spans="1:19" s="19" customFormat="1" ht="16.5" hidden="1" x14ac:dyDescent="0.3">
      <c r="A8" s="66" t="s">
        <v>46</v>
      </c>
      <c r="B8" s="51" t="s">
        <v>47</v>
      </c>
      <c r="C8" s="67" t="s">
        <v>48</v>
      </c>
      <c r="D8" s="24" t="s">
        <v>20</v>
      </c>
      <c r="E8" s="52">
        <v>6501</v>
      </c>
      <c r="F8" s="25">
        <v>17.259</v>
      </c>
      <c r="G8" s="68">
        <f>1341963-2</f>
        <v>1341961</v>
      </c>
      <c r="H8" s="50"/>
      <c r="I8" s="71"/>
      <c r="J8" s="71"/>
      <c r="K8" s="71"/>
      <c r="L8" s="71"/>
      <c r="M8" s="71"/>
      <c r="N8" s="71"/>
      <c r="O8" s="71"/>
      <c r="P8" s="71"/>
      <c r="Q8" s="71"/>
      <c r="R8" s="71"/>
      <c r="S8" s="53">
        <f t="shared" ref="S8:S13" si="0">SUM(G8:H8)</f>
        <v>1341961</v>
      </c>
    </row>
    <row r="9" spans="1:19" s="19" customFormat="1" ht="16.5" hidden="1" x14ac:dyDescent="0.3">
      <c r="A9" s="66" t="s">
        <v>46</v>
      </c>
      <c r="B9" s="25" t="s">
        <v>39</v>
      </c>
      <c r="C9" s="67" t="s">
        <v>48</v>
      </c>
      <c r="D9" s="24" t="s">
        <v>20</v>
      </c>
      <c r="E9" s="52">
        <v>6501</v>
      </c>
      <c r="F9" s="25">
        <v>17.259</v>
      </c>
      <c r="G9" s="68">
        <v>1</v>
      </c>
      <c r="H9" s="50"/>
      <c r="I9" s="71"/>
      <c r="J9" s="71"/>
      <c r="K9" s="71"/>
      <c r="L9" s="71"/>
      <c r="M9" s="71"/>
      <c r="N9" s="71"/>
      <c r="O9" s="71"/>
      <c r="P9" s="71"/>
      <c r="Q9" s="71"/>
      <c r="R9" s="71"/>
      <c r="S9" s="53">
        <f t="shared" si="0"/>
        <v>1</v>
      </c>
    </row>
    <row r="10" spans="1:19" s="19" customFormat="1" ht="16.5" hidden="1" x14ac:dyDescent="0.3">
      <c r="A10" s="66" t="s">
        <v>46</v>
      </c>
      <c r="B10" s="25" t="s">
        <v>40</v>
      </c>
      <c r="C10" s="67" t="s">
        <v>48</v>
      </c>
      <c r="D10" s="24" t="s">
        <v>20</v>
      </c>
      <c r="E10" s="52">
        <v>6501</v>
      </c>
      <c r="F10" s="25">
        <v>17.259</v>
      </c>
      <c r="G10" s="68">
        <v>1</v>
      </c>
      <c r="H10" s="5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53">
        <f t="shared" si="0"/>
        <v>1</v>
      </c>
    </row>
    <row r="11" spans="1:19" s="19" customFormat="1" ht="16.5" hidden="1" x14ac:dyDescent="0.3">
      <c r="A11" s="45" t="s">
        <v>49</v>
      </c>
      <c r="B11" s="25" t="s">
        <v>39</v>
      </c>
      <c r="C11" s="67" t="s">
        <v>50</v>
      </c>
      <c r="D11" s="55" t="s">
        <v>23</v>
      </c>
      <c r="E11" s="25">
        <v>6502</v>
      </c>
      <c r="F11" s="55">
        <v>17.257999999999999</v>
      </c>
      <c r="G11" s="68">
        <f>171333-2</f>
        <v>171331</v>
      </c>
      <c r="H11" s="5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53">
        <f t="shared" si="0"/>
        <v>171331</v>
      </c>
    </row>
    <row r="12" spans="1:19" s="19" customFormat="1" ht="16.5" hidden="1" x14ac:dyDescent="0.3">
      <c r="A12" s="45" t="s">
        <v>49</v>
      </c>
      <c r="B12" s="25" t="s">
        <v>40</v>
      </c>
      <c r="C12" s="67" t="s">
        <v>50</v>
      </c>
      <c r="D12" s="55" t="s">
        <v>23</v>
      </c>
      <c r="E12" s="25">
        <v>6502</v>
      </c>
      <c r="F12" s="55">
        <v>17.257999999999999</v>
      </c>
      <c r="G12" s="68">
        <v>1</v>
      </c>
      <c r="H12" s="5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53">
        <f t="shared" si="0"/>
        <v>1</v>
      </c>
    </row>
    <row r="13" spans="1:19" s="19" customFormat="1" ht="16.5" hidden="1" x14ac:dyDescent="0.3">
      <c r="A13" s="45" t="s">
        <v>49</v>
      </c>
      <c r="B13" s="25" t="s">
        <v>51</v>
      </c>
      <c r="C13" s="67" t="s">
        <v>50</v>
      </c>
      <c r="D13" s="55" t="s">
        <v>23</v>
      </c>
      <c r="E13" s="25">
        <v>6502</v>
      </c>
      <c r="F13" s="55">
        <v>17.257999999999999</v>
      </c>
      <c r="G13" s="68">
        <v>1</v>
      </c>
      <c r="H13" s="5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53">
        <f t="shared" si="0"/>
        <v>1</v>
      </c>
    </row>
    <row r="14" spans="1:19" s="19" customFormat="1" ht="16.5" hidden="1" x14ac:dyDescent="0.3">
      <c r="A14" s="45" t="s">
        <v>22</v>
      </c>
      <c r="B14" s="78" t="s">
        <v>72</v>
      </c>
      <c r="C14" s="70" t="s">
        <v>73</v>
      </c>
      <c r="D14" s="24" t="s">
        <v>23</v>
      </c>
      <c r="E14" s="25">
        <v>6502</v>
      </c>
      <c r="F14" s="24">
        <v>17.257999999999999</v>
      </c>
      <c r="G14" s="68"/>
      <c r="H14" s="50"/>
      <c r="I14" s="71"/>
      <c r="J14" s="77">
        <f>854960-2</f>
        <v>854958</v>
      </c>
      <c r="K14" s="77"/>
      <c r="L14" s="77"/>
      <c r="M14" s="77"/>
      <c r="N14" s="77"/>
      <c r="O14" s="77"/>
      <c r="P14" s="77"/>
      <c r="Q14" s="77"/>
      <c r="R14" s="77"/>
      <c r="S14" s="53">
        <f>SUM(I14:J14)</f>
        <v>854958</v>
      </c>
    </row>
    <row r="15" spans="1:19" s="19" customFormat="1" ht="16.5" hidden="1" x14ac:dyDescent="0.3">
      <c r="A15" s="45" t="s">
        <v>22</v>
      </c>
      <c r="B15" s="25" t="s">
        <v>40</v>
      </c>
      <c r="C15" s="70" t="s">
        <v>73</v>
      </c>
      <c r="D15" s="24" t="s">
        <v>23</v>
      </c>
      <c r="E15" s="25">
        <v>6502</v>
      </c>
      <c r="F15" s="24">
        <v>17.257999999999999</v>
      </c>
      <c r="G15" s="68"/>
      <c r="H15" s="50"/>
      <c r="I15" s="71"/>
      <c r="J15" s="77">
        <v>1</v>
      </c>
      <c r="K15" s="77"/>
      <c r="L15" s="77"/>
      <c r="M15" s="77"/>
      <c r="N15" s="77"/>
      <c r="O15" s="77"/>
      <c r="P15" s="77"/>
      <c r="Q15" s="77"/>
      <c r="R15" s="77"/>
      <c r="S15" s="53">
        <f>SUM(I15:J15)</f>
        <v>1</v>
      </c>
    </row>
    <row r="16" spans="1:19" s="19" customFormat="1" ht="16.5" hidden="1" x14ac:dyDescent="0.3">
      <c r="A16" s="45" t="s">
        <v>22</v>
      </c>
      <c r="B16" s="25" t="s">
        <v>51</v>
      </c>
      <c r="C16" s="70" t="s">
        <v>73</v>
      </c>
      <c r="D16" s="24" t="s">
        <v>23</v>
      </c>
      <c r="E16" s="25">
        <v>6502</v>
      </c>
      <c r="F16" s="24">
        <v>17.257999999999999</v>
      </c>
      <c r="G16" s="68"/>
      <c r="H16" s="50"/>
      <c r="I16" s="71"/>
      <c r="J16" s="77">
        <v>1</v>
      </c>
      <c r="K16" s="77"/>
      <c r="L16" s="77"/>
      <c r="M16" s="77"/>
      <c r="N16" s="77"/>
      <c r="O16" s="77"/>
      <c r="P16" s="77"/>
      <c r="Q16" s="77"/>
      <c r="R16" s="77"/>
      <c r="S16" s="53">
        <f>SUM(I16:J16)</f>
        <v>1</v>
      </c>
    </row>
    <row r="17" spans="1:19" s="19" customFormat="1" ht="16.5" hidden="1" x14ac:dyDescent="0.3">
      <c r="A17" s="45" t="s">
        <v>52</v>
      </c>
      <c r="B17" s="25" t="s">
        <v>39</v>
      </c>
      <c r="C17" s="79" t="s">
        <v>53</v>
      </c>
      <c r="D17" s="24" t="s">
        <v>25</v>
      </c>
      <c r="E17" s="25">
        <v>6503</v>
      </c>
      <c r="F17" s="24">
        <v>17.277999999999999</v>
      </c>
      <c r="G17" s="68">
        <f>136082-2</f>
        <v>136080</v>
      </c>
      <c r="H17" s="50"/>
      <c r="I17" s="71"/>
      <c r="J17" s="77"/>
      <c r="K17" s="77"/>
      <c r="L17" s="77"/>
      <c r="M17" s="77"/>
      <c r="N17" s="77"/>
      <c r="O17" s="77"/>
      <c r="P17" s="77"/>
      <c r="Q17" s="77"/>
      <c r="R17" s="77"/>
      <c r="S17" s="53">
        <f>SUM(G17:H17)</f>
        <v>136080</v>
      </c>
    </row>
    <row r="18" spans="1:19" s="19" customFormat="1" ht="16.5" hidden="1" x14ac:dyDescent="0.3">
      <c r="A18" s="45" t="s">
        <v>52</v>
      </c>
      <c r="B18" s="25" t="s">
        <v>40</v>
      </c>
      <c r="C18" s="79" t="s">
        <v>53</v>
      </c>
      <c r="D18" s="24" t="s">
        <v>25</v>
      </c>
      <c r="E18" s="25">
        <v>6503</v>
      </c>
      <c r="F18" s="24">
        <v>17.277999999999999</v>
      </c>
      <c r="G18" s="68">
        <v>1</v>
      </c>
      <c r="H18" s="50"/>
      <c r="I18" s="71"/>
      <c r="J18" s="77"/>
      <c r="K18" s="77"/>
      <c r="L18" s="77"/>
      <c r="M18" s="77"/>
      <c r="N18" s="77"/>
      <c r="O18" s="77"/>
      <c r="P18" s="77"/>
      <c r="Q18" s="77"/>
      <c r="R18" s="77"/>
      <c r="S18" s="53">
        <f>SUM(G18:H18)</f>
        <v>1</v>
      </c>
    </row>
    <row r="19" spans="1:19" s="19" customFormat="1" ht="16.5" hidden="1" x14ac:dyDescent="0.3">
      <c r="A19" s="45" t="s">
        <v>52</v>
      </c>
      <c r="B19" s="25" t="s">
        <v>51</v>
      </c>
      <c r="C19" s="79" t="s">
        <v>53</v>
      </c>
      <c r="D19" s="24" t="s">
        <v>25</v>
      </c>
      <c r="E19" s="25">
        <v>6503</v>
      </c>
      <c r="F19" s="24">
        <v>17.277999999999999</v>
      </c>
      <c r="G19" s="68">
        <v>1</v>
      </c>
      <c r="H19" s="50"/>
      <c r="I19" s="71"/>
      <c r="J19" s="77"/>
      <c r="K19" s="77"/>
      <c r="L19" s="77"/>
      <c r="M19" s="77"/>
      <c r="N19" s="77"/>
      <c r="O19" s="77"/>
      <c r="P19" s="77"/>
      <c r="Q19" s="77"/>
      <c r="R19" s="77"/>
      <c r="S19" s="53">
        <f>SUM(G19:H19)</f>
        <v>1</v>
      </c>
    </row>
    <row r="20" spans="1:19" s="19" customFormat="1" ht="16.5" hidden="1" x14ac:dyDescent="0.3">
      <c r="A20" s="45" t="s">
        <v>24</v>
      </c>
      <c r="B20" s="78" t="s">
        <v>72</v>
      </c>
      <c r="C20" s="70" t="s">
        <v>74</v>
      </c>
      <c r="D20" s="24" t="s">
        <v>25</v>
      </c>
      <c r="E20" s="25">
        <v>6503</v>
      </c>
      <c r="F20" s="24">
        <v>17.277999999999999</v>
      </c>
      <c r="G20" s="47"/>
      <c r="H20" s="50"/>
      <c r="I20" s="71"/>
      <c r="J20" s="77">
        <v>609127</v>
      </c>
      <c r="K20" s="77"/>
      <c r="L20" s="77"/>
      <c r="M20" s="77"/>
      <c r="N20" s="77"/>
      <c r="O20" s="77"/>
      <c r="P20" s="77"/>
      <c r="Q20" s="77"/>
      <c r="R20" s="77"/>
      <c r="S20" s="53">
        <f>SUM(I20:J20)</f>
        <v>609127</v>
      </c>
    </row>
    <row r="21" spans="1:19" s="19" customFormat="1" ht="16.5" hidden="1" x14ac:dyDescent="0.3">
      <c r="A21" s="45" t="s">
        <v>24</v>
      </c>
      <c r="B21" s="25" t="s">
        <v>40</v>
      </c>
      <c r="C21" s="70" t="s">
        <v>74</v>
      </c>
      <c r="D21" s="24" t="s">
        <v>25</v>
      </c>
      <c r="E21" s="25">
        <v>6503</v>
      </c>
      <c r="F21" s="24">
        <v>17.277999999999999</v>
      </c>
      <c r="G21" s="47"/>
      <c r="H21" s="50"/>
      <c r="I21" s="71"/>
      <c r="J21" s="77">
        <v>1</v>
      </c>
      <c r="K21" s="77"/>
      <c r="L21" s="77"/>
      <c r="M21" s="77"/>
      <c r="N21" s="77"/>
      <c r="O21" s="77"/>
      <c r="P21" s="77"/>
      <c r="Q21" s="77"/>
      <c r="R21" s="77"/>
      <c r="S21" s="53">
        <f>SUM(I21:J21)</f>
        <v>1</v>
      </c>
    </row>
    <row r="22" spans="1:19" s="19" customFormat="1" ht="16.5" hidden="1" x14ac:dyDescent="0.3">
      <c r="A22" s="45" t="s">
        <v>24</v>
      </c>
      <c r="B22" s="25" t="s">
        <v>51</v>
      </c>
      <c r="C22" s="70" t="s">
        <v>74</v>
      </c>
      <c r="D22" s="24" t="s">
        <v>25</v>
      </c>
      <c r="E22" s="25">
        <v>6503</v>
      </c>
      <c r="F22" s="24">
        <v>17.277999999999999</v>
      </c>
      <c r="G22" s="47"/>
      <c r="H22" s="50"/>
      <c r="I22" s="71"/>
      <c r="J22" s="77">
        <v>1</v>
      </c>
      <c r="K22" s="77"/>
      <c r="L22" s="77"/>
      <c r="M22" s="77"/>
      <c r="N22" s="77"/>
      <c r="O22" s="77"/>
      <c r="P22" s="77"/>
      <c r="Q22" s="77"/>
      <c r="R22" s="77"/>
      <c r="S22" s="53">
        <f>SUM(I22:J22)</f>
        <v>1</v>
      </c>
    </row>
    <row r="23" spans="1:19" s="19" customFormat="1" ht="16.5" hidden="1" x14ac:dyDescent="0.3">
      <c r="A23" s="45" t="s">
        <v>84</v>
      </c>
      <c r="B23" s="25" t="s">
        <v>39</v>
      </c>
      <c r="C23" s="85" t="s">
        <v>85</v>
      </c>
      <c r="D23" s="24" t="s">
        <v>23</v>
      </c>
      <c r="E23" s="85">
        <v>6409</v>
      </c>
      <c r="F23" s="24">
        <v>17.257999999999999</v>
      </c>
      <c r="G23" s="47"/>
      <c r="H23" s="50"/>
      <c r="I23" s="71"/>
      <c r="J23" s="71"/>
      <c r="K23" s="77">
        <v>30000</v>
      </c>
      <c r="L23" s="77"/>
      <c r="M23" s="77"/>
      <c r="N23" s="77"/>
      <c r="O23" s="77"/>
      <c r="P23" s="77"/>
      <c r="Q23" s="77"/>
      <c r="R23" s="77"/>
      <c r="S23" s="53">
        <f>SUM(J23:K23)</f>
        <v>30000</v>
      </c>
    </row>
    <row r="24" spans="1:19" s="19" customFormat="1" ht="16.5" hidden="1" x14ac:dyDescent="0.3">
      <c r="A24" s="64"/>
      <c r="B24" s="25"/>
      <c r="C24" s="62"/>
      <c r="D24" s="24"/>
      <c r="E24" s="24"/>
      <c r="F24" s="24"/>
      <c r="G24" s="47"/>
      <c r="H24" s="5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53">
        <f>SUM(G24:H24)</f>
        <v>0</v>
      </c>
    </row>
    <row r="25" spans="1:19" s="19" customFormat="1" ht="15.75" hidden="1" customHeight="1" x14ac:dyDescent="0.3">
      <c r="A25" s="45"/>
      <c r="B25" s="25"/>
      <c r="C25" s="18"/>
      <c r="D25" s="18"/>
      <c r="E25" s="18"/>
      <c r="F25" s="18"/>
      <c r="G25" s="47"/>
      <c r="H25" s="5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53">
        <f>SUM(G25:H25)</f>
        <v>0</v>
      </c>
    </row>
    <row r="26" spans="1:19" s="7" customFormat="1" ht="15.75" hidden="1" customHeight="1" x14ac:dyDescent="0.3">
      <c r="A26" s="18" t="s">
        <v>8</v>
      </c>
      <c r="B26" s="20"/>
      <c r="C26" s="21"/>
      <c r="D26" s="21"/>
      <c r="E26" s="22"/>
      <c r="F26" s="23"/>
      <c r="G26" s="23"/>
      <c r="H26" s="49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53">
        <f>SUM(G26:H26)</f>
        <v>0</v>
      </c>
    </row>
    <row r="27" spans="1:19" s="9" customFormat="1" ht="15.75" hidden="1" customHeight="1" x14ac:dyDescent="0.3">
      <c r="A27" s="24" t="s">
        <v>88</v>
      </c>
      <c r="B27" s="20"/>
      <c r="C27" s="21"/>
      <c r="D27" s="21"/>
      <c r="E27" s="22"/>
      <c r="F27" s="23"/>
      <c r="G27" s="24"/>
      <c r="H27" s="24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53">
        <f>SUM(G27:H27)</f>
        <v>0</v>
      </c>
    </row>
    <row r="28" spans="1:19" s="9" customFormat="1" ht="15.75" hidden="1" customHeight="1" x14ac:dyDescent="0.3">
      <c r="A28" s="40"/>
      <c r="B28" s="25"/>
      <c r="C28" s="80"/>
      <c r="D28" s="24"/>
      <c r="E28" s="80"/>
      <c r="F28" s="25"/>
      <c r="G28" s="26"/>
      <c r="H28" s="26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53">
        <f>SUM(G28:H28)</f>
        <v>0</v>
      </c>
    </row>
    <row r="29" spans="1:19" s="10" customFormat="1" ht="15.75" hidden="1" customHeight="1" x14ac:dyDescent="0.3">
      <c r="A29" s="43" t="s">
        <v>13</v>
      </c>
      <c r="B29" s="25" t="s">
        <v>90</v>
      </c>
      <c r="C29" s="87" t="s">
        <v>91</v>
      </c>
      <c r="D29" s="87" t="s">
        <v>14</v>
      </c>
      <c r="E29" s="87" t="s">
        <v>92</v>
      </c>
      <c r="F29" s="24" t="s">
        <v>15</v>
      </c>
      <c r="G29" s="27"/>
      <c r="H29" s="13"/>
      <c r="I29" s="81"/>
      <c r="J29" s="81"/>
      <c r="K29" s="81"/>
      <c r="L29" s="88">
        <v>95000</v>
      </c>
      <c r="M29" s="88"/>
      <c r="N29" s="88"/>
      <c r="O29" s="88"/>
      <c r="P29" s="88"/>
      <c r="Q29" s="88"/>
      <c r="R29" s="88"/>
      <c r="S29" s="53">
        <f>SUM(K29:L29)</f>
        <v>95000</v>
      </c>
    </row>
    <row r="30" spans="1:19" s="10" customFormat="1" ht="15.75" hidden="1" customHeight="1" x14ac:dyDescent="0.3">
      <c r="A30" s="56" t="s">
        <v>29</v>
      </c>
      <c r="B30" s="90" t="s">
        <v>39</v>
      </c>
      <c r="C30" s="91" t="s">
        <v>119</v>
      </c>
      <c r="D30" s="91" t="s">
        <v>30</v>
      </c>
      <c r="E30" s="91" t="s">
        <v>120</v>
      </c>
      <c r="F30" s="25" t="s">
        <v>15</v>
      </c>
      <c r="G30" s="26"/>
      <c r="H30" s="13"/>
      <c r="I30" s="81"/>
      <c r="J30" s="81"/>
      <c r="K30" s="81"/>
      <c r="L30" s="88"/>
      <c r="M30" s="88"/>
      <c r="N30" s="88"/>
      <c r="O30" s="88"/>
      <c r="P30" s="88">
        <v>562366</v>
      </c>
      <c r="Q30" s="88"/>
      <c r="R30" s="88"/>
      <c r="S30" s="53">
        <f>SUM(O30:P30)</f>
        <v>562366</v>
      </c>
    </row>
    <row r="31" spans="1:19" s="10" customFormat="1" ht="15.6" hidden="1" customHeight="1" x14ac:dyDescent="0.3">
      <c r="A31" s="56"/>
      <c r="B31" s="25"/>
      <c r="C31" s="24"/>
      <c r="D31" s="24"/>
      <c r="E31" s="24"/>
      <c r="F31" s="25"/>
      <c r="G31" s="26"/>
      <c r="H31" s="26"/>
      <c r="I31" s="74"/>
      <c r="J31" s="74"/>
      <c r="K31" s="74"/>
      <c r="L31" s="84"/>
      <c r="M31" s="84"/>
      <c r="N31" s="84"/>
      <c r="O31" s="84"/>
      <c r="P31" s="84"/>
      <c r="Q31" s="84"/>
      <c r="R31" s="84"/>
      <c r="S31" s="53"/>
    </row>
    <row r="32" spans="1:19" s="10" customFormat="1" ht="15.75" hidden="1" customHeight="1" x14ac:dyDescent="0.3">
      <c r="A32" s="56"/>
      <c r="B32" s="25"/>
      <c r="C32" s="44"/>
      <c r="D32" s="44"/>
      <c r="E32" s="44"/>
      <c r="F32" s="25"/>
      <c r="G32" s="26"/>
      <c r="H32" s="26"/>
      <c r="I32" s="74"/>
      <c r="J32" s="74"/>
      <c r="K32" s="74"/>
      <c r="L32" s="84"/>
      <c r="M32" s="84"/>
      <c r="N32" s="84"/>
      <c r="O32" s="84"/>
      <c r="P32" s="84"/>
      <c r="Q32" s="84"/>
      <c r="R32" s="84"/>
      <c r="S32" s="53">
        <f>SUM(G32:H32)</f>
        <v>0</v>
      </c>
    </row>
    <row r="33" spans="1:19" s="10" customFormat="1" ht="15.75" hidden="1" customHeight="1" x14ac:dyDescent="0.3">
      <c r="A33" s="40"/>
      <c r="B33" s="25"/>
      <c r="C33" s="80"/>
      <c r="D33" s="24"/>
      <c r="E33" s="80"/>
      <c r="F33" s="25"/>
      <c r="G33" s="26"/>
      <c r="H33" s="26"/>
      <c r="I33" s="74"/>
      <c r="J33" s="74"/>
      <c r="K33" s="74"/>
      <c r="L33" s="84"/>
      <c r="M33" s="84"/>
      <c r="N33" s="84"/>
      <c r="O33" s="84"/>
      <c r="P33" s="84"/>
      <c r="Q33" s="84"/>
      <c r="R33" s="84"/>
      <c r="S33" s="53">
        <f>SUM(G33:H33)</f>
        <v>0</v>
      </c>
    </row>
    <row r="34" spans="1:19" s="11" customFormat="1" ht="15.75" hidden="1" customHeight="1" x14ac:dyDescent="0.3">
      <c r="A34" s="18" t="s">
        <v>8</v>
      </c>
      <c r="B34" s="20"/>
      <c r="C34" s="23"/>
      <c r="D34" s="23"/>
      <c r="E34" s="20"/>
      <c r="F34" s="20"/>
      <c r="G34" s="26"/>
      <c r="H34" s="26"/>
      <c r="I34" s="74"/>
      <c r="J34" s="74"/>
      <c r="K34" s="74"/>
      <c r="L34" s="84"/>
      <c r="M34" s="84"/>
      <c r="N34" s="84"/>
      <c r="O34" s="84"/>
      <c r="P34" s="84"/>
      <c r="Q34" s="84"/>
      <c r="R34" s="84"/>
      <c r="S34" s="53">
        <f>SUM(G34:H34)</f>
        <v>0</v>
      </c>
    </row>
    <row r="35" spans="1:19" s="10" customFormat="1" ht="15.75" hidden="1" customHeight="1" x14ac:dyDescent="0.3">
      <c r="A35" s="24" t="s">
        <v>78</v>
      </c>
      <c r="B35" s="20"/>
      <c r="C35" s="23"/>
      <c r="D35" s="23"/>
      <c r="E35" s="20"/>
      <c r="F35" s="20"/>
      <c r="G35" s="26"/>
      <c r="H35" s="26"/>
      <c r="I35" s="74"/>
      <c r="J35" s="74"/>
      <c r="K35" s="74"/>
      <c r="L35" s="84"/>
      <c r="M35" s="84"/>
      <c r="N35" s="84"/>
      <c r="O35" s="84"/>
      <c r="P35" s="84"/>
      <c r="Q35" s="84"/>
      <c r="R35" s="84"/>
      <c r="S35" s="53">
        <f>SUM(G35:H35)</f>
        <v>0</v>
      </c>
    </row>
    <row r="36" spans="1:19" s="11" customFormat="1" ht="15.75" hidden="1" customHeight="1" x14ac:dyDescent="0.25">
      <c r="A36" s="45" t="s">
        <v>79</v>
      </c>
      <c r="B36" s="65" t="s">
        <v>80</v>
      </c>
      <c r="C36" s="55" t="s">
        <v>81</v>
      </c>
      <c r="D36" s="24" t="s">
        <v>16</v>
      </c>
      <c r="E36" s="24" t="s">
        <v>82</v>
      </c>
      <c r="F36" s="24">
        <v>17.245000000000001</v>
      </c>
      <c r="G36" s="26"/>
      <c r="H36" s="26"/>
      <c r="I36" s="74"/>
      <c r="J36" s="74"/>
      <c r="K36" s="84">
        <f>77156.03-2</f>
        <v>77154.03</v>
      </c>
      <c r="L36" s="84"/>
      <c r="M36" s="84"/>
      <c r="N36" s="84"/>
      <c r="O36" s="84"/>
      <c r="P36" s="84"/>
      <c r="Q36" s="84"/>
      <c r="R36" s="84"/>
      <c r="S36" s="53">
        <f>SUM(J36:K36)</f>
        <v>77154.03</v>
      </c>
    </row>
    <row r="37" spans="1:19" s="11" customFormat="1" ht="15" hidden="1" x14ac:dyDescent="0.25">
      <c r="A37" s="45" t="s">
        <v>79</v>
      </c>
      <c r="B37" s="25" t="s">
        <v>39</v>
      </c>
      <c r="C37" s="55" t="s">
        <v>81</v>
      </c>
      <c r="D37" s="24" t="s">
        <v>16</v>
      </c>
      <c r="E37" s="24" t="s">
        <v>82</v>
      </c>
      <c r="F37" s="24">
        <v>17.245000000000001</v>
      </c>
      <c r="G37" s="26"/>
      <c r="H37" s="26"/>
      <c r="I37" s="74"/>
      <c r="J37" s="74"/>
      <c r="K37" s="84">
        <v>1</v>
      </c>
      <c r="L37" s="84"/>
      <c r="M37" s="84"/>
      <c r="N37" s="84"/>
      <c r="O37" s="84"/>
      <c r="P37" s="84"/>
      <c r="Q37" s="84"/>
      <c r="R37" s="84"/>
      <c r="S37" s="53">
        <f>SUM(J37:K37)</f>
        <v>1</v>
      </c>
    </row>
    <row r="38" spans="1:19" s="10" customFormat="1" ht="16.5" hidden="1" x14ac:dyDescent="0.3">
      <c r="A38" s="45" t="s">
        <v>79</v>
      </c>
      <c r="B38" s="25" t="s">
        <v>40</v>
      </c>
      <c r="C38" s="55" t="s">
        <v>81</v>
      </c>
      <c r="D38" s="24" t="s">
        <v>16</v>
      </c>
      <c r="E38" s="24" t="s">
        <v>82</v>
      </c>
      <c r="F38" s="24">
        <v>17.245000000000001</v>
      </c>
      <c r="G38" s="26"/>
      <c r="H38" s="26"/>
      <c r="I38" s="74"/>
      <c r="J38" s="74"/>
      <c r="K38" s="84">
        <v>1</v>
      </c>
      <c r="L38" s="84"/>
      <c r="M38" s="84"/>
      <c r="N38" s="84"/>
      <c r="O38" s="84"/>
      <c r="P38" s="84"/>
      <c r="Q38" s="84"/>
      <c r="R38" s="84"/>
      <c r="S38" s="53">
        <f>SUM(J38:K38)</f>
        <v>1</v>
      </c>
    </row>
    <row r="39" spans="1:19" s="10" customFormat="1" ht="16.5" hidden="1" x14ac:dyDescent="0.3">
      <c r="A39" s="54"/>
      <c r="B39" s="65"/>
      <c r="C39" s="24"/>
      <c r="D39" s="24"/>
      <c r="E39" s="24"/>
      <c r="F39" s="24"/>
      <c r="G39" s="26"/>
      <c r="H39" s="26"/>
      <c r="I39" s="74"/>
      <c r="J39" s="74"/>
      <c r="K39" s="84"/>
      <c r="L39" s="84"/>
      <c r="M39" s="84"/>
      <c r="N39" s="84"/>
      <c r="O39" s="84"/>
      <c r="P39" s="84"/>
      <c r="Q39" s="84"/>
      <c r="R39" s="84"/>
      <c r="S39" s="53">
        <f t="shared" ref="S39:S59" si="1">SUM(G39:H39)</f>
        <v>0</v>
      </c>
    </row>
    <row r="40" spans="1:19" s="10" customFormat="1" ht="16.5" hidden="1" x14ac:dyDescent="0.3">
      <c r="A40" s="54"/>
      <c r="B40" s="25"/>
      <c r="C40" s="24"/>
      <c r="D40" s="24"/>
      <c r="E40" s="24"/>
      <c r="F40" s="24"/>
      <c r="G40" s="26"/>
      <c r="H40" s="26"/>
      <c r="I40" s="74"/>
      <c r="J40" s="74"/>
      <c r="K40" s="84"/>
      <c r="L40" s="84"/>
      <c r="M40" s="84"/>
      <c r="N40" s="84"/>
      <c r="O40" s="84"/>
      <c r="P40" s="84"/>
      <c r="Q40" s="84"/>
      <c r="R40" s="84"/>
      <c r="S40" s="53">
        <f t="shared" si="1"/>
        <v>0</v>
      </c>
    </row>
    <row r="41" spans="1:19" s="10" customFormat="1" ht="16.5" hidden="1" x14ac:dyDescent="0.3">
      <c r="A41" s="54"/>
      <c r="B41" s="25"/>
      <c r="C41" s="24"/>
      <c r="D41" s="24"/>
      <c r="E41" s="24"/>
      <c r="F41" s="24"/>
      <c r="G41" s="26"/>
      <c r="H41" s="26"/>
      <c r="I41" s="74"/>
      <c r="J41" s="74"/>
      <c r="K41" s="84"/>
      <c r="L41" s="84"/>
      <c r="M41" s="84"/>
      <c r="N41" s="84"/>
      <c r="O41" s="84"/>
      <c r="P41" s="84"/>
      <c r="Q41" s="84"/>
      <c r="R41" s="84"/>
      <c r="S41" s="53">
        <f t="shared" si="1"/>
        <v>0</v>
      </c>
    </row>
    <row r="42" spans="1:19" s="10" customFormat="1" ht="16.5" hidden="1" x14ac:dyDescent="0.3">
      <c r="A42" s="45"/>
      <c r="B42" s="25"/>
      <c r="C42" s="44"/>
      <c r="D42" s="44"/>
      <c r="E42" s="46"/>
      <c r="F42" s="24"/>
      <c r="G42" s="26"/>
      <c r="H42" s="26"/>
      <c r="I42" s="74"/>
      <c r="J42" s="74"/>
      <c r="K42" s="84"/>
      <c r="L42" s="84"/>
      <c r="M42" s="84"/>
      <c r="N42" s="84"/>
      <c r="O42" s="84"/>
      <c r="P42" s="84"/>
      <c r="Q42" s="84"/>
      <c r="R42" s="84"/>
      <c r="S42" s="53">
        <f t="shared" si="1"/>
        <v>0</v>
      </c>
    </row>
    <row r="43" spans="1:19" s="8" customFormat="1" ht="16.5" hidden="1" x14ac:dyDescent="0.3">
      <c r="A43" s="12"/>
      <c r="B43" s="20"/>
      <c r="C43" s="21"/>
      <c r="D43" s="21"/>
      <c r="E43" s="22"/>
      <c r="F43" s="23"/>
      <c r="G43" s="26"/>
      <c r="H43" s="26"/>
      <c r="I43" s="74"/>
      <c r="J43" s="74"/>
      <c r="K43" s="84"/>
      <c r="L43" s="84"/>
      <c r="M43" s="84"/>
      <c r="N43" s="84"/>
      <c r="O43" s="84"/>
      <c r="P43" s="84"/>
      <c r="Q43" s="84"/>
      <c r="R43" s="84"/>
      <c r="S43" s="53">
        <f t="shared" si="1"/>
        <v>0</v>
      </c>
    </row>
    <row r="44" spans="1:19" s="7" customFormat="1" ht="16.5" hidden="1" x14ac:dyDescent="0.3">
      <c r="A44" s="18" t="s">
        <v>8</v>
      </c>
      <c r="B44" s="20"/>
      <c r="C44" s="21"/>
      <c r="D44" s="21"/>
      <c r="E44" s="22"/>
      <c r="F44" s="23"/>
      <c r="G44" s="26"/>
      <c r="H44" s="26"/>
      <c r="I44" s="74"/>
      <c r="J44" s="74"/>
      <c r="K44" s="84"/>
      <c r="L44" s="84"/>
      <c r="M44" s="84"/>
      <c r="N44" s="84"/>
      <c r="O44" s="84"/>
      <c r="P44" s="84"/>
      <c r="Q44" s="84"/>
      <c r="R44" s="84"/>
      <c r="S44" s="53">
        <f t="shared" si="1"/>
        <v>0</v>
      </c>
    </row>
    <row r="45" spans="1:19" s="9" customFormat="1" ht="16.5" hidden="1" x14ac:dyDescent="0.3">
      <c r="A45" s="24" t="s">
        <v>17</v>
      </c>
      <c r="B45" s="20"/>
      <c r="C45" s="21"/>
      <c r="D45" s="21"/>
      <c r="E45" s="22"/>
      <c r="F45" s="23"/>
      <c r="G45" s="26"/>
      <c r="H45" s="26"/>
      <c r="I45" s="74"/>
      <c r="J45" s="74"/>
      <c r="K45" s="84"/>
      <c r="L45" s="84"/>
      <c r="M45" s="84"/>
      <c r="N45" s="84"/>
      <c r="O45" s="84"/>
      <c r="P45" s="84"/>
      <c r="Q45" s="84"/>
      <c r="R45" s="84"/>
      <c r="S45" s="53">
        <f t="shared" si="1"/>
        <v>0</v>
      </c>
    </row>
    <row r="46" spans="1:19" s="11" customFormat="1" ht="15" hidden="1" x14ac:dyDescent="0.25">
      <c r="A46" s="45"/>
      <c r="B46" s="25"/>
      <c r="C46" s="44"/>
      <c r="D46" s="44" t="s">
        <v>18</v>
      </c>
      <c r="E46" s="46" t="s">
        <v>19</v>
      </c>
      <c r="F46" s="24">
        <v>17.225000000000001</v>
      </c>
      <c r="G46" s="26"/>
      <c r="H46" s="26"/>
      <c r="I46" s="74"/>
      <c r="J46" s="74"/>
      <c r="K46" s="84"/>
      <c r="L46" s="84"/>
      <c r="M46" s="84"/>
      <c r="N46" s="84"/>
      <c r="O46" s="84"/>
      <c r="P46" s="84"/>
      <c r="Q46" s="84"/>
      <c r="R46" s="84"/>
      <c r="S46" s="53">
        <f t="shared" si="1"/>
        <v>0</v>
      </c>
    </row>
    <row r="47" spans="1:19" s="11" customFormat="1" ht="15" hidden="1" x14ac:dyDescent="0.25">
      <c r="A47" s="45"/>
      <c r="B47" s="25"/>
      <c r="C47" s="44"/>
      <c r="D47" s="44" t="s">
        <v>18</v>
      </c>
      <c r="E47" s="46" t="s">
        <v>19</v>
      </c>
      <c r="F47" s="24">
        <v>17.225000000000001</v>
      </c>
      <c r="G47" s="26"/>
      <c r="H47" s="26"/>
      <c r="I47" s="74"/>
      <c r="J47" s="74"/>
      <c r="K47" s="84"/>
      <c r="L47" s="84"/>
      <c r="M47" s="84"/>
      <c r="N47" s="84"/>
      <c r="O47" s="84"/>
      <c r="P47" s="84"/>
      <c r="Q47" s="84"/>
      <c r="R47" s="84"/>
      <c r="S47" s="53">
        <f t="shared" si="1"/>
        <v>0</v>
      </c>
    </row>
    <row r="48" spans="1:19" s="10" customFormat="1" ht="16.5" hidden="1" x14ac:dyDescent="0.3">
      <c r="A48" s="40"/>
      <c r="B48" s="25"/>
      <c r="C48" s="24"/>
      <c r="D48" s="24" t="s">
        <v>18</v>
      </c>
      <c r="E48" s="24" t="s">
        <v>38</v>
      </c>
      <c r="F48" s="24">
        <v>17.225000000000001</v>
      </c>
      <c r="G48" s="27"/>
      <c r="H48" s="27"/>
      <c r="I48" s="75"/>
      <c r="J48" s="75"/>
      <c r="K48" s="83"/>
      <c r="L48" s="83"/>
      <c r="M48" s="83"/>
      <c r="N48" s="83"/>
      <c r="O48" s="83"/>
      <c r="P48" s="83"/>
      <c r="Q48" s="83"/>
      <c r="R48" s="83"/>
      <c r="S48" s="53">
        <f t="shared" si="1"/>
        <v>0</v>
      </c>
    </row>
    <row r="49" spans="1:20" s="10" customFormat="1" ht="16.5" hidden="1" x14ac:dyDescent="0.3">
      <c r="A49" s="40"/>
      <c r="B49" s="25"/>
      <c r="C49" s="24"/>
      <c r="D49" s="24" t="s">
        <v>18</v>
      </c>
      <c r="E49" s="24" t="s">
        <v>38</v>
      </c>
      <c r="F49" s="24">
        <v>17.225000000000001</v>
      </c>
      <c r="G49" s="27"/>
      <c r="H49" s="27"/>
      <c r="I49" s="75"/>
      <c r="J49" s="75"/>
      <c r="K49" s="83"/>
      <c r="L49" s="83"/>
      <c r="M49" s="83"/>
      <c r="N49" s="83"/>
      <c r="O49" s="83"/>
      <c r="P49" s="83"/>
      <c r="Q49" s="83"/>
      <c r="R49" s="83"/>
      <c r="S49" s="53">
        <f t="shared" si="1"/>
        <v>0</v>
      </c>
    </row>
    <row r="50" spans="1:20" s="10" customFormat="1" ht="16.5" hidden="1" x14ac:dyDescent="0.3">
      <c r="A50" s="13"/>
      <c r="B50" s="20"/>
      <c r="C50" s="21"/>
      <c r="D50" s="21"/>
      <c r="E50" s="21"/>
      <c r="F50" s="23"/>
      <c r="G50" s="27"/>
      <c r="H50" s="27"/>
      <c r="I50" s="75"/>
      <c r="J50" s="75"/>
      <c r="K50" s="83"/>
      <c r="L50" s="83"/>
      <c r="M50" s="83"/>
      <c r="N50" s="83"/>
      <c r="O50" s="83"/>
      <c r="P50" s="83"/>
      <c r="Q50" s="83"/>
      <c r="R50" s="83"/>
      <c r="S50" s="53">
        <f t="shared" si="1"/>
        <v>0</v>
      </c>
    </row>
    <row r="51" spans="1:20" s="7" customFormat="1" ht="16.5" hidden="1" x14ac:dyDescent="0.3">
      <c r="A51" s="18" t="s">
        <v>8</v>
      </c>
      <c r="B51" s="20"/>
      <c r="C51" s="21"/>
      <c r="D51" s="21"/>
      <c r="E51" s="22"/>
      <c r="F51" s="23"/>
      <c r="G51" s="26"/>
      <c r="H51" s="26"/>
      <c r="I51" s="74"/>
      <c r="J51" s="74"/>
      <c r="K51" s="84"/>
      <c r="L51" s="84"/>
      <c r="M51" s="84"/>
      <c r="N51" s="84"/>
      <c r="O51" s="84"/>
      <c r="P51" s="84"/>
      <c r="Q51" s="84"/>
      <c r="R51" s="84"/>
      <c r="S51" s="53">
        <f t="shared" si="1"/>
        <v>0</v>
      </c>
    </row>
    <row r="52" spans="1:20" s="9" customFormat="1" ht="16.5" hidden="1" x14ac:dyDescent="0.3">
      <c r="A52" s="24" t="s">
        <v>59</v>
      </c>
      <c r="B52" s="20"/>
      <c r="C52" s="21"/>
      <c r="D52" s="21"/>
      <c r="E52" s="22"/>
      <c r="F52" s="23"/>
      <c r="G52" s="26"/>
      <c r="H52" s="26"/>
      <c r="I52" s="74"/>
      <c r="J52" s="74"/>
      <c r="K52" s="84"/>
      <c r="L52" s="84"/>
      <c r="M52" s="84"/>
      <c r="N52" s="84"/>
      <c r="O52" s="84"/>
      <c r="P52" s="84"/>
      <c r="Q52" s="84"/>
      <c r="R52" s="84"/>
      <c r="S52" s="53">
        <f t="shared" si="1"/>
        <v>0</v>
      </c>
    </row>
    <row r="53" spans="1:20" s="11" customFormat="1" ht="15" hidden="1" x14ac:dyDescent="0.25">
      <c r="A53" s="60" t="s">
        <v>34</v>
      </c>
      <c r="B53" s="25" t="s">
        <v>54</v>
      </c>
      <c r="C53" s="44" t="s">
        <v>55</v>
      </c>
      <c r="D53" s="44" t="s">
        <v>21</v>
      </c>
      <c r="E53" s="46" t="s">
        <v>56</v>
      </c>
      <c r="F53" s="70">
        <v>17.800999999999998</v>
      </c>
      <c r="G53" s="27"/>
      <c r="H53" s="27">
        <v>12131.328830625</v>
      </c>
      <c r="I53" s="75"/>
      <c r="J53" s="75"/>
      <c r="K53" s="83"/>
      <c r="L53" s="83"/>
      <c r="M53" s="83"/>
      <c r="N53" s="83"/>
      <c r="O53" s="83"/>
      <c r="P53" s="83"/>
      <c r="Q53" s="83"/>
      <c r="R53" s="83"/>
      <c r="S53" s="53">
        <f t="shared" si="1"/>
        <v>12131.328830625</v>
      </c>
    </row>
    <row r="54" spans="1:20" s="11" customFormat="1" ht="15" hidden="1" x14ac:dyDescent="0.25">
      <c r="A54" s="60" t="s">
        <v>34</v>
      </c>
      <c r="B54" s="25"/>
      <c r="C54" s="44"/>
      <c r="D54" s="44"/>
      <c r="E54" s="46"/>
      <c r="F54" s="70"/>
      <c r="G54" s="27"/>
      <c r="H54" s="27"/>
      <c r="I54" s="75"/>
      <c r="J54" s="75"/>
      <c r="K54" s="83"/>
      <c r="L54" s="83"/>
      <c r="M54" s="83"/>
      <c r="N54" s="83"/>
      <c r="O54" s="83"/>
      <c r="P54" s="83"/>
      <c r="Q54" s="83"/>
      <c r="R54" s="83"/>
      <c r="S54" s="53">
        <f t="shared" si="1"/>
        <v>0</v>
      </c>
    </row>
    <row r="55" spans="1:20" s="11" customFormat="1" ht="15" hidden="1" x14ac:dyDescent="0.25">
      <c r="A55" s="60" t="s">
        <v>34</v>
      </c>
      <c r="B55" s="25"/>
      <c r="C55" s="44"/>
      <c r="D55" s="44"/>
      <c r="E55" s="46"/>
      <c r="F55" s="70"/>
      <c r="G55" s="27"/>
      <c r="H55" s="27"/>
      <c r="I55" s="75"/>
      <c r="J55" s="75"/>
      <c r="K55" s="83"/>
      <c r="L55" s="83"/>
      <c r="M55" s="83"/>
      <c r="N55" s="83"/>
      <c r="O55" s="83"/>
      <c r="P55" s="83"/>
      <c r="Q55" s="83"/>
      <c r="R55" s="83"/>
      <c r="S55" s="53">
        <f t="shared" si="1"/>
        <v>0</v>
      </c>
      <c r="T55" s="61"/>
    </row>
    <row r="56" spans="1:20" s="11" customFormat="1" ht="16.5" hidden="1" x14ac:dyDescent="0.3">
      <c r="A56" s="45"/>
      <c r="B56" s="25"/>
      <c r="C56" s="59"/>
      <c r="D56" s="59"/>
      <c r="E56" s="59"/>
      <c r="F56" s="21"/>
      <c r="G56" s="27"/>
      <c r="H56" s="27"/>
      <c r="I56" s="75"/>
      <c r="J56" s="75"/>
      <c r="K56" s="83"/>
      <c r="L56" s="83"/>
      <c r="M56" s="83"/>
      <c r="N56" s="83"/>
      <c r="O56" s="83"/>
      <c r="P56" s="83"/>
      <c r="Q56" s="83"/>
      <c r="R56" s="83"/>
      <c r="S56" s="53">
        <f t="shared" si="1"/>
        <v>0</v>
      </c>
    </row>
    <row r="57" spans="1:20" s="11" customFormat="1" ht="16.5" hidden="1" x14ac:dyDescent="0.3">
      <c r="A57" s="13"/>
      <c r="B57" s="20"/>
      <c r="C57" s="23"/>
      <c r="D57" s="23"/>
      <c r="E57" s="23"/>
      <c r="F57" s="21"/>
      <c r="G57" s="27"/>
      <c r="H57" s="27"/>
      <c r="I57" s="75"/>
      <c r="J57" s="75"/>
      <c r="K57" s="83"/>
      <c r="L57" s="83"/>
      <c r="M57" s="83"/>
      <c r="N57" s="83"/>
      <c r="O57" s="83"/>
      <c r="P57" s="83"/>
      <c r="Q57" s="83"/>
      <c r="R57" s="83"/>
      <c r="S57" s="53">
        <f t="shared" si="1"/>
        <v>0</v>
      </c>
    </row>
    <row r="58" spans="1:20" s="11" customFormat="1" ht="16.5" x14ac:dyDescent="0.3">
      <c r="A58" s="18" t="s">
        <v>8</v>
      </c>
      <c r="B58" s="20"/>
      <c r="C58" s="23"/>
      <c r="D58" s="23"/>
      <c r="E58" s="23"/>
      <c r="F58" s="21"/>
      <c r="G58" s="27"/>
      <c r="H58" s="27"/>
      <c r="I58" s="75"/>
      <c r="J58" s="75"/>
      <c r="K58" s="83"/>
      <c r="L58" s="83"/>
      <c r="M58" s="83"/>
      <c r="N58" s="83"/>
      <c r="O58" s="83"/>
      <c r="P58" s="83"/>
      <c r="Q58" s="83"/>
      <c r="R58" s="83"/>
      <c r="S58" s="53">
        <f t="shared" si="1"/>
        <v>0</v>
      </c>
    </row>
    <row r="59" spans="1:20" s="11" customFormat="1" ht="16.5" x14ac:dyDescent="0.3">
      <c r="A59" s="24" t="s">
        <v>61</v>
      </c>
      <c r="B59" s="20"/>
      <c r="C59" s="23"/>
      <c r="D59" s="23"/>
      <c r="E59" s="23"/>
      <c r="F59" s="21"/>
      <c r="G59" s="27"/>
      <c r="H59" s="27"/>
      <c r="I59" s="75"/>
      <c r="J59" s="75"/>
      <c r="K59" s="83"/>
      <c r="L59" s="83"/>
      <c r="M59" s="83"/>
      <c r="N59" s="83"/>
      <c r="O59" s="83"/>
      <c r="P59" s="83"/>
      <c r="Q59" s="83"/>
      <c r="R59" s="83"/>
      <c r="S59" s="53">
        <f t="shared" si="1"/>
        <v>0</v>
      </c>
    </row>
    <row r="60" spans="1:20" s="11" customFormat="1" ht="15" hidden="1" x14ac:dyDescent="0.25">
      <c r="A60" s="54" t="s">
        <v>26</v>
      </c>
      <c r="B60" s="25" t="s">
        <v>39</v>
      </c>
      <c r="C60" s="70" t="s">
        <v>62</v>
      </c>
      <c r="D60" s="70" t="s">
        <v>27</v>
      </c>
      <c r="E60" s="24" t="s">
        <v>63</v>
      </c>
      <c r="F60" s="25">
        <v>17.207000000000001</v>
      </c>
      <c r="G60" s="27"/>
      <c r="H60" s="27"/>
      <c r="I60" s="75">
        <f>1002718.0256-2</f>
        <v>1002716.0256000001</v>
      </c>
      <c r="J60" s="75"/>
      <c r="K60" s="83"/>
      <c r="L60" s="83"/>
      <c r="M60" s="83"/>
      <c r="N60" s="83"/>
      <c r="O60" s="83"/>
      <c r="P60" s="83"/>
      <c r="Q60" s="83"/>
      <c r="R60" s="83"/>
      <c r="S60" s="69">
        <f t="shared" ref="S60:S65" si="2">I60</f>
        <v>1002716.0256000001</v>
      </c>
    </row>
    <row r="61" spans="1:20" s="10" customFormat="1" ht="16.5" hidden="1" x14ac:dyDescent="0.3">
      <c r="A61" s="54" t="s">
        <v>26</v>
      </c>
      <c r="B61" s="25" t="s">
        <v>40</v>
      </c>
      <c r="C61" s="70" t="s">
        <v>62</v>
      </c>
      <c r="D61" s="70" t="s">
        <v>27</v>
      </c>
      <c r="E61" s="24" t="s">
        <v>63</v>
      </c>
      <c r="F61" s="25">
        <v>17.207000000000001</v>
      </c>
      <c r="G61" s="27"/>
      <c r="H61" s="27"/>
      <c r="I61" s="75">
        <v>1</v>
      </c>
      <c r="J61" s="75"/>
      <c r="K61" s="83"/>
      <c r="L61" s="83"/>
      <c r="M61" s="83"/>
      <c r="N61" s="83"/>
      <c r="O61" s="83"/>
      <c r="P61" s="83"/>
      <c r="Q61" s="83"/>
      <c r="R61" s="83"/>
      <c r="S61" s="69">
        <f t="shared" si="2"/>
        <v>1</v>
      </c>
    </row>
    <row r="62" spans="1:20" s="10" customFormat="1" ht="16.5" hidden="1" x14ac:dyDescent="0.3">
      <c r="A62" s="54" t="s">
        <v>26</v>
      </c>
      <c r="B62" s="25" t="s">
        <v>51</v>
      </c>
      <c r="C62" s="70" t="s">
        <v>62</v>
      </c>
      <c r="D62" s="70" t="s">
        <v>27</v>
      </c>
      <c r="E62" s="24" t="s">
        <v>63</v>
      </c>
      <c r="F62" s="25">
        <v>17.207000000000001</v>
      </c>
      <c r="G62" s="27"/>
      <c r="H62" s="27"/>
      <c r="I62" s="75">
        <v>1</v>
      </c>
      <c r="J62" s="75"/>
      <c r="K62" s="83"/>
      <c r="L62" s="83"/>
      <c r="M62" s="83"/>
      <c r="N62" s="83"/>
      <c r="O62" s="83"/>
      <c r="P62" s="83"/>
      <c r="Q62" s="83"/>
      <c r="R62" s="83"/>
      <c r="S62" s="69">
        <f t="shared" si="2"/>
        <v>1</v>
      </c>
    </row>
    <row r="63" spans="1:20" s="10" customFormat="1" ht="16.5" hidden="1" x14ac:dyDescent="0.3">
      <c r="A63" s="40" t="s">
        <v>31</v>
      </c>
      <c r="B63" s="25" t="s">
        <v>39</v>
      </c>
      <c r="C63" s="70" t="s">
        <v>62</v>
      </c>
      <c r="D63" s="70" t="s">
        <v>27</v>
      </c>
      <c r="E63" s="24" t="s">
        <v>64</v>
      </c>
      <c r="F63" s="25" t="s">
        <v>28</v>
      </c>
      <c r="G63" s="27"/>
      <c r="H63" s="27"/>
      <c r="I63" s="75">
        <f>86345-2</f>
        <v>86343</v>
      </c>
      <c r="J63" s="75"/>
      <c r="K63" s="83"/>
      <c r="L63" s="83"/>
      <c r="M63" s="83"/>
      <c r="N63" s="83"/>
      <c r="O63" s="83"/>
      <c r="P63" s="83"/>
      <c r="Q63" s="83"/>
      <c r="R63" s="83"/>
      <c r="S63" s="69">
        <f t="shared" si="2"/>
        <v>86343</v>
      </c>
    </row>
    <row r="64" spans="1:20" s="10" customFormat="1" ht="16.5" hidden="1" x14ac:dyDescent="0.3">
      <c r="A64" s="40" t="s">
        <v>31</v>
      </c>
      <c r="B64" s="25" t="s">
        <v>40</v>
      </c>
      <c r="C64" s="70" t="s">
        <v>62</v>
      </c>
      <c r="D64" s="70" t="s">
        <v>27</v>
      </c>
      <c r="E64" s="24" t="s">
        <v>64</v>
      </c>
      <c r="F64" s="25" t="s">
        <v>28</v>
      </c>
      <c r="G64" s="27"/>
      <c r="H64" s="27"/>
      <c r="I64" s="75">
        <v>1</v>
      </c>
      <c r="J64" s="75"/>
      <c r="K64" s="83"/>
      <c r="L64" s="83"/>
      <c r="M64" s="83"/>
      <c r="N64" s="83"/>
      <c r="O64" s="83"/>
      <c r="P64" s="83"/>
      <c r="Q64" s="83"/>
      <c r="R64" s="83"/>
      <c r="S64" s="69">
        <f t="shared" si="2"/>
        <v>1</v>
      </c>
    </row>
    <row r="65" spans="1:19" s="10" customFormat="1" ht="16.5" hidden="1" x14ac:dyDescent="0.3">
      <c r="A65" s="40" t="s">
        <v>31</v>
      </c>
      <c r="B65" s="25" t="s">
        <v>51</v>
      </c>
      <c r="C65" s="70" t="s">
        <v>62</v>
      </c>
      <c r="D65" s="70" t="s">
        <v>27</v>
      </c>
      <c r="E65" s="24" t="s">
        <v>64</v>
      </c>
      <c r="F65" s="25" t="s">
        <v>28</v>
      </c>
      <c r="G65" s="27"/>
      <c r="H65" s="27"/>
      <c r="I65" s="75">
        <v>1</v>
      </c>
      <c r="J65" s="75"/>
      <c r="K65" s="83"/>
      <c r="L65" s="83"/>
      <c r="M65" s="83"/>
      <c r="N65" s="83"/>
      <c r="O65" s="83"/>
      <c r="P65" s="83"/>
      <c r="Q65" s="83"/>
      <c r="R65" s="83"/>
      <c r="S65" s="69">
        <f t="shared" si="2"/>
        <v>1</v>
      </c>
    </row>
    <row r="66" spans="1:19" s="10" customFormat="1" ht="16.5" hidden="1" x14ac:dyDescent="0.3">
      <c r="A66" s="57" t="s">
        <v>32</v>
      </c>
      <c r="B66" s="25" t="s">
        <v>107</v>
      </c>
      <c r="C66" s="55" t="s">
        <v>108</v>
      </c>
      <c r="D66" s="52" t="s">
        <v>109</v>
      </c>
      <c r="E66" s="55" t="s">
        <v>110</v>
      </c>
      <c r="F66" s="58" t="s">
        <v>33</v>
      </c>
      <c r="G66" s="27"/>
      <c r="H66" s="27"/>
      <c r="I66" s="75"/>
      <c r="J66" s="75"/>
      <c r="K66" s="83"/>
      <c r="L66" s="83"/>
      <c r="M66" s="83"/>
      <c r="N66" s="83">
        <v>27356.13</v>
      </c>
      <c r="O66" s="83"/>
      <c r="P66" s="83"/>
      <c r="Q66" s="83"/>
      <c r="R66" s="83"/>
      <c r="S66" s="53">
        <f>SUM(M66:N66)</f>
        <v>27356.13</v>
      </c>
    </row>
    <row r="67" spans="1:19" s="10" customFormat="1" ht="16.5" x14ac:dyDescent="0.3">
      <c r="A67" s="57" t="s">
        <v>35</v>
      </c>
      <c r="B67" s="90" t="s">
        <v>39</v>
      </c>
      <c r="C67" s="96" t="s">
        <v>132</v>
      </c>
      <c r="D67" s="97" t="s">
        <v>133</v>
      </c>
      <c r="E67" s="98" t="s">
        <v>134</v>
      </c>
      <c r="F67" s="25" t="s">
        <v>15</v>
      </c>
      <c r="G67" s="27"/>
      <c r="H67" s="27"/>
      <c r="I67" s="75"/>
      <c r="J67" s="75"/>
      <c r="K67" s="83"/>
      <c r="L67" s="83"/>
      <c r="M67" s="83"/>
      <c r="N67" s="83"/>
      <c r="O67" s="83"/>
      <c r="P67" s="83"/>
      <c r="Q67" s="83"/>
      <c r="R67" s="83">
        <v>2751.26</v>
      </c>
      <c r="S67" s="53">
        <f>SUM(Q67:R67)</f>
        <v>2751.26</v>
      </c>
    </row>
    <row r="68" spans="1:19" s="10" customFormat="1" ht="16.5" hidden="1" x14ac:dyDescent="0.3">
      <c r="A68" s="57" t="s">
        <v>36</v>
      </c>
      <c r="B68" s="25" t="s">
        <v>99</v>
      </c>
      <c r="C68" s="24" t="s">
        <v>100</v>
      </c>
      <c r="D68" s="24" t="s">
        <v>101</v>
      </c>
      <c r="E68" s="24" t="s">
        <v>102</v>
      </c>
      <c r="F68" s="25" t="s">
        <v>15</v>
      </c>
      <c r="G68" s="27"/>
      <c r="H68" s="27"/>
      <c r="I68" s="75"/>
      <c r="J68" s="75"/>
      <c r="K68" s="83"/>
      <c r="L68" s="83"/>
      <c r="M68" s="83">
        <v>36474.839999999997</v>
      </c>
      <c r="N68" s="83"/>
      <c r="O68" s="83"/>
      <c r="P68" s="83"/>
      <c r="Q68" s="83"/>
      <c r="R68" s="83"/>
      <c r="S68" s="53">
        <f>SUM(L68:M68)</f>
        <v>36474.839999999997</v>
      </c>
    </row>
    <row r="69" spans="1:19" s="10" customFormat="1" ht="16.5" hidden="1" x14ac:dyDescent="0.3">
      <c r="A69" s="57" t="s">
        <v>37</v>
      </c>
      <c r="B69" s="78" t="s">
        <v>71</v>
      </c>
      <c r="C69" s="82" t="s">
        <v>68</v>
      </c>
      <c r="D69" s="82" t="s">
        <v>69</v>
      </c>
      <c r="E69" s="82" t="s">
        <v>70</v>
      </c>
      <c r="F69" s="58" t="s">
        <v>15</v>
      </c>
      <c r="G69" s="27"/>
      <c r="H69" s="27"/>
      <c r="I69" s="75"/>
      <c r="J69" s="83">
        <v>13735</v>
      </c>
      <c r="K69" s="83"/>
      <c r="L69" s="83"/>
      <c r="M69" s="83"/>
      <c r="N69" s="83"/>
      <c r="O69" s="83"/>
      <c r="P69" s="83"/>
      <c r="Q69" s="83"/>
      <c r="R69" s="83"/>
      <c r="S69" s="69">
        <f>SUM(J69)</f>
        <v>13735</v>
      </c>
    </row>
    <row r="70" spans="1:19" s="10" customFormat="1" ht="16.5" hidden="1" x14ac:dyDescent="0.3">
      <c r="A70" s="92" t="s">
        <v>122</v>
      </c>
      <c r="B70" s="93" t="s">
        <v>123</v>
      </c>
      <c r="C70" s="94" t="s">
        <v>124</v>
      </c>
      <c r="D70" s="63" t="s">
        <v>125</v>
      </c>
      <c r="E70" s="94" t="s">
        <v>126</v>
      </c>
      <c r="F70" s="95" t="s">
        <v>15</v>
      </c>
      <c r="G70" s="27"/>
      <c r="H70" s="27"/>
      <c r="I70" s="75"/>
      <c r="J70" s="75"/>
      <c r="K70" s="83"/>
      <c r="L70" s="83"/>
      <c r="M70" s="83"/>
      <c r="N70" s="83"/>
      <c r="O70" s="83"/>
      <c r="P70" s="83"/>
      <c r="Q70" s="83">
        <f>3296.75-1</f>
        <v>3295.75</v>
      </c>
      <c r="R70" s="83"/>
      <c r="S70" s="53">
        <f>SUM(P70:Q70)</f>
        <v>3295.75</v>
      </c>
    </row>
    <row r="71" spans="1:19" s="10" customFormat="1" ht="16.5" hidden="1" x14ac:dyDescent="0.3">
      <c r="A71" s="92" t="s">
        <v>122</v>
      </c>
      <c r="B71" s="93" t="s">
        <v>127</v>
      </c>
      <c r="C71" s="94" t="s">
        <v>124</v>
      </c>
      <c r="D71" s="63" t="s">
        <v>125</v>
      </c>
      <c r="E71" s="94" t="s">
        <v>126</v>
      </c>
      <c r="F71" s="95" t="s">
        <v>15</v>
      </c>
      <c r="G71" s="27"/>
      <c r="H71" s="27"/>
      <c r="I71" s="75"/>
      <c r="J71" s="75"/>
      <c r="K71" s="83"/>
      <c r="L71" s="83"/>
      <c r="M71" s="83"/>
      <c r="N71" s="83"/>
      <c r="O71" s="83"/>
      <c r="P71" s="83"/>
      <c r="Q71" s="83">
        <v>1</v>
      </c>
      <c r="R71" s="83"/>
      <c r="S71" s="53">
        <f>SUM(P71:Q71)</f>
        <v>1</v>
      </c>
    </row>
    <row r="72" spans="1:19" s="10" customFormat="1" ht="16.5" hidden="1" x14ac:dyDescent="0.3">
      <c r="A72" s="40" t="s">
        <v>83</v>
      </c>
      <c r="B72" s="25" t="s">
        <v>39</v>
      </c>
      <c r="C72" s="70" t="s">
        <v>62</v>
      </c>
      <c r="D72" s="70" t="s">
        <v>27</v>
      </c>
      <c r="E72" s="24" t="s">
        <v>64</v>
      </c>
      <c r="F72" s="25" t="s">
        <v>28</v>
      </c>
      <c r="G72" s="27"/>
      <c r="H72" s="27"/>
      <c r="I72" s="75"/>
      <c r="J72" s="75"/>
      <c r="K72" s="83">
        <v>50000</v>
      </c>
      <c r="L72" s="83"/>
      <c r="M72" s="83"/>
      <c r="N72" s="83"/>
      <c r="O72" s="83"/>
      <c r="P72" s="83"/>
      <c r="Q72" s="83"/>
      <c r="R72" s="83"/>
      <c r="S72" s="53">
        <f>SUM(P72:Q72)</f>
        <v>0</v>
      </c>
    </row>
    <row r="73" spans="1:19" s="10" customFormat="1" ht="16.5" hidden="1" x14ac:dyDescent="0.3">
      <c r="A73" s="57" t="s">
        <v>96</v>
      </c>
      <c r="B73" s="25" t="s">
        <v>39</v>
      </c>
      <c r="C73" s="89" t="s">
        <v>104</v>
      </c>
      <c r="D73" s="52" t="s">
        <v>97</v>
      </c>
      <c r="E73" s="55" t="s">
        <v>98</v>
      </c>
      <c r="F73" s="25" t="s">
        <v>15</v>
      </c>
      <c r="G73" s="27"/>
      <c r="H73" s="27"/>
      <c r="I73" s="75"/>
      <c r="J73" s="75"/>
      <c r="K73" s="75"/>
      <c r="L73" s="83"/>
      <c r="M73" s="83">
        <v>22367.07</v>
      </c>
      <c r="N73" s="83"/>
      <c r="O73" s="83">
        <v>53236.672470981495</v>
      </c>
      <c r="P73" s="83"/>
      <c r="Q73" s="83"/>
      <c r="R73" s="83"/>
      <c r="S73" s="53">
        <f>SUM(P73:Q73)</f>
        <v>0</v>
      </c>
    </row>
    <row r="74" spans="1:19" s="10" customFormat="1" ht="16.5" x14ac:dyDescent="0.3">
      <c r="A74" s="13"/>
      <c r="B74" s="28"/>
      <c r="C74" s="28"/>
      <c r="D74" s="23"/>
      <c r="E74" s="23"/>
      <c r="F74" s="23"/>
      <c r="G74" s="26"/>
      <c r="H74" s="26"/>
      <c r="I74" s="74"/>
      <c r="J74" s="74"/>
      <c r="K74" s="74"/>
      <c r="L74" s="84"/>
      <c r="M74" s="84"/>
      <c r="N74" s="84"/>
      <c r="O74" s="84"/>
      <c r="P74" s="84"/>
      <c r="Q74" s="84"/>
      <c r="R74" s="84"/>
      <c r="S74" s="53">
        <f>SUM(G74:H74)</f>
        <v>0</v>
      </c>
    </row>
    <row r="75" spans="1:19" s="10" customFormat="1" ht="18.75" x14ac:dyDescent="0.3">
      <c r="A75" s="14" t="s">
        <v>0</v>
      </c>
      <c r="B75" s="29"/>
      <c r="C75" s="30"/>
      <c r="D75" s="30"/>
      <c r="E75" s="30"/>
      <c r="F75" s="31"/>
      <c r="G75" s="32">
        <f>SUM(G6:G74)</f>
        <v>1649378</v>
      </c>
      <c r="H75" s="32">
        <f>SUM(H26:H74)</f>
        <v>12131.328830625</v>
      </c>
      <c r="I75" s="76">
        <f>SUM(I57:I74)</f>
        <v>1089063.0256000001</v>
      </c>
      <c r="J75" s="76">
        <f>SUM(J6:J74)</f>
        <v>1477824</v>
      </c>
      <c r="K75" s="86">
        <f>SUM(K7:K73)</f>
        <v>157156.03</v>
      </c>
      <c r="L75" s="86">
        <f>SUM(L27:L74)</f>
        <v>95000</v>
      </c>
      <c r="M75" s="86">
        <f>SUM(M57:M74)</f>
        <v>58841.909999999996</v>
      </c>
      <c r="N75" s="86">
        <f>SUM(N57:N74)</f>
        <v>27356.13</v>
      </c>
      <c r="O75" s="86">
        <f>SUM(O57:O74)</f>
        <v>53236.672470981495</v>
      </c>
      <c r="P75" s="86">
        <f>SUM(P26:P74)</f>
        <v>562366</v>
      </c>
      <c r="Q75" s="86">
        <f>SUM(Q58:Q71)</f>
        <v>3296.75</v>
      </c>
      <c r="R75" s="86">
        <f>SUM(R58:R74)</f>
        <v>2751.26</v>
      </c>
      <c r="S75" s="69"/>
    </row>
    <row r="76" spans="1:19" s="10" customFormat="1" ht="18.75" x14ac:dyDescent="0.3">
      <c r="A76" s="34"/>
      <c r="B76" s="35"/>
      <c r="C76" s="36"/>
      <c r="D76" s="36"/>
      <c r="E76" s="36"/>
      <c r="F76" s="37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</row>
    <row r="77" spans="1:19" ht="16.5" x14ac:dyDescent="0.3">
      <c r="A77" s="11" t="s">
        <v>9</v>
      </c>
      <c r="B77" s="10"/>
    </row>
    <row r="78" spans="1:19" ht="15" hidden="1" x14ac:dyDescent="0.25">
      <c r="A78" s="33" t="s">
        <v>44</v>
      </c>
    </row>
    <row r="79" spans="1:19" ht="15" hidden="1" x14ac:dyDescent="0.25">
      <c r="A79" s="42" t="s">
        <v>45</v>
      </c>
    </row>
    <row r="80" spans="1:19" ht="15" hidden="1" x14ac:dyDescent="0.25">
      <c r="A80" s="33" t="s">
        <v>57</v>
      </c>
    </row>
    <row r="81" spans="1:1" ht="15" hidden="1" x14ac:dyDescent="0.25">
      <c r="A81" s="42" t="s">
        <v>58</v>
      </c>
    </row>
    <row r="82" spans="1:1" ht="15" hidden="1" x14ac:dyDescent="0.25">
      <c r="A82" s="33" t="s">
        <v>65</v>
      </c>
    </row>
    <row r="83" spans="1:1" ht="15" hidden="1" x14ac:dyDescent="0.25">
      <c r="A83" s="42" t="s">
        <v>66</v>
      </c>
    </row>
    <row r="84" spans="1:1" ht="15" hidden="1" x14ac:dyDescent="0.25">
      <c r="A84" s="33" t="s">
        <v>75</v>
      </c>
    </row>
    <row r="85" spans="1:1" ht="15" hidden="1" x14ac:dyDescent="0.25">
      <c r="A85" s="42" t="s">
        <v>76</v>
      </c>
    </row>
    <row r="86" spans="1:1" ht="15" hidden="1" x14ac:dyDescent="0.25">
      <c r="A86" s="33" t="s">
        <v>87</v>
      </c>
    </row>
    <row r="87" spans="1:1" ht="15" hidden="1" x14ac:dyDescent="0.25">
      <c r="A87" s="42" t="s">
        <v>86</v>
      </c>
    </row>
    <row r="88" spans="1:1" ht="15" hidden="1" x14ac:dyDescent="0.25">
      <c r="A88" s="33" t="s">
        <v>93</v>
      </c>
    </row>
    <row r="89" spans="1:1" ht="15" hidden="1" x14ac:dyDescent="0.25">
      <c r="A89" s="42" t="s">
        <v>94</v>
      </c>
    </row>
    <row r="90" spans="1:1" ht="15" hidden="1" x14ac:dyDescent="0.25">
      <c r="A90" s="33" t="s">
        <v>105</v>
      </c>
    </row>
    <row r="91" spans="1:1" ht="15" hidden="1" x14ac:dyDescent="0.25">
      <c r="A91" s="42" t="s">
        <v>103</v>
      </c>
    </row>
    <row r="92" spans="1:1" ht="15" hidden="1" x14ac:dyDescent="0.25">
      <c r="A92" s="33" t="s">
        <v>112</v>
      </c>
    </row>
    <row r="93" spans="1:1" ht="15" hidden="1" x14ac:dyDescent="0.25">
      <c r="A93" s="42" t="s">
        <v>111</v>
      </c>
    </row>
    <row r="94" spans="1:1" ht="15" hidden="1" x14ac:dyDescent="0.25">
      <c r="A94" s="33" t="s">
        <v>114</v>
      </c>
    </row>
    <row r="95" spans="1:1" ht="15" hidden="1" x14ac:dyDescent="0.25">
      <c r="A95" s="42" t="s">
        <v>113</v>
      </c>
    </row>
    <row r="96" spans="1:1" ht="15" hidden="1" x14ac:dyDescent="0.25">
      <c r="A96" s="33" t="s">
        <v>118</v>
      </c>
    </row>
    <row r="97" spans="1:1" ht="15" hidden="1" x14ac:dyDescent="0.25">
      <c r="A97" s="42" t="s">
        <v>117</v>
      </c>
    </row>
    <row r="98" spans="1:1" ht="15" hidden="1" x14ac:dyDescent="0.25">
      <c r="A98" s="42" t="s">
        <v>129</v>
      </c>
    </row>
    <row r="99" spans="1:1" ht="15" hidden="1" x14ac:dyDescent="0.25">
      <c r="A99" s="42" t="s">
        <v>128</v>
      </c>
    </row>
    <row r="100" spans="1:1" ht="15" x14ac:dyDescent="0.25">
      <c r="A100" s="42" t="s">
        <v>131</v>
      </c>
    </row>
    <row r="101" spans="1:1" ht="15" x14ac:dyDescent="0.25">
      <c r="A101" s="42" t="s">
        <v>128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Kabir, Mariana (EOL)</cp:lastModifiedBy>
  <cp:lastPrinted>2014-07-08T16:32:51Z</cp:lastPrinted>
  <dcterms:created xsi:type="dcterms:W3CDTF">2000-04-13T13:33:42Z</dcterms:created>
  <dcterms:modified xsi:type="dcterms:W3CDTF">2021-03-05T03:11:24Z</dcterms:modified>
</cp:coreProperties>
</file>