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HAMPDEN" sheetId="1" r:id="rId1"/>
  </sheets>
  <definedNames>
    <definedName name="_xlnm.Print_Area" localSheetId="0">'HAMPDEN'!$A$1:$G$85</definedName>
  </definedNames>
  <calcPr fullCalcOnLoad="1"/>
</workbook>
</file>

<file path=xl/sharedStrings.xml><?xml version="1.0" encoding="utf-8"?>
<sst xmlns="http://schemas.openxmlformats.org/spreadsheetml/2006/main" count="339" uniqueCount="194">
  <si>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</si>
  <si>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</si>
  <si>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</si>
  <si>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</si>
  <si>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</si>
  <si>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</si>
  <si>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</si>
  <si>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</si>
  <si>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</si>
  <si>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</si>
  <si>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</si>
  <si>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</si>
  <si>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</si>
  <si>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7002-6624</t>
  </si>
  <si>
    <t>7003-1631</t>
  </si>
  <si>
    <t>7003-1630</t>
  </si>
  <si>
    <t>7003-1778</t>
  </si>
  <si>
    <t>7002-6626</t>
  </si>
  <si>
    <t>17.207</t>
  </si>
  <si>
    <t>WORKFORCE TRAINING FUND</t>
  </si>
  <si>
    <t>7003-0135</t>
  </si>
  <si>
    <t>N/A</t>
  </si>
  <si>
    <t>STATE ONE STOP</t>
  </si>
  <si>
    <t>7003-0803</t>
  </si>
  <si>
    <t>WP 10%</t>
  </si>
  <si>
    <t>DOE -ELEMENTARY &amp; SECONDARY ED</t>
  </si>
  <si>
    <t>DVOP</t>
  </si>
  <si>
    <t>UI WALK IN</t>
  </si>
  <si>
    <t>7002-6628</t>
  </si>
  <si>
    <t>ELDER AFFAIRS</t>
  </si>
  <si>
    <t>DOE-CAREER PATHWAYS</t>
  </si>
  <si>
    <t>MA COMMISSION FOR THE BLIND</t>
  </si>
  <si>
    <t>SEASONAL FARM WORKERS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</si>
  <si>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</si>
  <si>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</si>
  <si>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</si>
  <si>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</si>
  <si>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</si>
  <si>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</si>
  <si>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</si>
  <si>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</si>
  <si>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</si>
  <si>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</si>
  <si>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</si>
  <si>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</si>
  <si>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CT EOL 21CCHAMPWIA</t>
  </si>
  <si>
    <t>FY21 D WKR</t>
  </si>
  <si>
    <t> FWIADWK21A</t>
  </si>
  <si>
    <t>CT EOL 21CCHAMPNEGREA</t>
  </si>
  <si>
    <t>FEMCOVID19</t>
  </si>
  <si>
    <t>7003-2020</t>
  </si>
  <si>
    <t>APRIL 10, 2020-JUNE 30, 2020</t>
  </si>
  <si>
    <r>
      <t xml:space="preserve">COVID 19 </t>
    </r>
    <r>
      <rPr>
        <b/>
        <sz val="11"/>
        <color indexed="10"/>
        <rFont val="Book Antiqua"/>
        <family val="1"/>
      </rPr>
      <t>SERVICE DATE (4/10/2020-3/31/2022)</t>
    </r>
  </si>
  <si>
    <t>TO ADD COVID 19 NEG FUNDS</t>
  </si>
  <si>
    <t>BUDGET #1  FY21 AUGUST 11, 2020</t>
  </si>
  <si>
    <t>BUDGET #2 FY21</t>
  </si>
  <si>
    <t>CT EOL 21CCHAMPVETSUI</t>
  </si>
  <si>
    <t>JULY 1, 2020-DEC 31, 2020</t>
  </si>
  <si>
    <t>FVETS2020</t>
  </si>
  <si>
    <t>J409</t>
  </si>
  <si>
    <t>TO ADD DVOP FUNDS</t>
  </si>
  <si>
    <t>BUDGET #2 FY21 AUGUST 13, 2020</t>
  </si>
  <si>
    <t>BUDGET #3 FY21</t>
  </si>
  <si>
    <t>CT EOL 21CCHAMPWP</t>
  </si>
  <si>
    <t>TO ADD FY21 WP  FUNDS</t>
  </si>
  <si>
    <t>BUDGET #3 FY21 SEPTEMBER 25 2020</t>
  </si>
  <si>
    <t>WP 90%</t>
  </si>
  <si>
    <t>FES2021</t>
  </si>
  <si>
    <t>K105</t>
  </si>
  <si>
    <t>K107</t>
  </si>
  <si>
    <t>BUDGET #4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</si>
  <si>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</si>
  <si>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</si>
  <si>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</si>
  <si>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</si>
  <si>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</si>
  <si>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</si>
  <si>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</si>
  <si>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TO ADD FY21 WIOA &amp; MCB FUNDS</t>
  </si>
  <si>
    <t>BUDGET #4  FY21 NOVEMBER 23, 2020</t>
  </si>
  <si>
    <t>BUDGET #5 FY21</t>
  </si>
  <si>
    <t>WIOA 15% OH</t>
  </si>
  <si>
    <t xml:space="preserve">FWIAADT20B </t>
  </si>
  <si>
    <t>CT EOL 21CCHAMPTRADE</t>
  </si>
  <si>
    <t>TRADE</t>
  </si>
  <si>
    <t>OCTOBER 1, 2019-JUNE 20,2020</t>
  </si>
  <si>
    <t>FTRADE2020</t>
  </si>
  <si>
    <t>7003-1010</t>
  </si>
  <si>
    <t>J402</t>
  </si>
  <si>
    <t>BUDGET #5  FY21 DECEMBER 1, 2020</t>
  </si>
  <si>
    <t>TO ADD 15% &amp; TRADE FUNDS</t>
  </si>
  <si>
    <t>BUDGET #6 FY21</t>
  </si>
  <si>
    <t>CT EOL 21CCHAMPSOSWTF</t>
  </si>
  <si>
    <t>JULY 1, 2020- JUNE 30, 2021</t>
  </si>
  <si>
    <t>WTRUSTF21</t>
  </si>
  <si>
    <t>K164</t>
  </si>
  <si>
    <t>TO ADD WTF FUNDS</t>
  </si>
  <si>
    <t>BUDGET #6  FY21 DECEMBER 4, 2020</t>
  </si>
  <si>
    <t>BUDGET #7 FY21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</si>
  <si>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</si>
  <si>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</si>
  <si>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</si>
  <si>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</si>
  <si>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</si>
  <si>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</si>
  <si>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</si>
  <si>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</si>
  <si>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SPSS2021</t>
  </si>
  <si>
    <t>BUDGET #7  FY21 DECEMBER 11, 2020</t>
  </si>
  <si>
    <t>BUDGET #8 FY21</t>
  </si>
  <si>
    <t xml:space="preserve">TO ADD  PARTNER FUNDS </t>
  </si>
  <si>
    <t>BUDGET #8  FY21 DECEMBER 14, 2020</t>
  </si>
  <si>
    <t>OCTOBER 28, 2020-JUNE 30, 2021</t>
  </si>
  <si>
    <t xml:space="preserve"> FV002A1922</t>
  </si>
  <si>
    <t>7038-0107</t>
  </si>
  <si>
    <t xml:space="preserve"> K123 </t>
  </si>
  <si>
    <t>84.002A</t>
  </si>
  <si>
    <t>BUDGET #9 FY21</t>
  </si>
  <si>
    <t xml:space="preserve">TO ADD  DTA FUNDS </t>
  </si>
  <si>
    <t>BUDGET #9  FY21 DECEMBER 17, 2020</t>
  </si>
  <si>
    <t>BUDGET #10 FY21</t>
  </si>
  <si>
    <t>BUDGET #10  FY21 JANUARY 14, 2021</t>
  </si>
  <si>
    <t>TO ADD  INCREASE COVID GRANT</t>
  </si>
  <si>
    <t>BUDGET #11 FY21</t>
  </si>
  <si>
    <t>TO ADD  SOS FUNDS</t>
  </si>
  <si>
    <t>STOSCC2021</t>
  </si>
  <si>
    <t>K184</t>
  </si>
  <si>
    <t>BUDGET #11 FY21 FEBRUARY 12, 2021</t>
  </si>
  <si>
    <t>BUDGET #12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</si>
  <si>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</si>
  <si>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</si>
  <si>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</si>
  <si>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</si>
  <si>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</si>
  <si>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</si>
  <si>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</si>
  <si>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#12 FY21 FEBRUARY 17, 2021</t>
  </si>
  <si>
    <t>BUDGET #13 FY21</t>
  </si>
  <si>
    <t>BUDGET #13 FY21 FEBRUARY XXXX, 2021</t>
  </si>
  <si>
    <t xml:space="preserve">TO ADD DVOP FUNDS </t>
  </si>
  <si>
    <t>JAN 1, 2021-JUNE 30, 2021</t>
  </si>
  <si>
    <t>BUDGET #14 FY21</t>
  </si>
  <si>
    <t>BUDGET #14 FY21 FEBRUARY 23, 2021</t>
  </si>
  <si>
    <t>RETURN TO IN PERSON SERVICES</t>
  </si>
  <si>
    <t>BUDGET #15 FY21</t>
  </si>
  <si>
    <t>UI</t>
  </si>
  <si>
    <t>FUI2021</t>
  </si>
  <si>
    <t>K130</t>
  </si>
  <si>
    <t xml:space="preserve">TO ADD UI &amp; RETURN TO IN PERSON SVS FUNDS </t>
  </si>
  <si>
    <t>BUDGET #15 FY21 MARCH 9, 2021</t>
  </si>
  <si>
    <t>RAPID RESPONSE</t>
  </si>
  <si>
    <t>FLABCERT19</t>
  </si>
  <si>
    <t>7002-6625</t>
  </si>
  <si>
    <t>J324</t>
  </si>
  <si>
    <t>FWIADWK20B</t>
  </si>
  <si>
    <t>BUDGET #16 FY21</t>
  </si>
  <si>
    <t>BUDGET #16 FY21 MAY 17, 2021</t>
  </si>
  <si>
    <t>TO ADD RAPID RESPONSE &amp; SEASONAL FARM WORKERS</t>
  </si>
  <si>
    <t>BUDGET #17 FY21</t>
  </si>
  <si>
    <t>TO MOVE FUNDS FROM FY21 LINE TO FY22 LINE</t>
  </si>
  <si>
    <t>BUDGET #17 FY21 MAY 18, 2021</t>
  </si>
  <si>
    <t>BUDGET #18 FY21</t>
  </si>
  <si>
    <t>TO ADD PARTNER FUNDS</t>
  </si>
  <si>
    <t>The Center for Workforce Inclusion, Inc</t>
  </si>
  <si>
    <t>DCSSCSEP21</t>
  </si>
  <si>
    <t>7003-0006</t>
  </si>
  <si>
    <t>K146</t>
  </si>
  <si>
    <t>BUDGET #18 FY21 MAY 19, 2021</t>
  </si>
  <si>
    <t>BUDGET #19 FY21</t>
  </si>
  <si>
    <t>RE21 (SERVICE DATES: January 1, 2021-September 30, 2022)</t>
  </si>
  <si>
    <t>JANUARY 1, 2021-JUNE 30, 2021</t>
  </si>
  <si>
    <t>FUIREA21</t>
  </si>
  <si>
    <t>RE21</t>
  </si>
  <si>
    <t>JULY 1, 2022-SEPT 30, 2022</t>
  </si>
  <si>
    <t>SNAP EXPANSION  (SERVICE DATE: OCT 1, 2020-JUNE 30, 2021)</t>
  </si>
  <si>
    <t>OCT 1, 2020-JUNE 30,2021</t>
  </si>
  <si>
    <t>F20213067</t>
  </si>
  <si>
    <t>4400-3067</t>
  </si>
  <si>
    <t>K103</t>
  </si>
  <si>
    <t>TO ADD ADDITIONAL D WKR SNAP EXPANSION &amp; RE21</t>
  </si>
  <si>
    <t>BUDGET #19 FY21 JUNE 3, 2021</t>
  </si>
  <si>
    <t>MassHire Award – Reliability</t>
  </si>
  <si>
    <t>OCTOBER 1, 2020-JUNE 30, 2021</t>
  </si>
  <si>
    <t>BUDGET #20 FY21</t>
  </si>
  <si>
    <t>TO ADD MASSHIRE AWARD</t>
  </si>
  <si>
    <t>BUDGET #20 FY21 JULY 28, 2021</t>
  </si>
  <si>
    <t>BUDGET #21 FY21</t>
  </si>
  <si>
    <t>TO MOVE A DOLLAR TO FY22 LINE</t>
  </si>
  <si>
    <t>BUDGET #21 AUGUST 9, 2021</t>
  </si>
  <si>
    <t>BUDGET #22 FY21</t>
  </si>
  <si>
    <t>JULY 1, 2022-MARCH 31, 2023</t>
  </si>
  <si>
    <r>
      <t xml:space="preserve">COVID 19 </t>
    </r>
    <r>
      <rPr>
        <b/>
        <sz val="11"/>
        <color indexed="10"/>
        <rFont val="Book Antiqua"/>
        <family val="1"/>
      </rPr>
      <t xml:space="preserve">SERVICE DATE (4/10/2020-3/31/2023)-extended </t>
    </r>
  </si>
  <si>
    <t>BUDGET #22 MARCH 25, 2022</t>
  </si>
  <si>
    <t>TO ADD ADDITIONAL NEG FUNDS FOR COVID GRANT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</si>
</sst>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4" fontId="53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33" borderId="10" xfId="0" applyFont="1" applyFill="1" applyBorder="1" applyAlignment="1">
      <alignment vertical="center"/>
    </xf>
    <xf numFmtId="44" fontId="9" fillId="33" borderId="10" xfId="44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4" fontId="9" fillId="33" borderId="10" xfId="44" applyFont="1" applyFill="1" applyBorder="1" applyAlignment="1">
      <alignment horizontal="center" vertical="center" wrapText="1"/>
    </xf>
    <xf numFmtId="44" fontId="8" fillId="33" borderId="10" xfId="44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 wrapText="1"/>
    </xf>
    <xf numFmtId="7" fontId="9" fillId="33" borderId="0" xfId="44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4" fontId="8" fillId="0" borderId="0" xfId="44" applyFont="1" applyFill="1" applyAlignment="1">
      <alignment/>
    </xf>
    <xf numFmtId="44" fontId="57" fillId="0" borderId="0" xfId="44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PageLayoutView="0" workbookViewId="0" topLeftCell="B4">
      <selection activeCell="B134" sqref="B134"/>
    </sheetView>
  </sheetViews>
  <sheetFormatPr defaultColWidth="9.140625" defaultRowHeight="12.75"/>
  <cols>
    <col min="1" max="1" width="59.851562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8.28125" style="4" bestFit="1" customWidth="1"/>
    <col min="7" max="7" width="19.8515625" style="4" hidden="1" customWidth="1"/>
    <col min="8" max="8" width="19.140625" style="94" hidden="1" customWidth="1"/>
    <col min="9" max="16" width="19.140625" style="4" hidden="1" customWidth="1"/>
    <col min="17" max="17" width="19.421875" style="94" hidden="1" customWidth="1"/>
    <col min="18" max="18" width="19.421875" style="4" hidden="1" customWidth="1"/>
    <col min="19" max="26" width="18.421875" style="4" hidden="1" customWidth="1"/>
    <col min="27" max="27" width="11.140625" style="4" hidden="1" customWidth="1"/>
    <col min="28" max="28" width="19.421875" style="4" hidden="1" customWidth="1"/>
    <col min="29" max="29" width="19.421875" style="4" customWidth="1"/>
    <col min="30" max="30" width="14.421875" style="3" hidden="1" customWidth="1"/>
    <col min="31" max="31" width="15.00390625" style="3" bestFit="1" customWidth="1"/>
    <col min="32" max="32" width="7.57421875" style="3" bestFit="1" customWidth="1"/>
    <col min="33" max="16384" width="9.140625" style="3" customWidth="1"/>
  </cols>
  <sheetData>
    <row r="1" spans="1:29" ht="20.25">
      <c r="A1" s="3" t="s">
        <v>11</v>
      </c>
      <c r="B1" s="89" t="s">
        <v>10</v>
      </c>
      <c r="C1" s="90"/>
      <c r="D1" s="90"/>
      <c r="E1" s="90"/>
      <c r="F1" s="90"/>
      <c r="G1" s="90"/>
      <c r="H1" s="93"/>
      <c r="I1" s="50"/>
      <c r="J1" s="50"/>
      <c r="K1" s="50"/>
      <c r="L1" s="50"/>
      <c r="M1" s="50"/>
      <c r="N1" s="50"/>
      <c r="O1" s="50"/>
      <c r="P1" s="50"/>
      <c r="Q1" s="93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0.25">
      <c r="A4" s="5"/>
      <c r="B4" s="6"/>
      <c r="C4" s="1"/>
    </row>
    <row r="5" spans="1:30" s="11" customFormat="1" ht="28.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33</v>
      </c>
      <c r="H5" s="95" t="s">
        <v>34</v>
      </c>
      <c r="I5" s="10" t="s">
        <v>55</v>
      </c>
      <c r="J5" s="10" t="s">
        <v>62</v>
      </c>
      <c r="K5" s="10" t="s">
        <v>70</v>
      </c>
      <c r="L5" s="10" t="s">
        <v>80</v>
      </c>
      <c r="M5" s="10" t="s">
        <v>91</v>
      </c>
      <c r="N5" s="10" t="s">
        <v>98</v>
      </c>
      <c r="O5" s="10" t="s">
        <v>109</v>
      </c>
      <c r="P5" s="10" t="s">
        <v>117</v>
      </c>
      <c r="Q5" s="95" t="s">
        <v>120</v>
      </c>
      <c r="R5" s="10" t="s">
        <v>123</v>
      </c>
      <c r="S5" s="10" t="s">
        <v>128</v>
      </c>
      <c r="T5" s="10" t="s">
        <v>137</v>
      </c>
      <c r="U5" s="10" t="s">
        <v>141</v>
      </c>
      <c r="V5" s="10" t="s">
        <v>144</v>
      </c>
      <c r="W5" s="10" t="s">
        <v>155</v>
      </c>
      <c r="X5" s="10" t="s">
        <v>158</v>
      </c>
      <c r="Y5" s="10" t="s">
        <v>161</v>
      </c>
      <c r="Z5" s="10" t="s">
        <v>168</v>
      </c>
      <c r="AA5" s="10" t="s">
        <v>183</v>
      </c>
      <c r="AB5" s="10" t="s">
        <v>186</v>
      </c>
      <c r="AC5" s="10" t="s">
        <v>189</v>
      </c>
      <c r="AD5" s="33" t="s">
        <v>6</v>
      </c>
    </row>
    <row r="6" spans="1:30" s="11" customFormat="1" ht="14.25" hidden="1">
      <c r="A6" s="10" t="s">
        <v>8</v>
      </c>
      <c r="B6" s="10"/>
      <c r="C6" s="10"/>
      <c r="D6" s="10"/>
      <c r="E6" s="10"/>
      <c r="F6" s="10"/>
      <c r="G6" s="38"/>
      <c r="H6" s="96"/>
      <c r="I6" s="38"/>
      <c r="J6" s="38"/>
      <c r="K6" s="38"/>
      <c r="L6" s="38"/>
      <c r="M6" s="38"/>
      <c r="N6" s="38"/>
      <c r="O6" s="38"/>
      <c r="P6" s="38"/>
      <c r="Q6" s="96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3"/>
    </row>
    <row r="7" spans="1:30" s="20" customFormat="1" ht="14.25" hidden="1">
      <c r="A7" s="16" t="s">
        <v>45</v>
      </c>
      <c r="B7" s="10"/>
      <c r="C7" s="10"/>
      <c r="D7" s="10"/>
      <c r="E7" s="10"/>
      <c r="F7" s="10"/>
      <c r="G7" s="38"/>
      <c r="H7" s="96"/>
      <c r="I7" s="38"/>
      <c r="J7" s="38"/>
      <c r="K7" s="38"/>
      <c r="L7" s="38"/>
      <c r="M7" s="38"/>
      <c r="N7" s="38"/>
      <c r="O7" s="38"/>
      <c r="P7" s="38"/>
      <c r="Q7" s="96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52"/>
    </row>
    <row r="8" spans="1:30" s="20" customFormat="1" ht="14.25" hidden="1">
      <c r="A8" s="54" t="s">
        <v>37</v>
      </c>
      <c r="B8" s="39" t="s">
        <v>38</v>
      </c>
      <c r="C8" s="55" t="s">
        <v>39</v>
      </c>
      <c r="D8" s="16" t="s">
        <v>14</v>
      </c>
      <c r="E8" s="52">
        <v>6501</v>
      </c>
      <c r="F8" s="17">
        <v>17.259</v>
      </c>
      <c r="G8" s="38">
        <f>1611122-2</f>
        <v>1611120</v>
      </c>
      <c r="H8" s="96"/>
      <c r="I8" s="38"/>
      <c r="J8" s="38"/>
      <c r="K8" s="38"/>
      <c r="L8" s="38"/>
      <c r="M8" s="38"/>
      <c r="N8" s="38"/>
      <c r="O8" s="38"/>
      <c r="P8" s="38"/>
      <c r="Q8" s="96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56">
        <f>SUM(G8:Z8)</f>
        <v>1611120</v>
      </c>
    </row>
    <row r="9" spans="1:30" s="20" customFormat="1" ht="14.25" hidden="1">
      <c r="A9" s="54" t="s">
        <v>37</v>
      </c>
      <c r="B9" s="17" t="s">
        <v>40</v>
      </c>
      <c r="C9" s="55" t="s">
        <v>39</v>
      </c>
      <c r="D9" s="16" t="s">
        <v>14</v>
      </c>
      <c r="E9" s="52">
        <v>6501</v>
      </c>
      <c r="F9" s="17">
        <v>17.259</v>
      </c>
      <c r="G9" s="38">
        <v>1</v>
      </c>
      <c r="H9" s="96"/>
      <c r="I9" s="38"/>
      <c r="J9" s="38"/>
      <c r="K9" s="38"/>
      <c r="L9" s="38"/>
      <c r="M9" s="38"/>
      <c r="N9" s="38"/>
      <c r="O9" s="38"/>
      <c r="P9" s="38"/>
      <c r="Q9" s="96"/>
      <c r="R9" s="38"/>
      <c r="S9" s="38"/>
      <c r="T9" s="38"/>
      <c r="U9" s="38"/>
      <c r="V9" s="38"/>
      <c r="W9" s="38"/>
      <c r="X9" s="38">
        <v>-567296.06</v>
      </c>
      <c r="Y9" s="38"/>
      <c r="Z9" s="38"/>
      <c r="AA9" s="38"/>
      <c r="AB9" s="38"/>
      <c r="AC9" s="38"/>
      <c r="AD9" s="56">
        <f>SUM(G9:Z9)</f>
        <v>-567295.06</v>
      </c>
    </row>
    <row r="10" spans="1:30" s="20" customFormat="1" ht="14.25" hidden="1">
      <c r="A10" s="54" t="s">
        <v>37</v>
      </c>
      <c r="B10" s="17" t="s">
        <v>41</v>
      </c>
      <c r="C10" s="55" t="s">
        <v>39</v>
      </c>
      <c r="D10" s="16" t="s">
        <v>14</v>
      </c>
      <c r="E10" s="52">
        <v>6501</v>
      </c>
      <c r="F10" s="17">
        <v>17.259</v>
      </c>
      <c r="G10" s="38">
        <v>1</v>
      </c>
      <c r="H10" s="96"/>
      <c r="I10" s="38"/>
      <c r="J10" s="38"/>
      <c r="K10" s="38"/>
      <c r="L10" s="38"/>
      <c r="M10" s="38"/>
      <c r="N10" s="38"/>
      <c r="O10" s="38"/>
      <c r="P10" s="38"/>
      <c r="Q10" s="96"/>
      <c r="R10" s="38"/>
      <c r="S10" s="38"/>
      <c r="T10" s="38"/>
      <c r="U10" s="38"/>
      <c r="V10" s="38"/>
      <c r="W10" s="38"/>
      <c r="X10" s="38">
        <v>567296.06</v>
      </c>
      <c r="Y10" s="38"/>
      <c r="Z10" s="38"/>
      <c r="AA10" s="38"/>
      <c r="AB10" s="38"/>
      <c r="AC10" s="38"/>
      <c r="AD10" s="56">
        <f>SUM(G10:Z10)</f>
        <v>567297.06</v>
      </c>
    </row>
    <row r="11" spans="1:30" s="20" customFormat="1" ht="14.25" hidden="1">
      <c r="A11" s="37" t="s">
        <v>42</v>
      </c>
      <c r="B11" s="17" t="s">
        <v>40</v>
      </c>
      <c r="C11" s="55" t="s">
        <v>43</v>
      </c>
      <c r="D11" s="16" t="s">
        <v>15</v>
      </c>
      <c r="E11" s="17">
        <v>6502</v>
      </c>
      <c r="F11" s="16">
        <v>17.258</v>
      </c>
      <c r="G11" s="38">
        <f>229850-2</f>
        <v>229848</v>
      </c>
      <c r="H11" s="96"/>
      <c r="I11" s="38"/>
      <c r="J11" s="38"/>
      <c r="K11" s="38"/>
      <c r="L11" s="38"/>
      <c r="M11" s="38"/>
      <c r="N11" s="38"/>
      <c r="O11" s="38"/>
      <c r="P11" s="38"/>
      <c r="Q11" s="96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56">
        <f>SUM(G11:Z11)</f>
        <v>229848</v>
      </c>
    </row>
    <row r="12" spans="1:30" s="20" customFormat="1" ht="14.25" hidden="1">
      <c r="A12" s="37" t="s">
        <v>42</v>
      </c>
      <c r="B12" s="17" t="s">
        <v>41</v>
      </c>
      <c r="C12" s="55" t="s">
        <v>43</v>
      </c>
      <c r="D12" s="16" t="s">
        <v>15</v>
      </c>
      <c r="E12" s="17">
        <v>6502</v>
      </c>
      <c r="F12" s="16">
        <v>17.258</v>
      </c>
      <c r="G12" s="38">
        <v>1</v>
      </c>
      <c r="H12" s="96"/>
      <c r="I12" s="38"/>
      <c r="J12" s="38"/>
      <c r="K12" s="38"/>
      <c r="L12" s="38"/>
      <c r="M12" s="38"/>
      <c r="N12" s="38"/>
      <c r="O12" s="38"/>
      <c r="P12" s="38"/>
      <c r="Q12" s="96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56">
        <f>SUM(G12:Z12)</f>
        <v>1</v>
      </c>
    </row>
    <row r="13" spans="1:30" s="20" customFormat="1" ht="14.25" hidden="1">
      <c r="A13" s="37" t="s">
        <v>42</v>
      </c>
      <c r="B13" s="17" t="s">
        <v>44</v>
      </c>
      <c r="C13" s="55" t="s">
        <v>43</v>
      </c>
      <c r="D13" s="16" t="s">
        <v>15</v>
      </c>
      <c r="E13" s="17">
        <v>6502</v>
      </c>
      <c r="F13" s="16">
        <v>17.258</v>
      </c>
      <c r="G13" s="38">
        <v>1</v>
      </c>
      <c r="H13" s="96"/>
      <c r="I13" s="38"/>
      <c r="J13" s="38"/>
      <c r="K13" s="38"/>
      <c r="L13" s="38"/>
      <c r="M13" s="38"/>
      <c r="N13" s="38"/>
      <c r="O13" s="38"/>
      <c r="P13" s="38"/>
      <c r="Q13" s="96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6">
        <f>SUM(G13:Z13)</f>
        <v>1</v>
      </c>
    </row>
    <row r="14" spans="1:30" s="20" customFormat="1" ht="14.25" hidden="1">
      <c r="A14" s="37" t="s">
        <v>42</v>
      </c>
      <c r="B14" s="53" t="s">
        <v>71</v>
      </c>
      <c r="C14" s="52" t="s">
        <v>72</v>
      </c>
      <c r="D14" s="16" t="s">
        <v>15</v>
      </c>
      <c r="E14" s="17">
        <v>6502</v>
      </c>
      <c r="F14" s="16">
        <v>17.258</v>
      </c>
      <c r="G14" s="38"/>
      <c r="H14" s="96"/>
      <c r="I14" s="38"/>
      <c r="J14" s="38"/>
      <c r="K14" s="38">
        <f>1146964-2</f>
        <v>1146962</v>
      </c>
      <c r="L14" s="38"/>
      <c r="M14" s="38"/>
      <c r="N14" s="38"/>
      <c r="O14" s="38"/>
      <c r="P14" s="38"/>
      <c r="Q14" s="96"/>
      <c r="R14" s="38"/>
      <c r="S14" s="38"/>
      <c r="T14" s="38"/>
      <c r="U14" s="38"/>
      <c r="V14" s="38"/>
      <c r="W14" s="38"/>
      <c r="X14" s="38">
        <v>-746184.61</v>
      </c>
      <c r="Y14" s="38"/>
      <c r="Z14" s="38"/>
      <c r="AA14" s="38"/>
      <c r="AB14" s="38"/>
      <c r="AC14" s="38"/>
      <c r="AD14" s="56">
        <f>SUM(G14:Z14)</f>
        <v>400777.39</v>
      </c>
    </row>
    <row r="15" spans="1:30" s="20" customFormat="1" ht="14.25" hidden="1">
      <c r="A15" s="37" t="s">
        <v>42</v>
      </c>
      <c r="B15" s="17" t="s">
        <v>41</v>
      </c>
      <c r="C15" s="52" t="s">
        <v>72</v>
      </c>
      <c r="D15" s="16" t="s">
        <v>15</v>
      </c>
      <c r="E15" s="17">
        <v>6502</v>
      </c>
      <c r="F15" s="16">
        <v>17.258</v>
      </c>
      <c r="G15" s="38"/>
      <c r="H15" s="96"/>
      <c r="I15" s="38"/>
      <c r="J15" s="38"/>
      <c r="K15" s="38">
        <v>1</v>
      </c>
      <c r="L15" s="38"/>
      <c r="M15" s="38"/>
      <c r="N15" s="38"/>
      <c r="O15" s="38"/>
      <c r="P15" s="38"/>
      <c r="Q15" s="96"/>
      <c r="R15" s="38"/>
      <c r="S15" s="38"/>
      <c r="T15" s="38"/>
      <c r="U15" s="38"/>
      <c r="V15" s="38"/>
      <c r="W15" s="38"/>
      <c r="X15" s="38">
        <v>746184.61</v>
      </c>
      <c r="Y15" s="38"/>
      <c r="Z15" s="38"/>
      <c r="AA15" s="38"/>
      <c r="AB15" s="38"/>
      <c r="AC15" s="38"/>
      <c r="AD15" s="56">
        <f>SUM(G15:Z15)</f>
        <v>746185.61</v>
      </c>
    </row>
    <row r="16" spans="1:31" s="20" customFormat="1" ht="14.25" hidden="1">
      <c r="A16" s="37" t="s">
        <v>42</v>
      </c>
      <c r="B16" s="17" t="s">
        <v>44</v>
      </c>
      <c r="C16" s="52" t="s">
        <v>72</v>
      </c>
      <c r="D16" s="16" t="s">
        <v>15</v>
      </c>
      <c r="E16" s="17">
        <v>6502</v>
      </c>
      <c r="F16" s="16">
        <v>17.258</v>
      </c>
      <c r="G16" s="38"/>
      <c r="H16" s="96"/>
      <c r="I16" s="38"/>
      <c r="J16" s="38"/>
      <c r="K16" s="38">
        <v>1</v>
      </c>
      <c r="L16" s="38"/>
      <c r="M16" s="38"/>
      <c r="N16" s="38"/>
      <c r="O16" s="38"/>
      <c r="P16" s="38"/>
      <c r="Q16" s="96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56">
        <f>SUM(G16:Z16)</f>
        <v>1</v>
      </c>
      <c r="AE16" s="57">
        <f>SUM(AD14:AD16)</f>
        <v>1146964</v>
      </c>
    </row>
    <row r="17" spans="1:30" s="20" customFormat="1" ht="14.25" hidden="1">
      <c r="A17" s="37" t="s">
        <v>46</v>
      </c>
      <c r="B17" s="17" t="s">
        <v>40</v>
      </c>
      <c r="C17" s="55" t="s">
        <v>47</v>
      </c>
      <c r="D17" s="16" t="s">
        <v>16</v>
      </c>
      <c r="E17" s="17">
        <v>6503</v>
      </c>
      <c r="F17" s="16">
        <v>17.278</v>
      </c>
      <c r="G17" s="38">
        <f>140816-2</f>
        <v>140814</v>
      </c>
      <c r="H17" s="96"/>
      <c r="I17" s="38"/>
      <c r="J17" s="38"/>
      <c r="K17" s="38"/>
      <c r="L17" s="38"/>
      <c r="M17" s="38"/>
      <c r="N17" s="38"/>
      <c r="O17" s="38"/>
      <c r="P17" s="38"/>
      <c r="Q17" s="96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56">
        <f>SUM(G17:Z17)</f>
        <v>140814</v>
      </c>
    </row>
    <row r="18" spans="1:30" s="20" customFormat="1" ht="14.25" hidden="1">
      <c r="A18" s="37" t="s">
        <v>46</v>
      </c>
      <c r="B18" s="17" t="s">
        <v>41</v>
      </c>
      <c r="C18" s="55" t="s">
        <v>47</v>
      </c>
      <c r="D18" s="16" t="s">
        <v>16</v>
      </c>
      <c r="E18" s="17">
        <v>6503</v>
      </c>
      <c r="F18" s="16">
        <v>17.278</v>
      </c>
      <c r="G18" s="38">
        <v>1</v>
      </c>
      <c r="H18" s="96"/>
      <c r="I18" s="38"/>
      <c r="J18" s="38"/>
      <c r="K18" s="38"/>
      <c r="L18" s="38"/>
      <c r="M18" s="38"/>
      <c r="N18" s="38"/>
      <c r="O18" s="38"/>
      <c r="P18" s="38"/>
      <c r="Q18" s="9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56">
        <f>SUM(G18:Z18)</f>
        <v>1</v>
      </c>
    </row>
    <row r="19" spans="1:30" s="20" customFormat="1" ht="14.25" hidden="1">
      <c r="A19" s="37" t="s">
        <v>46</v>
      </c>
      <c r="B19" s="17" t="s">
        <v>44</v>
      </c>
      <c r="C19" s="55" t="s">
        <v>47</v>
      </c>
      <c r="D19" s="16" t="s">
        <v>16</v>
      </c>
      <c r="E19" s="17">
        <v>6503</v>
      </c>
      <c r="F19" s="16">
        <v>17.278</v>
      </c>
      <c r="G19" s="38">
        <v>1</v>
      </c>
      <c r="H19" s="96"/>
      <c r="I19" s="38"/>
      <c r="J19" s="38"/>
      <c r="K19" s="38"/>
      <c r="L19" s="38"/>
      <c r="M19" s="38"/>
      <c r="N19" s="38"/>
      <c r="O19" s="38"/>
      <c r="P19" s="38"/>
      <c r="Q19" s="96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56">
        <f>SUM(G19:Z19)</f>
        <v>1</v>
      </c>
    </row>
    <row r="20" spans="1:30" s="20" customFormat="1" ht="14.25" hidden="1">
      <c r="A20" s="37" t="s">
        <v>46</v>
      </c>
      <c r="B20" s="53" t="s">
        <v>71</v>
      </c>
      <c r="C20" s="52" t="s">
        <v>73</v>
      </c>
      <c r="D20" s="16" t="s">
        <v>16</v>
      </c>
      <c r="E20" s="17">
        <v>6503</v>
      </c>
      <c r="F20" s="16">
        <v>17.278</v>
      </c>
      <c r="G20" s="38"/>
      <c r="H20" s="96"/>
      <c r="I20" s="38"/>
      <c r="J20" s="38"/>
      <c r="K20" s="38">
        <f>630313-2</f>
        <v>630311</v>
      </c>
      <c r="L20" s="38"/>
      <c r="M20" s="38"/>
      <c r="N20" s="38"/>
      <c r="O20" s="38"/>
      <c r="P20" s="38"/>
      <c r="Q20" s="96"/>
      <c r="R20" s="38"/>
      <c r="S20" s="38"/>
      <c r="T20" s="38"/>
      <c r="U20" s="38"/>
      <c r="V20" s="38"/>
      <c r="W20" s="38"/>
      <c r="X20" s="38">
        <v>-266661.56</v>
      </c>
      <c r="Y20" s="38"/>
      <c r="Z20" s="38">
        <v>4186</v>
      </c>
      <c r="AA20" s="38"/>
      <c r="AB20" s="38"/>
      <c r="AC20" s="38"/>
      <c r="AD20" s="56">
        <f>SUM(G20:Z20)</f>
        <v>367835.44</v>
      </c>
    </row>
    <row r="21" spans="1:30" s="20" customFormat="1" ht="14.25" hidden="1">
      <c r="A21" s="37" t="s">
        <v>46</v>
      </c>
      <c r="B21" s="17" t="s">
        <v>41</v>
      </c>
      <c r="C21" s="52" t="s">
        <v>73</v>
      </c>
      <c r="D21" s="16" t="s">
        <v>16</v>
      </c>
      <c r="E21" s="17">
        <v>6503</v>
      </c>
      <c r="F21" s="16">
        <v>17.278</v>
      </c>
      <c r="G21" s="38"/>
      <c r="H21" s="96"/>
      <c r="I21" s="38"/>
      <c r="J21" s="38"/>
      <c r="K21" s="38">
        <v>1</v>
      </c>
      <c r="L21" s="38"/>
      <c r="M21" s="38"/>
      <c r="N21" s="38"/>
      <c r="O21" s="38"/>
      <c r="P21" s="38"/>
      <c r="Q21" s="96"/>
      <c r="R21" s="38"/>
      <c r="S21" s="38"/>
      <c r="T21" s="38"/>
      <c r="U21" s="38"/>
      <c r="V21" s="38"/>
      <c r="W21" s="38"/>
      <c r="X21" s="38">
        <v>266661.55999999994</v>
      </c>
      <c r="Y21" s="38"/>
      <c r="Z21" s="38"/>
      <c r="AA21" s="38"/>
      <c r="AB21" s="38"/>
      <c r="AC21" s="38"/>
      <c r="AD21" s="56">
        <f>SUM(G21:Z21)</f>
        <v>266662.55999999994</v>
      </c>
    </row>
    <row r="22" spans="1:31" s="20" customFormat="1" ht="14.25" hidden="1">
      <c r="A22" s="37" t="s">
        <v>46</v>
      </c>
      <c r="B22" s="17" t="s">
        <v>44</v>
      </c>
      <c r="C22" s="52" t="s">
        <v>73</v>
      </c>
      <c r="D22" s="16" t="s">
        <v>16</v>
      </c>
      <c r="E22" s="17">
        <v>6503</v>
      </c>
      <c r="F22" s="16">
        <v>17.278</v>
      </c>
      <c r="G22" s="38"/>
      <c r="H22" s="96"/>
      <c r="I22" s="38"/>
      <c r="J22" s="38"/>
      <c r="K22" s="38">
        <v>1</v>
      </c>
      <c r="L22" s="38"/>
      <c r="M22" s="38"/>
      <c r="N22" s="38"/>
      <c r="O22" s="38"/>
      <c r="P22" s="38"/>
      <c r="Q22" s="96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56">
        <f>SUM(G22:Z22)</f>
        <v>1</v>
      </c>
      <c r="AE22" s="57">
        <f>SUM(AD20:AD22)</f>
        <v>634499</v>
      </c>
    </row>
    <row r="23" spans="1:30" s="20" customFormat="1" ht="15.75" hidden="1" thickBot="1">
      <c r="A23" s="21" t="s">
        <v>32</v>
      </c>
      <c r="B23" s="17" t="s">
        <v>93</v>
      </c>
      <c r="C23" s="78" t="s">
        <v>151</v>
      </c>
      <c r="D23" s="79" t="s">
        <v>152</v>
      </c>
      <c r="E23" s="79" t="s">
        <v>153</v>
      </c>
      <c r="F23" s="80">
        <v>17.273</v>
      </c>
      <c r="G23" s="38"/>
      <c r="H23" s="96"/>
      <c r="I23" s="38"/>
      <c r="J23" s="38"/>
      <c r="K23" s="38"/>
      <c r="L23" s="38"/>
      <c r="M23" s="38"/>
      <c r="N23" s="38"/>
      <c r="O23" s="38"/>
      <c r="P23" s="38"/>
      <c r="Q23" s="96"/>
      <c r="R23" s="38"/>
      <c r="S23" s="38"/>
      <c r="T23" s="38"/>
      <c r="U23" s="38"/>
      <c r="V23" s="38"/>
      <c r="W23" s="38">
        <v>8099</v>
      </c>
      <c r="X23" s="38"/>
      <c r="Y23" s="38"/>
      <c r="Z23" s="38"/>
      <c r="AA23" s="38"/>
      <c r="AB23" s="38"/>
      <c r="AC23" s="38"/>
      <c r="AD23" s="56">
        <f>SUM(G23:Z23)</f>
        <v>8099</v>
      </c>
    </row>
    <row r="24" spans="1:30" s="20" customFormat="1" ht="14.25" hidden="1">
      <c r="A24" s="37" t="s">
        <v>81</v>
      </c>
      <c r="B24" s="17" t="s">
        <v>93</v>
      </c>
      <c r="C24" s="62" t="s">
        <v>82</v>
      </c>
      <c r="D24" s="16" t="s">
        <v>15</v>
      </c>
      <c r="E24" s="62">
        <v>6409</v>
      </c>
      <c r="F24" s="16">
        <v>17.258</v>
      </c>
      <c r="G24" s="38"/>
      <c r="H24" s="96"/>
      <c r="I24" s="38"/>
      <c r="J24" s="38"/>
      <c r="K24" s="38"/>
      <c r="L24" s="38">
        <v>30000</v>
      </c>
      <c r="M24" s="38"/>
      <c r="N24" s="38"/>
      <c r="O24" s="38"/>
      <c r="P24" s="38"/>
      <c r="Q24" s="9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56">
        <f>SUM(G24:Z24)</f>
        <v>30000</v>
      </c>
    </row>
    <row r="25" spans="1:30" s="20" customFormat="1" ht="14.25" hidden="1">
      <c r="A25" s="74" t="s">
        <v>143</v>
      </c>
      <c r="B25" s="17" t="s">
        <v>93</v>
      </c>
      <c r="C25" s="75" t="s">
        <v>39</v>
      </c>
      <c r="D25" s="72" t="s">
        <v>14</v>
      </c>
      <c r="E25" s="76">
        <v>6407</v>
      </c>
      <c r="F25" s="76">
        <v>17.259</v>
      </c>
      <c r="G25" s="38"/>
      <c r="H25" s="96"/>
      <c r="I25" s="38"/>
      <c r="J25" s="38"/>
      <c r="K25" s="38"/>
      <c r="L25" s="38"/>
      <c r="M25" s="38"/>
      <c r="N25" s="38"/>
      <c r="O25" s="38"/>
      <c r="P25" s="38"/>
      <c r="Q25" s="96"/>
      <c r="R25" s="38"/>
      <c r="S25" s="38"/>
      <c r="T25" s="38"/>
      <c r="U25" s="38"/>
      <c r="V25" s="38">
        <f>12500-1</f>
        <v>12499</v>
      </c>
      <c r="W25" s="38"/>
      <c r="X25" s="38"/>
      <c r="Y25" s="38"/>
      <c r="Z25" s="38"/>
      <c r="AA25" s="38"/>
      <c r="AB25" s="38"/>
      <c r="AC25" s="38"/>
      <c r="AD25" s="56">
        <f>SUM(G25:Z25)</f>
        <v>12499</v>
      </c>
    </row>
    <row r="26" spans="1:30" s="20" customFormat="1" ht="14.25" hidden="1">
      <c r="A26" s="74" t="s">
        <v>143</v>
      </c>
      <c r="B26" s="17" t="s">
        <v>93</v>
      </c>
      <c r="C26" s="75" t="s">
        <v>39</v>
      </c>
      <c r="D26" s="72" t="s">
        <v>14</v>
      </c>
      <c r="E26" s="76">
        <v>6407</v>
      </c>
      <c r="F26" s="76">
        <v>17.259</v>
      </c>
      <c r="G26" s="38"/>
      <c r="H26" s="96"/>
      <c r="I26" s="38"/>
      <c r="J26" s="38"/>
      <c r="K26" s="38"/>
      <c r="L26" s="38"/>
      <c r="M26" s="38"/>
      <c r="N26" s="38"/>
      <c r="O26" s="38"/>
      <c r="P26" s="38"/>
      <c r="Q26" s="96"/>
      <c r="R26" s="38"/>
      <c r="S26" s="38"/>
      <c r="T26" s="38"/>
      <c r="U26" s="38"/>
      <c r="V26" s="38">
        <v>1</v>
      </c>
      <c r="W26" s="38"/>
      <c r="X26" s="38"/>
      <c r="Y26" s="38"/>
      <c r="Z26" s="38"/>
      <c r="AA26" s="38"/>
      <c r="AB26" s="38"/>
      <c r="AC26" s="38"/>
      <c r="AD26" s="56">
        <f>SUM(G26:Z26)</f>
        <v>1</v>
      </c>
    </row>
    <row r="27" spans="1:30" s="20" customFormat="1" ht="15" hidden="1" thickBot="1">
      <c r="A27" s="74" t="s">
        <v>150</v>
      </c>
      <c r="B27" s="17" t="s">
        <v>93</v>
      </c>
      <c r="C27" s="81" t="s">
        <v>154</v>
      </c>
      <c r="D27" s="82" t="s">
        <v>16</v>
      </c>
      <c r="E27" s="82">
        <v>6423</v>
      </c>
      <c r="F27" s="82">
        <v>17.278</v>
      </c>
      <c r="G27" s="38"/>
      <c r="H27" s="96"/>
      <c r="I27" s="38"/>
      <c r="J27" s="38"/>
      <c r="K27" s="38"/>
      <c r="L27" s="38"/>
      <c r="M27" s="38"/>
      <c r="N27" s="38"/>
      <c r="O27" s="38"/>
      <c r="P27" s="38"/>
      <c r="Q27" s="96"/>
      <c r="R27" s="38"/>
      <c r="S27" s="38"/>
      <c r="T27" s="38"/>
      <c r="U27" s="38"/>
      <c r="V27" s="38"/>
      <c r="W27" s="38">
        <v>45000</v>
      </c>
      <c r="X27" s="38"/>
      <c r="Y27" s="38"/>
      <c r="Z27" s="38"/>
      <c r="AA27" s="38"/>
      <c r="AB27" s="38"/>
      <c r="AC27" s="38"/>
      <c r="AD27" s="56">
        <f>SUM(G27:Z27)</f>
        <v>45000</v>
      </c>
    </row>
    <row r="28" spans="1:30" s="20" customFormat="1" ht="15.75" customHeight="1" hidden="1">
      <c r="A28" s="88" t="s">
        <v>181</v>
      </c>
      <c r="B28" s="68" t="s">
        <v>182</v>
      </c>
      <c r="C28" s="77" t="s">
        <v>73</v>
      </c>
      <c r="D28" s="63" t="s">
        <v>16</v>
      </c>
      <c r="E28" s="63">
        <v>6404</v>
      </c>
      <c r="F28" s="63">
        <v>17.278</v>
      </c>
      <c r="G28" s="38"/>
      <c r="H28" s="96"/>
      <c r="I28" s="38"/>
      <c r="J28" s="38"/>
      <c r="K28" s="38"/>
      <c r="L28" s="38"/>
      <c r="M28" s="38"/>
      <c r="N28" s="38"/>
      <c r="O28" s="38"/>
      <c r="P28" s="38"/>
      <c r="Q28" s="96"/>
      <c r="R28" s="38"/>
      <c r="S28" s="38"/>
      <c r="T28" s="38"/>
      <c r="U28" s="38"/>
      <c r="V28" s="38"/>
      <c r="W28" s="38"/>
      <c r="X28" s="38"/>
      <c r="Y28" s="38"/>
      <c r="Z28" s="38"/>
      <c r="AA28" s="38">
        <v>10000</v>
      </c>
      <c r="AB28" s="38">
        <v>-1</v>
      </c>
      <c r="AC28" s="38"/>
      <c r="AD28" s="56">
        <f>SUM(AA28:AB28)</f>
        <v>9999</v>
      </c>
    </row>
    <row r="29" spans="1:30" s="20" customFormat="1" ht="14.25" hidden="1">
      <c r="A29" s="10" t="s">
        <v>8</v>
      </c>
      <c r="B29" s="17"/>
      <c r="C29" s="16"/>
      <c r="D29" s="16"/>
      <c r="E29" s="17"/>
      <c r="F29" s="16"/>
      <c r="G29" s="41"/>
      <c r="H29" s="97"/>
      <c r="I29" s="41"/>
      <c r="J29" s="41"/>
      <c r="K29" s="41"/>
      <c r="L29" s="41"/>
      <c r="M29" s="41"/>
      <c r="N29" s="41"/>
      <c r="O29" s="41"/>
      <c r="P29" s="41"/>
      <c r="Q29" s="97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56">
        <f aca="true" t="shared" si="0" ref="AD29:AD47">SUM(AA29:AB29)</f>
        <v>0</v>
      </c>
    </row>
    <row r="30" spans="1:30" s="20" customFormat="1" ht="14.25" hidden="1">
      <c r="A30" s="16" t="s">
        <v>92</v>
      </c>
      <c r="B30" s="17"/>
      <c r="C30" s="16"/>
      <c r="D30" s="16"/>
      <c r="E30" s="17"/>
      <c r="F30" s="16"/>
      <c r="G30" s="42"/>
      <c r="H30" s="92"/>
      <c r="I30" s="42"/>
      <c r="J30" s="42"/>
      <c r="K30" s="42"/>
      <c r="L30" s="42"/>
      <c r="M30" s="42"/>
      <c r="N30" s="42"/>
      <c r="O30" s="42"/>
      <c r="P30" s="42"/>
      <c r="Q30" s="9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56">
        <f t="shared" si="0"/>
        <v>0</v>
      </c>
    </row>
    <row r="31" spans="1:30" s="20" customFormat="1" ht="15" hidden="1">
      <c r="A31" s="51" t="s">
        <v>19</v>
      </c>
      <c r="B31" s="17" t="s">
        <v>93</v>
      </c>
      <c r="C31" s="64" t="s">
        <v>94</v>
      </c>
      <c r="D31" s="64" t="s">
        <v>20</v>
      </c>
      <c r="E31" s="64" t="s">
        <v>95</v>
      </c>
      <c r="F31" s="16" t="s">
        <v>21</v>
      </c>
      <c r="G31" s="43"/>
      <c r="H31" s="98"/>
      <c r="I31" s="43"/>
      <c r="J31" s="43"/>
      <c r="K31" s="43"/>
      <c r="L31" s="43"/>
      <c r="M31" s="43">
        <v>95000</v>
      </c>
      <c r="N31" s="43"/>
      <c r="O31" s="43"/>
      <c r="P31" s="43"/>
      <c r="Q31" s="98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56">
        <f t="shared" si="0"/>
        <v>0</v>
      </c>
    </row>
    <row r="32" spans="1:30" s="20" customFormat="1" ht="14.25" hidden="1">
      <c r="A32" s="44" t="s">
        <v>22</v>
      </c>
      <c r="B32" s="68" t="s">
        <v>40</v>
      </c>
      <c r="C32" s="69" t="s">
        <v>125</v>
      </c>
      <c r="D32" s="69" t="s">
        <v>23</v>
      </c>
      <c r="E32" s="69" t="s">
        <v>126</v>
      </c>
      <c r="F32" s="17" t="s">
        <v>21</v>
      </c>
      <c r="G32" s="43"/>
      <c r="H32" s="98"/>
      <c r="I32" s="43"/>
      <c r="J32" s="43"/>
      <c r="K32" s="43"/>
      <c r="L32" s="43"/>
      <c r="M32" s="43"/>
      <c r="N32" s="43"/>
      <c r="O32" s="43"/>
      <c r="P32" s="43"/>
      <c r="Q32" s="98"/>
      <c r="R32" s="43">
        <v>545871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56">
        <f t="shared" si="0"/>
        <v>0</v>
      </c>
    </row>
    <row r="33" spans="1:30" s="20" customFormat="1" ht="14.25" hidden="1">
      <c r="A33" s="48"/>
      <c r="B33" s="17"/>
      <c r="C33" s="34"/>
      <c r="D33" s="34"/>
      <c r="E33" s="34"/>
      <c r="F33" s="17"/>
      <c r="G33" s="43"/>
      <c r="H33" s="98"/>
      <c r="I33" s="43"/>
      <c r="J33" s="43"/>
      <c r="K33" s="43"/>
      <c r="L33" s="43"/>
      <c r="M33" s="43"/>
      <c r="N33" s="43"/>
      <c r="O33" s="43"/>
      <c r="P33" s="43"/>
      <c r="Q33" s="98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56">
        <f t="shared" si="0"/>
        <v>0</v>
      </c>
    </row>
    <row r="34" spans="1:30" s="20" customFormat="1" ht="14.25" hidden="1">
      <c r="A34" s="10" t="s">
        <v>8</v>
      </c>
      <c r="B34" s="17"/>
      <c r="C34" s="34"/>
      <c r="D34" s="34"/>
      <c r="E34" s="34"/>
      <c r="F34" s="17"/>
      <c r="G34" s="43"/>
      <c r="H34" s="98"/>
      <c r="I34" s="43"/>
      <c r="J34" s="43"/>
      <c r="K34" s="43"/>
      <c r="L34" s="43"/>
      <c r="M34" s="43"/>
      <c r="N34" s="43"/>
      <c r="O34" s="43"/>
      <c r="P34" s="43"/>
      <c r="Q34" s="98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56">
        <f t="shared" si="0"/>
        <v>0</v>
      </c>
    </row>
    <row r="35" spans="1:30" s="20" customFormat="1" ht="14.25" hidden="1">
      <c r="A35" s="16" t="s">
        <v>56</v>
      </c>
      <c r="B35" s="17"/>
      <c r="C35" s="34"/>
      <c r="D35" s="34"/>
      <c r="E35" s="34"/>
      <c r="F35" s="17"/>
      <c r="G35" s="43"/>
      <c r="H35" s="98"/>
      <c r="I35" s="43"/>
      <c r="J35" s="43"/>
      <c r="K35" s="43"/>
      <c r="L35" s="43"/>
      <c r="M35" s="43"/>
      <c r="N35" s="43"/>
      <c r="O35" s="43"/>
      <c r="P35" s="43"/>
      <c r="Q35" s="98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56">
        <f t="shared" si="0"/>
        <v>0</v>
      </c>
    </row>
    <row r="36" spans="1:30" s="20" customFormat="1" ht="14.25" hidden="1">
      <c r="A36" s="48" t="s">
        <v>26</v>
      </c>
      <c r="B36" s="17" t="s">
        <v>57</v>
      </c>
      <c r="C36" s="34" t="s">
        <v>58</v>
      </c>
      <c r="D36" s="34" t="s">
        <v>28</v>
      </c>
      <c r="E36" s="36" t="s">
        <v>59</v>
      </c>
      <c r="F36" s="52">
        <v>17.801</v>
      </c>
      <c r="G36" s="43"/>
      <c r="H36" s="98"/>
      <c r="I36" s="43">
        <v>11314.2069525</v>
      </c>
      <c r="J36" s="43"/>
      <c r="K36" s="43"/>
      <c r="L36" s="43"/>
      <c r="M36" s="43"/>
      <c r="N36" s="43"/>
      <c r="O36" s="43"/>
      <c r="P36" s="43"/>
      <c r="Q36" s="98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56">
        <f t="shared" si="0"/>
        <v>0</v>
      </c>
    </row>
    <row r="37" spans="1:30" s="20" customFormat="1" ht="14.25" hidden="1">
      <c r="A37" s="48" t="s">
        <v>26</v>
      </c>
      <c r="B37" s="68" t="s">
        <v>140</v>
      </c>
      <c r="C37" s="72" t="s">
        <v>58</v>
      </c>
      <c r="D37" s="72" t="s">
        <v>28</v>
      </c>
      <c r="E37" s="73" t="s">
        <v>59</v>
      </c>
      <c r="F37" s="33">
        <v>17.801</v>
      </c>
      <c r="G37" s="43"/>
      <c r="H37" s="98"/>
      <c r="I37" s="43"/>
      <c r="J37" s="43"/>
      <c r="K37" s="43"/>
      <c r="L37" s="43"/>
      <c r="M37" s="43"/>
      <c r="N37" s="43"/>
      <c r="O37" s="43"/>
      <c r="P37" s="43"/>
      <c r="Q37" s="98"/>
      <c r="R37" s="43"/>
      <c r="S37" s="43"/>
      <c r="T37" s="43"/>
      <c r="U37" s="43">
        <v>11314.2069525</v>
      </c>
      <c r="V37" s="43"/>
      <c r="W37" s="43"/>
      <c r="X37" s="43"/>
      <c r="Y37" s="43"/>
      <c r="Z37" s="43"/>
      <c r="AA37" s="43"/>
      <c r="AB37" s="43"/>
      <c r="AC37" s="43"/>
      <c r="AD37" s="56">
        <f t="shared" si="0"/>
        <v>0</v>
      </c>
    </row>
    <row r="38" spans="1:30" s="20" customFormat="1" ht="14.25" hidden="1">
      <c r="A38" s="74" t="s">
        <v>145</v>
      </c>
      <c r="B38" s="68" t="s">
        <v>140</v>
      </c>
      <c r="C38" s="63" t="s">
        <v>146</v>
      </c>
      <c r="D38" s="71" t="s">
        <v>13</v>
      </c>
      <c r="E38" s="77" t="s">
        <v>147</v>
      </c>
      <c r="F38" s="63">
        <v>17.225</v>
      </c>
      <c r="G38" s="43"/>
      <c r="H38" s="98"/>
      <c r="I38" s="43"/>
      <c r="J38" s="43"/>
      <c r="K38" s="43"/>
      <c r="L38" s="43"/>
      <c r="M38" s="43"/>
      <c r="N38" s="43"/>
      <c r="O38" s="43"/>
      <c r="P38" s="43"/>
      <c r="Q38" s="98"/>
      <c r="R38" s="43"/>
      <c r="S38" s="43"/>
      <c r="T38" s="43"/>
      <c r="U38" s="43"/>
      <c r="V38" s="43">
        <v>50000</v>
      </c>
      <c r="W38" s="43"/>
      <c r="X38" s="43"/>
      <c r="Y38" s="43"/>
      <c r="Z38" s="43"/>
      <c r="AA38" s="43"/>
      <c r="AB38" s="43"/>
      <c r="AC38" s="43"/>
      <c r="AD38" s="56">
        <f t="shared" si="0"/>
        <v>0</v>
      </c>
    </row>
    <row r="39" spans="1:30" s="20" customFormat="1" ht="14.25" hidden="1">
      <c r="A39" s="48"/>
      <c r="B39" s="17"/>
      <c r="C39" s="34"/>
      <c r="D39" s="34"/>
      <c r="E39" s="36"/>
      <c r="F39" s="52"/>
      <c r="G39" s="43"/>
      <c r="H39" s="98"/>
      <c r="I39" s="43"/>
      <c r="J39" s="43"/>
      <c r="K39" s="43"/>
      <c r="L39" s="43"/>
      <c r="M39" s="43"/>
      <c r="N39" s="43"/>
      <c r="O39" s="43"/>
      <c r="P39" s="43"/>
      <c r="Q39" s="98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56">
        <f t="shared" si="0"/>
        <v>0</v>
      </c>
    </row>
    <row r="40" spans="1:30" s="20" customFormat="1" ht="14.25" hidden="1">
      <c r="A40" s="37" t="s">
        <v>27</v>
      </c>
      <c r="B40" s="17"/>
      <c r="C40" s="47"/>
      <c r="D40" s="47" t="s">
        <v>13</v>
      </c>
      <c r="E40" s="47"/>
      <c r="F40" s="17">
        <v>17.225</v>
      </c>
      <c r="G40" s="43"/>
      <c r="H40" s="98"/>
      <c r="I40" s="43"/>
      <c r="J40" s="43"/>
      <c r="K40" s="43"/>
      <c r="L40" s="43"/>
      <c r="M40" s="43"/>
      <c r="N40" s="43"/>
      <c r="O40" s="43"/>
      <c r="P40" s="43"/>
      <c r="Q40" s="98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56">
        <f t="shared" si="0"/>
        <v>0</v>
      </c>
    </row>
    <row r="41" spans="1:30" s="20" customFormat="1" ht="14.25" hidden="1">
      <c r="A41" s="37"/>
      <c r="B41" s="17"/>
      <c r="C41" s="16"/>
      <c r="D41" s="16"/>
      <c r="E41" s="17"/>
      <c r="F41" s="16"/>
      <c r="G41" s="42"/>
      <c r="H41" s="92"/>
      <c r="I41" s="42"/>
      <c r="J41" s="42"/>
      <c r="K41" s="42"/>
      <c r="L41" s="42"/>
      <c r="M41" s="42"/>
      <c r="N41" s="42"/>
      <c r="O41" s="42"/>
      <c r="P41" s="42"/>
      <c r="Q41" s="9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56">
        <f t="shared" si="0"/>
        <v>0</v>
      </c>
    </row>
    <row r="42" spans="1:30" s="20" customFormat="1" ht="14.25" hidden="1">
      <c r="A42" s="10" t="s">
        <v>8</v>
      </c>
      <c r="B42" s="17"/>
      <c r="C42" s="16"/>
      <c r="D42" s="16"/>
      <c r="E42" s="17"/>
      <c r="F42" s="16"/>
      <c r="G42" s="42"/>
      <c r="H42" s="92"/>
      <c r="I42" s="42"/>
      <c r="J42" s="42"/>
      <c r="K42" s="42"/>
      <c r="L42" s="42"/>
      <c r="M42" s="42"/>
      <c r="N42" s="42"/>
      <c r="O42" s="42"/>
      <c r="P42" s="42"/>
      <c r="Q42" s="9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56">
        <f t="shared" si="0"/>
        <v>0</v>
      </c>
    </row>
    <row r="43" spans="1:30" s="58" customFormat="1" ht="14.25" hidden="1">
      <c r="A43" s="16" t="s">
        <v>83</v>
      </c>
      <c r="B43" s="17"/>
      <c r="C43" s="34"/>
      <c r="D43" s="34"/>
      <c r="E43" s="36"/>
      <c r="F43" s="16"/>
      <c r="G43" s="42"/>
      <c r="H43" s="92"/>
      <c r="I43" s="42"/>
      <c r="J43" s="42"/>
      <c r="K43" s="42"/>
      <c r="L43" s="42"/>
      <c r="M43" s="42"/>
      <c r="N43" s="42"/>
      <c r="O43" s="42"/>
      <c r="P43" s="42"/>
      <c r="Q43" s="9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56">
        <f t="shared" si="0"/>
        <v>0</v>
      </c>
    </row>
    <row r="44" spans="1:30" s="20" customFormat="1" ht="14.25" hidden="1">
      <c r="A44" s="37" t="s">
        <v>84</v>
      </c>
      <c r="B44" s="49" t="s">
        <v>85</v>
      </c>
      <c r="C44" s="63" t="s">
        <v>86</v>
      </c>
      <c r="D44" s="16" t="s">
        <v>87</v>
      </c>
      <c r="E44" s="16" t="s">
        <v>88</v>
      </c>
      <c r="F44" s="16">
        <v>17.245</v>
      </c>
      <c r="G44" s="42"/>
      <c r="H44" s="92"/>
      <c r="I44" s="42"/>
      <c r="J44" s="42"/>
      <c r="K44" s="42"/>
      <c r="L44" s="42">
        <f>36341.06-2</f>
        <v>36339.06</v>
      </c>
      <c r="M44" s="42"/>
      <c r="N44" s="42"/>
      <c r="O44" s="42"/>
      <c r="P44" s="42"/>
      <c r="Q44" s="9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56">
        <f t="shared" si="0"/>
        <v>0</v>
      </c>
    </row>
    <row r="45" spans="1:30" s="58" customFormat="1" ht="14.25" hidden="1">
      <c r="A45" s="37" t="s">
        <v>84</v>
      </c>
      <c r="B45" s="17" t="s">
        <v>40</v>
      </c>
      <c r="C45" s="63" t="s">
        <v>86</v>
      </c>
      <c r="D45" s="16" t="s">
        <v>87</v>
      </c>
      <c r="E45" s="16" t="s">
        <v>88</v>
      </c>
      <c r="F45" s="16">
        <v>17.245</v>
      </c>
      <c r="G45" s="42"/>
      <c r="H45" s="92"/>
      <c r="I45" s="42"/>
      <c r="J45" s="42"/>
      <c r="K45" s="42"/>
      <c r="L45" s="42">
        <v>1</v>
      </c>
      <c r="M45" s="42"/>
      <c r="N45" s="42"/>
      <c r="O45" s="42"/>
      <c r="P45" s="42"/>
      <c r="Q45" s="9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56">
        <f t="shared" si="0"/>
        <v>0</v>
      </c>
    </row>
    <row r="46" spans="1:30" s="58" customFormat="1" ht="14.25" hidden="1">
      <c r="A46" s="37" t="s">
        <v>84</v>
      </c>
      <c r="B46" s="17" t="s">
        <v>41</v>
      </c>
      <c r="C46" s="63" t="s">
        <v>86</v>
      </c>
      <c r="D46" s="16" t="s">
        <v>87</v>
      </c>
      <c r="E46" s="16" t="s">
        <v>88</v>
      </c>
      <c r="F46" s="16">
        <v>17.245</v>
      </c>
      <c r="G46" s="42"/>
      <c r="H46" s="92"/>
      <c r="I46" s="42"/>
      <c r="J46" s="42"/>
      <c r="K46" s="42"/>
      <c r="L46" s="42">
        <v>1</v>
      </c>
      <c r="M46" s="42"/>
      <c r="N46" s="42"/>
      <c r="O46" s="42"/>
      <c r="P46" s="42"/>
      <c r="Q46" s="9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56">
        <f t="shared" si="0"/>
        <v>0</v>
      </c>
    </row>
    <row r="47" spans="1:30" s="58" customFormat="1" ht="14.25" hidden="1">
      <c r="A47" s="88" t="s">
        <v>181</v>
      </c>
      <c r="B47" s="68" t="s">
        <v>41</v>
      </c>
      <c r="C47" s="77" t="s">
        <v>73</v>
      </c>
      <c r="D47" s="63" t="s">
        <v>16</v>
      </c>
      <c r="E47" s="63">
        <v>6404</v>
      </c>
      <c r="F47" s="63">
        <v>17.278</v>
      </c>
      <c r="G47" s="42"/>
      <c r="H47" s="92"/>
      <c r="I47" s="42"/>
      <c r="J47" s="42"/>
      <c r="K47" s="42"/>
      <c r="L47" s="42"/>
      <c r="M47" s="42"/>
      <c r="N47" s="42"/>
      <c r="O47" s="42"/>
      <c r="P47" s="42"/>
      <c r="Q47" s="9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>
        <v>1</v>
      </c>
      <c r="AC47" s="42"/>
      <c r="AD47" s="56">
        <f t="shared" si="0"/>
        <v>1</v>
      </c>
    </row>
    <row r="48" spans="1:30" s="58" customFormat="1" ht="14.25">
      <c r="A48" s="45"/>
      <c r="B48" s="17"/>
      <c r="C48" s="16"/>
      <c r="D48" s="16"/>
      <c r="E48" s="16"/>
      <c r="F48" s="16"/>
      <c r="G48" s="42"/>
      <c r="H48" s="92"/>
      <c r="I48" s="42"/>
      <c r="J48" s="42"/>
      <c r="K48" s="42"/>
      <c r="L48" s="42"/>
      <c r="M48" s="42"/>
      <c r="N48" s="42"/>
      <c r="O48" s="42"/>
      <c r="P48" s="42"/>
      <c r="Q48" s="9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56">
        <f>SUM(G48:Z48)</f>
        <v>0</v>
      </c>
    </row>
    <row r="49" spans="1:30" s="58" customFormat="1" ht="14.25">
      <c r="A49" s="45"/>
      <c r="B49" s="17"/>
      <c r="C49" s="16"/>
      <c r="D49" s="16"/>
      <c r="E49" s="16"/>
      <c r="F49" s="16"/>
      <c r="G49" s="42"/>
      <c r="H49" s="92"/>
      <c r="I49" s="42"/>
      <c r="J49" s="42"/>
      <c r="K49" s="42"/>
      <c r="L49" s="42"/>
      <c r="M49" s="42"/>
      <c r="N49" s="42"/>
      <c r="O49" s="42"/>
      <c r="P49" s="42"/>
      <c r="Q49" s="9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56">
        <f>SUM(G49:Z49)</f>
        <v>0</v>
      </c>
    </row>
    <row r="50" spans="1:30" s="20" customFormat="1" ht="14.25">
      <c r="A50" s="22"/>
      <c r="B50" s="12"/>
      <c r="C50" s="13"/>
      <c r="D50" s="13"/>
      <c r="E50" s="14"/>
      <c r="F50" s="15"/>
      <c r="G50" s="42"/>
      <c r="H50" s="92"/>
      <c r="I50" s="42"/>
      <c r="J50" s="42"/>
      <c r="K50" s="42"/>
      <c r="L50" s="42"/>
      <c r="M50" s="42"/>
      <c r="N50" s="42"/>
      <c r="O50" s="42"/>
      <c r="P50" s="42"/>
      <c r="Q50" s="9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56">
        <f>SUM(G50:Z50)</f>
        <v>0</v>
      </c>
    </row>
    <row r="51" spans="1:30" s="20" customFormat="1" ht="14.25">
      <c r="A51" s="35" t="s">
        <v>8</v>
      </c>
      <c r="B51" s="17"/>
      <c r="C51" s="34"/>
      <c r="D51" s="34"/>
      <c r="E51" s="36"/>
      <c r="F51" s="16"/>
      <c r="G51" s="42"/>
      <c r="H51" s="92"/>
      <c r="I51" s="42"/>
      <c r="J51" s="42"/>
      <c r="K51" s="42"/>
      <c r="L51" s="42"/>
      <c r="M51" s="42"/>
      <c r="N51" s="42"/>
      <c r="O51" s="42"/>
      <c r="P51" s="42"/>
      <c r="Q51" s="9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56">
        <f>SUM(G51:Z51)</f>
        <v>0</v>
      </c>
    </row>
    <row r="52" spans="1:30" s="20" customFormat="1" ht="14.25">
      <c r="A52" s="16" t="s">
        <v>48</v>
      </c>
      <c r="B52" s="17"/>
      <c r="C52" s="34"/>
      <c r="D52" s="34"/>
      <c r="E52" s="36"/>
      <c r="F52" s="16"/>
      <c r="G52" s="42"/>
      <c r="H52" s="92"/>
      <c r="I52" s="42"/>
      <c r="J52" s="42"/>
      <c r="K52" s="42"/>
      <c r="L52" s="42"/>
      <c r="M52" s="42"/>
      <c r="N52" s="42"/>
      <c r="O52" s="42"/>
      <c r="P52" s="42"/>
      <c r="Q52" s="9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56">
        <f>SUM(G52:Z52)</f>
        <v>0</v>
      </c>
    </row>
    <row r="53" spans="1:31" s="20" customFormat="1" ht="14.25" hidden="1">
      <c r="A53" s="59" t="s">
        <v>52</v>
      </c>
      <c r="B53" s="39" t="s">
        <v>51</v>
      </c>
      <c r="C53" s="52" t="s">
        <v>49</v>
      </c>
      <c r="D53" s="52" t="s">
        <v>50</v>
      </c>
      <c r="E53" s="16">
        <v>5892</v>
      </c>
      <c r="F53" s="16">
        <v>17.277</v>
      </c>
      <c r="G53" s="42"/>
      <c r="H53" s="42">
        <f>2514837-2</f>
        <v>2514835</v>
      </c>
      <c r="I53" s="42"/>
      <c r="J53" s="42"/>
      <c r="K53" s="42"/>
      <c r="L53" s="42"/>
      <c r="M53" s="42"/>
      <c r="N53" s="42"/>
      <c r="O53" s="42"/>
      <c r="P53" s="42"/>
      <c r="Q53" s="42">
        <v>679635</v>
      </c>
      <c r="R53" s="42"/>
      <c r="S53" s="42"/>
      <c r="T53" s="42"/>
      <c r="U53" s="42"/>
      <c r="V53" s="42"/>
      <c r="W53" s="42"/>
      <c r="AD53" s="56">
        <f>SUM(G53:Z53)</f>
        <v>3194470</v>
      </c>
      <c r="AE53" s="65"/>
    </row>
    <row r="54" spans="1:31" s="20" customFormat="1" ht="14.25" hidden="1">
      <c r="A54" s="59" t="s">
        <v>52</v>
      </c>
      <c r="B54" s="17" t="s">
        <v>40</v>
      </c>
      <c r="C54" s="52" t="s">
        <v>49</v>
      </c>
      <c r="D54" s="52" t="s">
        <v>50</v>
      </c>
      <c r="E54" s="16">
        <v>5892</v>
      </c>
      <c r="F54" s="16">
        <v>17.277</v>
      </c>
      <c r="G54" s="42"/>
      <c r="H54" s="42">
        <v>1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>
        <v>-1156230.98</v>
      </c>
      <c r="Y54" s="42"/>
      <c r="Z54" s="42"/>
      <c r="AA54" s="42"/>
      <c r="AB54" s="42"/>
      <c r="AC54" s="42"/>
      <c r="AD54" s="56">
        <f>SUM(G54:Z54)</f>
        <v>-1156229.98</v>
      </c>
      <c r="AE54" s="57"/>
    </row>
    <row r="55" spans="1:31" s="20" customFormat="1" ht="14.25" hidden="1">
      <c r="A55" s="59" t="s">
        <v>52</v>
      </c>
      <c r="B55" s="17" t="s">
        <v>41</v>
      </c>
      <c r="C55" s="52" t="s">
        <v>49</v>
      </c>
      <c r="D55" s="52" t="s">
        <v>50</v>
      </c>
      <c r="E55" s="16">
        <v>5892</v>
      </c>
      <c r="F55" s="16">
        <v>17.277</v>
      </c>
      <c r="G55" s="42"/>
      <c r="H55" s="42">
        <v>1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>
        <v>1156230.98</v>
      </c>
      <c r="Y55" s="42"/>
      <c r="Z55" s="42"/>
      <c r="AA55" s="42"/>
      <c r="AB55" s="42"/>
      <c r="AD55" s="56">
        <f>SUM(G55:Z55)</f>
        <v>1156231.98</v>
      </c>
      <c r="AE55" s="57">
        <f>SUM(AD53:AD55)</f>
        <v>3194472</v>
      </c>
    </row>
    <row r="56" spans="1:31" s="20" customFormat="1" ht="14.25" hidden="1">
      <c r="A56" s="85" t="s">
        <v>169</v>
      </c>
      <c r="B56" s="68" t="s">
        <v>170</v>
      </c>
      <c r="C56" s="63" t="s">
        <v>171</v>
      </c>
      <c r="D56" s="63" t="s">
        <v>13</v>
      </c>
      <c r="E56" s="63" t="s">
        <v>172</v>
      </c>
      <c r="F56" s="63">
        <v>17.225</v>
      </c>
      <c r="G56" s="42"/>
      <c r="H56" s="92"/>
      <c r="I56" s="42"/>
      <c r="J56" s="42"/>
      <c r="K56" s="42"/>
      <c r="L56" s="42"/>
      <c r="M56" s="42"/>
      <c r="N56" s="42"/>
      <c r="O56" s="42"/>
      <c r="P56" s="42"/>
      <c r="Q56" s="92"/>
      <c r="R56" s="42"/>
      <c r="S56" s="42"/>
      <c r="T56" s="42"/>
      <c r="U56" s="42"/>
      <c r="V56" s="42"/>
      <c r="W56" s="42"/>
      <c r="X56" s="42"/>
      <c r="Y56" s="42"/>
      <c r="Z56" s="42">
        <f>443228.077052907-2</f>
        <v>443226.077052907</v>
      </c>
      <c r="AA56" s="42"/>
      <c r="AB56" s="42"/>
      <c r="AC56" s="42"/>
      <c r="AD56" s="56">
        <f>SUM(G56:Z56)</f>
        <v>443226.077052907</v>
      </c>
      <c r="AE56" s="102">
        <v>3923568</v>
      </c>
    </row>
    <row r="57" spans="1:31" s="58" customFormat="1" ht="14.25" hidden="1">
      <c r="A57" s="85" t="s">
        <v>169</v>
      </c>
      <c r="B57" s="68" t="s">
        <v>41</v>
      </c>
      <c r="C57" s="63" t="s">
        <v>171</v>
      </c>
      <c r="D57" s="63" t="s">
        <v>13</v>
      </c>
      <c r="E57" s="63" t="s">
        <v>172</v>
      </c>
      <c r="F57" s="63">
        <v>17.225</v>
      </c>
      <c r="G57" s="42"/>
      <c r="H57" s="92"/>
      <c r="I57" s="42"/>
      <c r="J57" s="42"/>
      <c r="K57" s="42"/>
      <c r="L57" s="42"/>
      <c r="M57" s="42"/>
      <c r="N57" s="42"/>
      <c r="O57" s="42"/>
      <c r="P57" s="42"/>
      <c r="Q57" s="92"/>
      <c r="R57" s="42"/>
      <c r="S57" s="42"/>
      <c r="T57" s="42"/>
      <c r="U57" s="42"/>
      <c r="V57" s="42"/>
      <c r="W57" s="42"/>
      <c r="X57" s="42"/>
      <c r="Y57" s="42"/>
      <c r="Z57" s="42">
        <v>1</v>
      </c>
      <c r="AA57" s="42"/>
      <c r="AB57" s="42"/>
      <c r="AC57" s="42"/>
      <c r="AD57" s="56">
        <f>SUM(G57:Z57)</f>
        <v>1</v>
      </c>
      <c r="AE57" s="103">
        <f>AE56-AE55</f>
        <v>729096</v>
      </c>
    </row>
    <row r="58" spans="1:31" s="58" customFormat="1" ht="14.25" hidden="1">
      <c r="A58" s="85" t="s">
        <v>169</v>
      </c>
      <c r="B58" s="68" t="s">
        <v>173</v>
      </c>
      <c r="C58" s="63" t="s">
        <v>171</v>
      </c>
      <c r="D58" s="63" t="s">
        <v>13</v>
      </c>
      <c r="E58" s="63" t="s">
        <v>172</v>
      </c>
      <c r="F58" s="63">
        <v>17.225</v>
      </c>
      <c r="G58" s="42"/>
      <c r="H58" s="92"/>
      <c r="I58" s="42"/>
      <c r="J58" s="42"/>
      <c r="K58" s="42"/>
      <c r="L58" s="42"/>
      <c r="M58" s="42"/>
      <c r="N58" s="42"/>
      <c r="O58" s="42"/>
      <c r="P58" s="42"/>
      <c r="Q58" s="92"/>
      <c r="R58" s="42"/>
      <c r="S58" s="42"/>
      <c r="T58" s="42"/>
      <c r="U58" s="42"/>
      <c r="V58" s="42"/>
      <c r="W58" s="42"/>
      <c r="X58" s="42"/>
      <c r="Y58" s="42"/>
      <c r="Z58" s="42">
        <v>1</v>
      </c>
      <c r="AA58" s="42"/>
      <c r="AB58" s="42"/>
      <c r="AC58" s="42"/>
      <c r="AD58" s="56">
        <f>SUM(G58:Z58)</f>
        <v>1</v>
      </c>
      <c r="AE58" s="87"/>
    </row>
    <row r="59" spans="1:30" s="58" customFormat="1" ht="14.25" hidden="1">
      <c r="A59" s="21"/>
      <c r="B59" s="17"/>
      <c r="C59" s="34"/>
      <c r="D59" s="34"/>
      <c r="E59" s="34"/>
      <c r="F59" s="17"/>
      <c r="G59" s="42"/>
      <c r="H59" s="92"/>
      <c r="I59" s="42"/>
      <c r="J59" s="42"/>
      <c r="K59" s="42"/>
      <c r="L59" s="42"/>
      <c r="M59" s="42"/>
      <c r="N59" s="42"/>
      <c r="O59" s="42"/>
      <c r="P59" s="42"/>
      <c r="Q59" s="9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56">
        <f>SUM(G59:Z59)</f>
        <v>0</v>
      </c>
    </row>
    <row r="60" spans="1:30" s="58" customFormat="1" ht="14.25" hidden="1">
      <c r="A60" s="37"/>
      <c r="B60" s="17"/>
      <c r="C60" s="16"/>
      <c r="D60" s="60"/>
      <c r="E60" s="16"/>
      <c r="F60" s="16"/>
      <c r="G60" s="42"/>
      <c r="H60" s="92"/>
      <c r="I60" s="42"/>
      <c r="J60" s="42"/>
      <c r="K60" s="42"/>
      <c r="L60" s="42"/>
      <c r="M60" s="42"/>
      <c r="N60" s="42"/>
      <c r="O60" s="42"/>
      <c r="P60" s="42"/>
      <c r="Q60" s="9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56">
        <f>SUM(G60:Z60)</f>
        <v>0</v>
      </c>
    </row>
    <row r="61" spans="1:30" s="58" customFormat="1" ht="14.25" hidden="1">
      <c r="A61" s="37"/>
      <c r="B61" s="17"/>
      <c r="C61" s="16"/>
      <c r="D61" s="16"/>
      <c r="E61" s="16"/>
      <c r="F61" s="16"/>
      <c r="G61" s="42"/>
      <c r="H61" s="92"/>
      <c r="I61" s="42"/>
      <c r="J61" s="42"/>
      <c r="K61" s="42"/>
      <c r="L61" s="42"/>
      <c r="M61" s="42"/>
      <c r="N61" s="42"/>
      <c r="O61" s="42"/>
      <c r="P61" s="42"/>
      <c r="Q61" s="9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56">
        <f>SUM(G61:Z61)</f>
        <v>0</v>
      </c>
    </row>
    <row r="62" spans="1:30" s="58" customFormat="1" ht="14.25" hidden="1">
      <c r="A62" s="37"/>
      <c r="B62" s="17"/>
      <c r="C62" s="16"/>
      <c r="D62" s="60"/>
      <c r="E62" s="16"/>
      <c r="F62" s="16"/>
      <c r="G62" s="42"/>
      <c r="H62" s="92"/>
      <c r="I62" s="42"/>
      <c r="J62" s="42"/>
      <c r="K62" s="42"/>
      <c r="L62" s="42"/>
      <c r="M62" s="42"/>
      <c r="N62" s="42"/>
      <c r="O62" s="42"/>
      <c r="P62" s="42"/>
      <c r="Q62" s="9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56">
        <f>SUM(G62:Z62)</f>
        <v>0</v>
      </c>
    </row>
    <row r="63" spans="1:30" s="20" customFormat="1" ht="14.25" hidden="1">
      <c r="A63" s="18"/>
      <c r="B63" s="12"/>
      <c r="C63" s="13"/>
      <c r="D63" s="13"/>
      <c r="E63" s="13"/>
      <c r="F63" s="15"/>
      <c r="G63" s="43"/>
      <c r="H63" s="98"/>
      <c r="I63" s="43"/>
      <c r="J63" s="43"/>
      <c r="K63" s="43"/>
      <c r="L63" s="43"/>
      <c r="M63" s="43"/>
      <c r="N63" s="43"/>
      <c r="O63" s="43"/>
      <c r="P63" s="43"/>
      <c r="Q63" s="98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56">
        <f>SUM(G63:Z63)</f>
        <v>0</v>
      </c>
    </row>
    <row r="64" spans="1:30" s="20" customFormat="1" ht="14.25" hidden="1">
      <c r="A64" s="35" t="s">
        <v>8</v>
      </c>
      <c r="B64" s="12"/>
      <c r="C64" s="13"/>
      <c r="D64" s="13"/>
      <c r="E64" s="13"/>
      <c r="F64" s="15"/>
      <c r="G64" s="43"/>
      <c r="H64" s="98"/>
      <c r="I64" s="43"/>
      <c r="J64" s="43"/>
      <c r="K64" s="43"/>
      <c r="L64" s="43"/>
      <c r="M64" s="43"/>
      <c r="N64" s="43"/>
      <c r="O64" s="43"/>
      <c r="P64" s="43"/>
      <c r="Q64" s="98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56">
        <f>SUM(G64:Z64)</f>
        <v>0</v>
      </c>
    </row>
    <row r="65" spans="1:30" s="20" customFormat="1" ht="14.25" hidden="1">
      <c r="A65" s="16" t="s">
        <v>63</v>
      </c>
      <c r="B65" s="12"/>
      <c r="C65" s="13"/>
      <c r="D65" s="13"/>
      <c r="E65" s="14"/>
      <c r="F65" s="15"/>
      <c r="G65" s="42"/>
      <c r="H65" s="92"/>
      <c r="I65" s="42"/>
      <c r="J65" s="42"/>
      <c r="K65" s="42"/>
      <c r="L65" s="42"/>
      <c r="M65" s="42"/>
      <c r="N65" s="42"/>
      <c r="O65" s="42"/>
      <c r="P65" s="42"/>
      <c r="Q65" s="9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56">
        <f>SUM(G65:Z65)</f>
        <v>0</v>
      </c>
    </row>
    <row r="66" spans="1:30" s="20" customFormat="1" ht="14.25" hidden="1">
      <c r="A66" s="21" t="s">
        <v>66</v>
      </c>
      <c r="B66" s="17" t="s">
        <v>40</v>
      </c>
      <c r="C66" s="52" t="s">
        <v>67</v>
      </c>
      <c r="D66" s="52" t="s">
        <v>17</v>
      </c>
      <c r="E66" s="16" t="s">
        <v>68</v>
      </c>
      <c r="F66" s="17">
        <v>17.207</v>
      </c>
      <c r="G66" s="42"/>
      <c r="H66" s="92"/>
      <c r="I66" s="42"/>
      <c r="J66" s="42">
        <f>682765.256-2</f>
        <v>682763.256</v>
      </c>
      <c r="K66" s="42"/>
      <c r="L66" s="42"/>
      <c r="M66" s="42"/>
      <c r="N66" s="42"/>
      <c r="O66" s="42"/>
      <c r="P66" s="42"/>
      <c r="Q66" s="9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56">
        <f>SUM(G66:Z66)</f>
        <v>682763.256</v>
      </c>
    </row>
    <row r="67" spans="1:30" s="58" customFormat="1" ht="14.25" hidden="1">
      <c r="A67" s="21" t="s">
        <v>66</v>
      </c>
      <c r="B67" s="17" t="s">
        <v>41</v>
      </c>
      <c r="C67" s="52" t="s">
        <v>67</v>
      </c>
      <c r="D67" s="52" t="s">
        <v>17</v>
      </c>
      <c r="E67" s="16" t="s">
        <v>68</v>
      </c>
      <c r="F67" s="17">
        <v>17.207</v>
      </c>
      <c r="G67" s="43"/>
      <c r="H67" s="98"/>
      <c r="I67" s="43"/>
      <c r="J67" s="43">
        <v>1</v>
      </c>
      <c r="K67" s="43"/>
      <c r="L67" s="43"/>
      <c r="M67" s="43"/>
      <c r="N67" s="43"/>
      <c r="O67" s="43"/>
      <c r="P67" s="43"/>
      <c r="Q67" s="98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56">
        <f>SUM(G67:Z67)</f>
        <v>1</v>
      </c>
    </row>
    <row r="68" spans="1:30" s="58" customFormat="1" ht="14.25" hidden="1">
      <c r="A68" s="21" t="s">
        <v>66</v>
      </c>
      <c r="B68" s="17" t="s">
        <v>44</v>
      </c>
      <c r="C68" s="52" t="s">
        <v>67</v>
      </c>
      <c r="D68" s="52" t="s">
        <v>17</v>
      </c>
      <c r="E68" s="16" t="s">
        <v>68</v>
      </c>
      <c r="F68" s="17">
        <v>17.207</v>
      </c>
      <c r="G68" s="43"/>
      <c r="H68" s="98"/>
      <c r="I68" s="43"/>
      <c r="J68" s="43">
        <v>1</v>
      </c>
      <c r="K68" s="43"/>
      <c r="L68" s="43"/>
      <c r="M68" s="43"/>
      <c r="N68" s="43"/>
      <c r="O68" s="43"/>
      <c r="P68" s="43"/>
      <c r="Q68" s="98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56">
        <f>SUM(G68:Z68)</f>
        <v>1</v>
      </c>
    </row>
    <row r="69" spans="1:30" s="58" customFormat="1" ht="14.25" hidden="1">
      <c r="A69" s="21" t="s">
        <v>24</v>
      </c>
      <c r="B69" s="17" t="s">
        <v>40</v>
      </c>
      <c r="C69" s="52" t="s">
        <v>67</v>
      </c>
      <c r="D69" s="52" t="s">
        <v>17</v>
      </c>
      <c r="E69" s="16" t="s">
        <v>69</v>
      </c>
      <c r="F69" s="17" t="s">
        <v>18</v>
      </c>
      <c r="G69" s="43"/>
      <c r="H69" s="98"/>
      <c r="I69" s="43"/>
      <c r="J69" s="43">
        <f>58794-2</f>
        <v>58792</v>
      </c>
      <c r="K69" s="43"/>
      <c r="L69" s="43"/>
      <c r="M69" s="43"/>
      <c r="N69" s="43"/>
      <c r="O69" s="43"/>
      <c r="P69" s="43"/>
      <c r="Q69" s="98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56">
        <f>SUM(G69:Z69)</f>
        <v>58792</v>
      </c>
    </row>
    <row r="70" spans="1:30" s="58" customFormat="1" ht="14.25" hidden="1">
      <c r="A70" s="21" t="s">
        <v>24</v>
      </c>
      <c r="B70" s="17" t="s">
        <v>41</v>
      </c>
      <c r="C70" s="52" t="s">
        <v>67</v>
      </c>
      <c r="D70" s="52" t="s">
        <v>17</v>
      </c>
      <c r="E70" s="16" t="s">
        <v>69</v>
      </c>
      <c r="F70" s="17" t="s">
        <v>18</v>
      </c>
      <c r="G70" s="43"/>
      <c r="H70" s="98"/>
      <c r="I70" s="43"/>
      <c r="J70" s="43">
        <v>1</v>
      </c>
      <c r="K70" s="43"/>
      <c r="L70" s="43"/>
      <c r="M70" s="43"/>
      <c r="N70" s="43"/>
      <c r="O70" s="43"/>
      <c r="P70" s="43"/>
      <c r="Q70" s="98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56">
        <f>SUM(G70:Z70)</f>
        <v>1</v>
      </c>
    </row>
    <row r="71" spans="1:30" s="20" customFormat="1" ht="14.25" hidden="1">
      <c r="A71" s="21" t="s">
        <v>24</v>
      </c>
      <c r="B71" s="17" t="s">
        <v>44</v>
      </c>
      <c r="C71" s="52" t="s">
        <v>67</v>
      </c>
      <c r="D71" s="52" t="s">
        <v>17</v>
      </c>
      <c r="E71" s="16" t="s">
        <v>69</v>
      </c>
      <c r="F71" s="17" t="s">
        <v>18</v>
      </c>
      <c r="G71" s="43"/>
      <c r="H71" s="98"/>
      <c r="I71" s="43"/>
      <c r="J71" s="43">
        <v>1</v>
      </c>
      <c r="K71" s="43"/>
      <c r="L71" s="43"/>
      <c r="M71" s="43"/>
      <c r="N71" s="43"/>
      <c r="O71" s="43"/>
      <c r="P71" s="43"/>
      <c r="Q71" s="98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56">
        <f>SUM(G71:Z71)</f>
        <v>1</v>
      </c>
    </row>
    <row r="72" spans="1:30" s="20" customFormat="1" ht="14.25" hidden="1">
      <c r="A72" s="46" t="s">
        <v>25</v>
      </c>
      <c r="B72" s="17" t="s">
        <v>112</v>
      </c>
      <c r="C72" s="63" t="s">
        <v>113</v>
      </c>
      <c r="D72" s="33" t="s">
        <v>114</v>
      </c>
      <c r="E72" s="63" t="s">
        <v>115</v>
      </c>
      <c r="F72" s="17" t="s">
        <v>116</v>
      </c>
      <c r="G72" s="43"/>
      <c r="H72" s="98"/>
      <c r="I72" s="43"/>
      <c r="J72" s="43"/>
      <c r="K72" s="43"/>
      <c r="L72" s="43"/>
      <c r="M72" s="43"/>
      <c r="N72" s="43"/>
      <c r="O72" s="43">
        <v>10937.67</v>
      </c>
      <c r="P72" s="43"/>
      <c r="Q72" s="98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56">
        <f>SUM(G72:Z72)</f>
        <v>10937.67</v>
      </c>
    </row>
    <row r="73" spans="1:30" s="20" customFormat="1" ht="14.25" hidden="1">
      <c r="A73" s="46" t="s">
        <v>29</v>
      </c>
      <c r="B73" s="68" t="s">
        <v>40</v>
      </c>
      <c r="C73" s="16"/>
      <c r="D73" s="16"/>
      <c r="E73" s="16"/>
      <c r="F73" s="17"/>
      <c r="G73" s="43"/>
      <c r="H73" s="98"/>
      <c r="I73" s="43"/>
      <c r="J73" s="43"/>
      <c r="K73" s="43"/>
      <c r="L73" s="43"/>
      <c r="M73" s="43"/>
      <c r="N73" s="43"/>
      <c r="O73" s="43"/>
      <c r="P73" s="43"/>
      <c r="Q73" s="98"/>
      <c r="R73" s="43"/>
      <c r="S73" s="43"/>
      <c r="T73" s="43">
        <v>2751.26</v>
      </c>
      <c r="U73" s="43"/>
      <c r="V73" s="43"/>
      <c r="W73" s="43"/>
      <c r="X73" s="43"/>
      <c r="Y73" s="43"/>
      <c r="Z73" s="43"/>
      <c r="AA73" s="43"/>
      <c r="AB73" s="43"/>
      <c r="AC73" s="43"/>
      <c r="AD73" s="56">
        <f aca="true" t="shared" si="1" ref="AD73:AD82">SUM(G73:Z73)</f>
        <v>2751.26</v>
      </c>
    </row>
    <row r="74" spans="1:30" s="20" customFormat="1" ht="14.25" hidden="1">
      <c r="A74" s="46" t="s">
        <v>30</v>
      </c>
      <c r="B74" s="17" t="s">
        <v>100</v>
      </c>
      <c r="C74" s="16" t="s">
        <v>101</v>
      </c>
      <c r="D74" s="16" t="s">
        <v>102</v>
      </c>
      <c r="E74" s="16" t="s">
        <v>103</v>
      </c>
      <c r="F74" s="17" t="s">
        <v>21</v>
      </c>
      <c r="G74" s="43"/>
      <c r="H74" s="98"/>
      <c r="I74" s="43"/>
      <c r="J74" s="43"/>
      <c r="K74" s="43"/>
      <c r="L74" s="43"/>
      <c r="M74" s="43"/>
      <c r="N74" s="43">
        <v>14583.55</v>
      </c>
      <c r="O74" s="43"/>
      <c r="P74" s="43"/>
      <c r="Q74" s="98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56">
        <f t="shared" si="1"/>
        <v>14583.55</v>
      </c>
    </row>
    <row r="75" spans="1:30" s="20" customFormat="1" ht="14.25" hidden="1">
      <c r="A75" s="46" t="s">
        <v>31</v>
      </c>
      <c r="B75" s="53" t="s">
        <v>74</v>
      </c>
      <c r="C75" s="61" t="s">
        <v>75</v>
      </c>
      <c r="D75" s="61" t="s">
        <v>76</v>
      </c>
      <c r="E75" s="61" t="s">
        <v>77</v>
      </c>
      <c r="F75" s="17" t="s">
        <v>21</v>
      </c>
      <c r="G75" s="43"/>
      <c r="H75" s="98"/>
      <c r="I75" s="43"/>
      <c r="J75" s="43"/>
      <c r="K75" s="43">
        <v>7475</v>
      </c>
      <c r="L75" s="43"/>
      <c r="M75" s="43"/>
      <c r="N75" s="43"/>
      <c r="O75" s="43"/>
      <c r="P75" s="43"/>
      <c r="Q75" s="98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56">
        <f t="shared" si="1"/>
        <v>7475</v>
      </c>
    </row>
    <row r="76" spans="1:30" s="20" customFormat="1" ht="14.25" hidden="1">
      <c r="A76" s="24" t="s">
        <v>129</v>
      </c>
      <c r="B76" s="70" t="s">
        <v>130</v>
      </c>
      <c r="C76" s="71" t="s">
        <v>131</v>
      </c>
      <c r="D76" s="63" t="s">
        <v>132</v>
      </c>
      <c r="E76" s="71" t="s">
        <v>133</v>
      </c>
      <c r="F76" s="68" t="s">
        <v>21</v>
      </c>
      <c r="G76" s="43"/>
      <c r="H76" s="98"/>
      <c r="I76" s="43"/>
      <c r="J76" s="43"/>
      <c r="K76" s="43"/>
      <c r="L76" s="43"/>
      <c r="M76" s="43"/>
      <c r="N76" s="43"/>
      <c r="O76" s="43"/>
      <c r="P76" s="43"/>
      <c r="Q76" s="98"/>
      <c r="R76" s="43"/>
      <c r="S76" s="43">
        <f>17582.64-1</f>
        <v>17581.64</v>
      </c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56">
        <f t="shared" si="1"/>
        <v>17581.64</v>
      </c>
    </row>
    <row r="77" spans="1:30" s="20" customFormat="1" ht="14.25" hidden="1">
      <c r="A77" s="24" t="s">
        <v>129</v>
      </c>
      <c r="B77" s="70" t="s">
        <v>134</v>
      </c>
      <c r="C77" s="71" t="s">
        <v>131</v>
      </c>
      <c r="D77" s="63" t="s">
        <v>132</v>
      </c>
      <c r="E77" s="71" t="s">
        <v>133</v>
      </c>
      <c r="F77" s="68" t="s">
        <v>21</v>
      </c>
      <c r="G77" s="43"/>
      <c r="H77" s="98"/>
      <c r="I77" s="43"/>
      <c r="J77" s="43"/>
      <c r="K77" s="43"/>
      <c r="L77" s="43"/>
      <c r="M77" s="43"/>
      <c r="N77" s="43"/>
      <c r="O77" s="43"/>
      <c r="P77" s="43"/>
      <c r="Q77" s="98"/>
      <c r="R77" s="43"/>
      <c r="S77" s="43">
        <v>1</v>
      </c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6">
        <f t="shared" si="1"/>
        <v>1</v>
      </c>
    </row>
    <row r="78" spans="1:30" s="20" customFormat="1" ht="14.25" hidden="1">
      <c r="A78" s="46" t="s">
        <v>99</v>
      </c>
      <c r="B78" s="17" t="s">
        <v>40</v>
      </c>
      <c r="C78" s="86" t="s">
        <v>107</v>
      </c>
      <c r="D78" s="33" t="s">
        <v>104</v>
      </c>
      <c r="E78" s="63" t="s">
        <v>105</v>
      </c>
      <c r="F78" s="17" t="s">
        <v>21</v>
      </c>
      <c r="G78" s="43"/>
      <c r="H78" s="98"/>
      <c r="I78" s="43"/>
      <c r="J78" s="43"/>
      <c r="K78" s="43"/>
      <c r="L78" s="43"/>
      <c r="M78" s="43"/>
      <c r="N78" s="43">
        <v>20195.439999999995</v>
      </c>
      <c r="O78" s="43"/>
      <c r="P78" s="43">
        <v>63894.27802545309</v>
      </c>
      <c r="Q78" s="98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56">
        <f t="shared" si="1"/>
        <v>84089.71802545308</v>
      </c>
    </row>
    <row r="79" spans="1:30" s="20" customFormat="1" ht="14.25" hidden="1">
      <c r="A79" s="83" t="s">
        <v>163</v>
      </c>
      <c r="B79" s="68" t="s">
        <v>40</v>
      </c>
      <c r="C79" s="84" t="s">
        <v>164</v>
      </c>
      <c r="D79" s="84" t="s">
        <v>165</v>
      </c>
      <c r="E79" s="84" t="s">
        <v>166</v>
      </c>
      <c r="F79" s="17" t="s">
        <v>21</v>
      </c>
      <c r="G79" s="43"/>
      <c r="H79" s="98"/>
      <c r="I79" s="43"/>
      <c r="J79" s="43"/>
      <c r="K79" s="43"/>
      <c r="L79" s="43"/>
      <c r="M79" s="43"/>
      <c r="N79" s="43"/>
      <c r="O79" s="43"/>
      <c r="P79" s="43"/>
      <c r="Q79" s="98"/>
      <c r="R79" s="43"/>
      <c r="S79" s="43"/>
      <c r="T79" s="43"/>
      <c r="U79" s="43"/>
      <c r="V79" s="43"/>
      <c r="W79" s="43"/>
      <c r="X79" s="43"/>
      <c r="Y79" s="43">
        <v>430.44</v>
      </c>
      <c r="Z79" s="43"/>
      <c r="AA79" s="43"/>
      <c r="AB79" s="43"/>
      <c r="AC79" s="43"/>
      <c r="AD79" s="56">
        <f t="shared" si="1"/>
        <v>430.44</v>
      </c>
    </row>
    <row r="80" spans="1:30" s="20" customFormat="1" ht="14.25" hidden="1">
      <c r="A80" s="24" t="s">
        <v>174</v>
      </c>
      <c r="B80" s="70" t="s">
        <v>175</v>
      </c>
      <c r="C80" s="63" t="s">
        <v>176</v>
      </c>
      <c r="D80" s="63" t="s">
        <v>177</v>
      </c>
      <c r="E80" s="63" t="s">
        <v>178</v>
      </c>
      <c r="F80" s="63">
        <v>10.561</v>
      </c>
      <c r="G80" s="43"/>
      <c r="H80" s="98"/>
      <c r="I80" s="43"/>
      <c r="J80" s="43"/>
      <c r="K80" s="43"/>
      <c r="L80" s="43"/>
      <c r="M80" s="43"/>
      <c r="N80" s="43"/>
      <c r="O80" s="43"/>
      <c r="P80" s="43"/>
      <c r="Q80" s="98"/>
      <c r="R80" s="43"/>
      <c r="S80" s="43"/>
      <c r="T80" s="43"/>
      <c r="U80" s="43"/>
      <c r="V80" s="43"/>
      <c r="W80" s="43"/>
      <c r="X80" s="43"/>
      <c r="Y80" s="43"/>
      <c r="Z80" s="43">
        <v>38331</v>
      </c>
      <c r="AA80" s="43"/>
      <c r="AB80" s="43"/>
      <c r="AC80" s="43"/>
      <c r="AD80" s="56">
        <f t="shared" si="1"/>
        <v>38331</v>
      </c>
    </row>
    <row r="81" spans="1:30" s="20" customFormat="1" ht="14.25" hidden="1">
      <c r="A81" s="83"/>
      <c r="B81" s="68"/>
      <c r="C81" s="84"/>
      <c r="D81" s="84"/>
      <c r="E81" s="84"/>
      <c r="F81" s="17"/>
      <c r="G81" s="43"/>
      <c r="H81" s="98"/>
      <c r="I81" s="43"/>
      <c r="J81" s="43"/>
      <c r="K81" s="43"/>
      <c r="L81" s="43"/>
      <c r="M81" s="43"/>
      <c r="N81" s="43"/>
      <c r="O81" s="43"/>
      <c r="P81" s="43"/>
      <c r="Q81" s="98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56"/>
    </row>
    <row r="82" spans="1:30" s="11" customFormat="1" ht="14.25">
      <c r="A82" s="91" t="s">
        <v>191</v>
      </c>
      <c r="B82" s="12" t="s">
        <v>190</v>
      </c>
      <c r="C82" s="52" t="s">
        <v>49</v>
      </c>
      <c r="D82" s="52" t="s">
        <v>50</v>
      </c>
      <c r="E82" s="16">
        <v>5892</v>
      </c>
      <c r="F82" s="16">
        <v>17.277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>
        <v>729096</v>
      </c>
      <c r="AD82" s="56">
        <f>SUM(AC82)</f>
        <v>729096</v>
      </c>
    </row>
    <row r="83" spans="1:30" s="11" customFormat="1" ht="14.25">
      <c r="A83" s="24" t="s">
        <v>0</v>
      </c>
      <c r="B83" s="24"/>
      <c r="C83" s="25"/>
      <c r="D83" s="25"/>
      <c r="E83" s="25"/>
      <c r="F83" s="25"/>
      <c r="G83" s="42">
        <f>SUM(G6:G82)</f>
        <v>1981788</v>
      </c>
      <c r="H83" s="42">
        <f>SUM(H6:H82)</f>
        <v>2514837</v>
      </c>
      <c r="I83" s="42">
        <f>SUM(I34:I82)</f>
        <v>11314.2069525</v>
      </c>
      <c r="J83" s="42">
        <f>SUM(J63:J82)</f>
        <v>741559.256</v>
      </c>
      <c r="K83" s="42">
        <f>SUM(K7:K82)</f>
        <v>1784752</v>
      </c>
      <c r="L83" s="42">
        <f>SUM(L7:L78)</f>
        <v>66341.06</v>
      </c>
      <c r="M83" s="42">
        <f>SUM(M26:M78)</f>
        <v>95000</v>
      </c>
      <c r="N83" s="42">
        <f>SUM(N48:N82)</f>
        <v>34778.98999999999</v>
      </c>
      <c r="O83" s="42">
        <f>SUM(O48:O82)</f>
        <v>10937.67</v>
      </c>
      <c r="P83" s="42">
        <f>SUM(P48:P82)</f>
        <v>63894.27802545309</v>
      </c>
      <c r="Q83" s="42">
        <f>SUM(Q52:Q63)</f>
        <v>679635</v>
      </c>
      <c r="R83" s="42">
        <f>SUM(R28:R63)</f>
        <v>545871</v>
      </c>
      <c r="S83" s="42">
        <f>SUM(S63:S82)</f>
        <v>17582.64</v>
      </c>
      <c r="T83" s="42">
        <f>SUM(T63:T82)</f>
        <v>2751.26</v>
      </c>
      <c r="U83" s="42">
        <f>SUM(U34:U37)</f>
        <v>11314.2069525</v>
      </c>
      <c r="V83" s="42">
        <f>SUM(V7:V38)</f>
        <v>62500</v>
      </c>
      <c r="W83" s="42">
        <f>SUM(W23:W27)</f>
        <v>53099</v>
      </c>
      <c r="X83" s="42">
        <f>SUM(X7:X62)</f>
        <v>0</v>
      </c>
      <c r="Y83" s="42">
        <f>SUM(Y62:Y82)</f>
        <v>430.44</v>
      </c>
      <c r="Z83" s="42">
        <f>SUM(Z7:Z82)</f>
        <v>485745.077052907</v>
      </c>
      <c r="AA83" s="42">
        <f>SUM(AA28:AA81)</f>
        <v>10000</v>
      </c>
      <c r="AB83" s="42">
        <f>SUM(AB28:AB81)</f>
        <v>0</v>
      </c>
      <c r="AC83" s="42">
        <f>SUM(AC52:AC82)</f>
        <v>729096</v>
      </c>
      <c r="AD83" s="40"/>
    </row>
    <row r="84" spans="1:30" s="11" customFormat="1" ht="14.25">
      <c r="A84" s="26"/>
      <c r="B84" s="26"/>
      <c r="C84" s="27"/>
      <c r="D84" s="27"/>
      <c r="E84" s="27"/>
      <c r="F84" s="28"/>
      <c r="G84" s="29"/>
      <c r="H84" s="99"/>
      <c r="I84" s="29"/>
      <c r="J84" s="29"/>
      <c r="K84" s="29"/>
      <c r="L84" s="29"/>
      <c r="M84" s="29"/>
      <c r="N84" s="29"/>
      <c r="O84" s="29"/>
      <c r="P84" s="29"/>
      <c r="Q84" s="9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0"/>
    </row>
    <row r="85" spans="1:29" s="11" customFormat="1" ht="14.25">
      <c r="A85" s="23" t="s">
        <v>9</v>
      </c>
      <c r="C85" s="31"/>
      <c r="D85" s="31"/>
      <c r="E85" s="31"/>
      <c r="F85" s="32"/>
      <c r="G85" s="32"/>
      <c r="H85" s="100"/>
      <c r="I85" s="32"/>
      <c r="J85" s="32"/>
      <c r="K85" s="32"/>
      <c r="L85" s="32"/>
      <c r="M85" s="32"/>
      <c r="N85" s="32"/>
      <c r="O85" s="32"/>
      <c r="P85" s="32"/>
      <c r="Q85" s="10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11" customFormat="1" ht="14.25" hidden="1">
      <c r="A86" s="19" t="s">
        <v>35</v>
      </c>
      <c r="C86" s="31"/>
      <c r="D86" s="31"/>
      <c r="E86" s="31"/>
      <c r="F86" s="32"/>
      <c r="G86" s="32"/>
      <c r="H86" s="100"/>
      <c r="I86" s="32"/>
      <c r="J86" s="32"/>
      <c r="K86" s="32"/>
      <c r="L86" s="32"/>
      <c r="M86" s="32"/>
      <c r="N86" s="32"/>
      <c r="O86" s="32"/>
      <c r="P86" s="32"/>
      <c r="Q86" s="10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s="11" customFormat="1" ht="14.25" hidden="1">
      <c r="A87" s="23" t="s">
        <v>36</v>
      </c>
      <c r="C87" s="31"/>
      <c r="D87" s="31"/>
      <c r="E87" s="31"/>
      <c r="F87" s="32"/>
      <c r="G87" s="32"/>
      <c r="H87" s="100"/>
      <c r="I87" s="32"/>
      <c r="J87" s="32"/>
      <c r="K87" s="32"/>
      <c r="L87" s="32"/>
      <c r="M87" s="32"/>
      <c r="N87" s="32"/>
      <c r="O87" s="32"/>
      <c r="P87" s="32"/>
      <c r="Q87" s="10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s="11" customFormat="1" ht="14.25" hidden="1">
      <c r="A88" s="19" t="s">
        <v>54</v>
      </c>
      <c r="C88" s="31"/>
      <c r="D88" s="31"/>
      <c r="E88" s="31"/>
      <c r="F88" s="32"/>
      <c r="G88" s="32"/>
      <c r="H88" s="100"/>
      <c r="I88" s="32"/>
      <c r="J88" s="32"/>
      <c r="K88" s="32"/>
      <c r="L88" s="32"/>
      <c r="M88" s="32"/>
      <c r="N88" s="32"/>
      <c r="O88" s="32"/>
      <c r="P88" s="32"/>
      <c r="Q88" s="10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s="11" customFormat="1" ht="14.25" hidden="1">
      <c r="A89" s="23" t="s">
        <v>53</v>
      </c>
      <c r="C89" s="31"/>
      <c r="D89" s="31"/>
      <c r="E89" s="31"/>
      <c r="F89" s="32"/>
      <c r="G89" s="32"/>
      <c r="H89" s="100"/>
      <c r="I89" s="32"/>
      <c r="J89" s="32"/>
      <c r="K89" s="32"/>
      <c r="L89" s="32"/>
      <c r="M89" s="32"/>
      <c r="N89" s="32"/>
      <c r="O89" s="32"/>
      <c r="P89" s="32"/>
      <c r="Q89" s="10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s="11" customFormat="1" ht="14.25" hidden="1">
      <c r="A90" s="19" t="s">
        <v>61</v>
      </c>
      <c r="C90" s="31"/>
      <c r="D90" s="31"/>
      <c r="E90" s="31"/>
      <c r="F90" s="32"/>
      <c r="G90" s="32"/>
      <c r="H90" s="100"/>
      <c r="I90" s="32"/>
      <c r="J90" s="32"/>
      <c r="K90" s="32"/>
      <c r="L90" s="32"/>
      <c r="M90" s="32"/>
      <c r="N90" s="32"/>
      <c r="O90" s="32"/>
      <c r="P90" s="32"/>
      <c r="Q90" s="10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s="11" customFormat="1" ht="14.25" hidden="1">
      <c r="A91" s="23" t="s">
        <v>60</v>
      </c>
      <c r="C91" s="31"/>
      <c r="D91" s="31"/>
      <c r="E91" s="31"/>
      <c r="F91" s="32"/>
      <c r="G91" s="32"/>
      <c r="H91" s="100"/>
      <c r="I91" s="32"/>
      <c r="J91" s="32"/>
      <c r="K91" s="32"/>
      <c r="L91" s="32"/>
      <c r="M91" s="32"/>
      <c r="N91" s="32"/>
      <c r="O91" s="32"/>
      <c r="P91" s="32"/>
      <c r="Q91" s="10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s="11" customFormat="1" ht="14.25" hidden="1">
      <c r="A92" s="19" t="s">
        <v>65</v>
      </c>
      <c r="C92" s="31"/>
      <c r="D92" s="31"/>
      <c r="E92" s="31"/>
      <c r="F92" s="32"/>
      <c r="G92" s="32"/>
      <c r="H92" s="100"/>
      <c r="I92" s="32"/>
      <c r="J92" s="32"/>
      <c r="K92" s="32"/>
      <c r="L92" s="32"/>
      <c r="M92" s="32"/>
      <c r="N92" s="32"/>
      <c r="O92" s="32"/>
      <c r="P92" s="32"/>
      <c r="Q92" s="10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s="11" customFormat="1" ht="14.25" hidden="1">
      <c r="A93" s="23" t="s">
        <v>64</v>
      </c>
      <c r="C93" s="31"/>
      <c r="D93" s="31"/>
      <c r="E93" s="31"/>
      <c r="F93" s="32"/>
      <c r="G93" s="32"/>
      <c r="H93" s="100"/>
      <c r="I93" s="32"/>
      <c r="J93" s="32"/>
      <c r="K93" s="32"/>
      <c r="L93" s="32"/>
      <c r="M93" s="32"/>
      <c r="N93" s="32"/>
      <c r="O93" s="32"/>
      <c r="P93" s="32"/>
      <c r="Q93" s="10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s="11" customFormat="1" ht="14.25" hidden="1">
      <c r="A94" s="19" t="s">
        <v>79</v>
      </c>
      <c r="C94" s="31"/>
      <c r="D94" s="31"/>
      <c r="E94" s="31"/>
      <c r="F94" s="32"/>
      <c r="G94" s="32"/>
      <c r="H94" s="100"/>
      <c r="I94" s="32"/>
      <c r="J94" s="32"/>
      <c r="K94" s="32"/>
      <c r="L94" s="32"/>
      <c r="M94" s="32"/>
      <c r="N94" s="32"/>
      <c r="O94" s="32"/>
      <c r="P94" s="32"/>
      <c r="Q94" s="10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11" customFormat="1" ht="14.25" hidden="1">
      <c r="A95" s="23" t="s">
        <v>78</v>
      </c>
      <c r="C95" s="31"/>
      <c r="D95" s="31"/>
      <c r="E95" s="31"/>
      <c r="F95" s="32"/>
      <c r="G95" s="32"/>
      <c r="H95" s="100"/>
      <c r="I95" s="32"/>
      <c r="J95" s="32"/>
      <c r="K95" s="32"/>
      <c r="L95" s="32"/>
      <c r="M95" s="32"/>
      <c r="N95" s="32"/>
      <c r="O95" s="32"/>
      <c r="P95" s="32"/>
      <c r="Q95" s="10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s="11" customFormat="1" ht="14.25" hidden="1">
      <c r="A96" s="19" t="s">
        <v>89</v>
      </c>
      <c r="C96" s="31"/>
      <c r="D96" s="31"/>
      <c r="E96" s="31"/>
      <c r="F96" s="32"/>
      <c r="G96" s="32"/>
      <c r="H96" s="100"/>
      <c r="I96" s="32"/>
      <c r="J96" s="32"/>
      <c r="K96" s="32"/>
      <c r="L96" s="32"/>
      <c r="M96" s="32"/>
      <c r="N96" s="32"/>
      <c r="O96" s="32"/>
      <c r="P96" s="32"/>
      <c r="Q96" s="10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s="11" customFormat="1" ht="14.25" hidden="1">
      <c r="A97" s="23" t="s">
        <v>90</v>
      </c>
      <c r="C97" s="31"/>
      <c r="D97" s="31"/>
      <c r="E97" s="31"/>
      <c r="F97" s="32"/>
      <c r="G97" s="32"/>
      <c r="H97" s="100"/>
      <c r="I97" s="32"/>
      <c r="J97" s="32"/>
      <c r="K97" s="32"/>
      <c r="L97" s="32"/>
      <c r="M97" s="32"/>
      <c r="N97" s="32"/>
      <c r="O97" s="32"/>
      <c r="P97" s="32"/>
      <c r="Q97" s="10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s="11" customFormat="1" ht="14.25" hidden="1">
      <c r="A98" s="19" t="s">
        <v>97</v>
      </c>
      <c r="C98" s="31"/>
      <c r="D98" s="31"/>
      <c r="E98" s="31"/>
      <c r="F98" s="32"/>
      <c r="G98" s="32"/>
      <c r="H98" s="100"/>
      <c r="I98" s="32"/>
      <c r="J98" s="32"/>
      <c r="K98" s="32"/>
      <c r="L98" s="32"/>
      <c r="M98" s="32"/>
      <c r="N98" s="32"/>
      <c r="O98" s="32"/>
      <c r="P98" s="32"/>
      <c r="Q98" s="10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s="11" customFormat="1" ht="14.25" hidden="1">
      <c r="A99" s="23" t="s">
        <v>96</v>
      </c>
      <c r="C99" s="31"/>
      <c r="D99" s="31"/>
      <c r="E99" s="31"/>
      <c r="F99" s="32"/>
      <c r="G99" s="32"/>
      <c r="H99" s="100"/>
      <c r="I99" s="32"/>
      <c r="J99" s="32"/>
      <c r="K99" s="32"/>
      <c r="L99" s="32"/>
      <c r="M99" s="32"/>
      <c r="N99" s="32"/>
      <c r="O99" s="32"/>
      <c r="P99" s="32"/>
      <c r="Q99" s="10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s="11" customFormat="1" ht="14.25" hidden="1">
      <c r="A100" s="19" t="s">
        <v>108</v>
      </c>
      <c r="C100" s="31"/>
      <c r="D100" s="31"/>
      <c r="E100" s="31"/>
      <c r="F100" s="32"/>
      <c r="G100" s="32"/>
      <c r="H100" s="100"/>
      <c r="I100" s="32"/>
      <c r="J100" s="32"/>
      <c r="K100" s="32"/>
      <c r="L100" s="32"/>
      <c r="M100" s="32"/>
      <c r="N100" s="32"/>
      <c r="O100" s="32"/>
      <c r="P100" s="32"/>
      <c r="Q100" s="10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s="11" customFormat="1" ht="14.25" hidden="1">
      <c r="A101" s="23" t="s">
        <v>106</v>
      </c>
      <c r="C101" s="31"/>
      <c r="D101" s="31"/>
      <c r="E101" s="31"/>
      <c r="F101" s="32"/>
      <c r="G101" s="32"/>
      <c r="H101" s="100"/>
      <c r="I101" s="32"/>
      <c r="J101" s="32"/>
      <c r="K101" s="32"/>
      <c r="L101" s="32"/>
      <c r="M101" s="32"/>
      <c r="N101" s="32"/>
      <c r="O101" s="32"/>
      <c r="P101" s="32"/>
      <c r="Q101" s="10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11" customFormat="1" ht="14.25" hidden="1">
      <c r="A102" s="19" t="s">
        <v>111</v>
      </c>
      <c r="C102" s="31"/>
      <c r="D102" s="31"/>
      <c r="E102" s="31"/>
      <c r="F102" s="32"/>
      <c r="G102" s="32"/>
      <c r="H102" s="100"/>
      <c r="I102" s="32"/>
      <c r="J102" s="32"/>
      <c r="K102" s="32"/>
      <c r="L102" s="32"/>
      <c r="M102" s="32"/>
      <c r="N102" s="32"/>
      <c r="O102" s="32"/>
      <c r="P102" s="32"/>
      <c r="Q102" s="10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11" customFormat="1" ht="14.25" hidden="1">
      <c r="A103" s="23" t="s">
        <v>110</v>
      </c>
      <c r="C103" s="31"/>
      <c r="D103" s="31"/>
      <c r="E103" s="31"/>
      <c r="F103" s="32"/>
      <c r="G103" s="32"/>
      <c r="H103" s="100"/>
      <c r="I103" s="32"/>
      <c r="J103" s="32"/>
      <c r="K103" s="32"/>
      <c r="L103" s="32"/>
      <c r="M103" s="32"/>
      <c r="N103" s="32"/>
      <c r="O103" s="32"/>
      <c r="P103" s="32"/>
      <c r="Q103" s="10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ht="14.25" hidden="1">
      <c r="A104" s="19" t="s">
        <v>119</v>
      </c>
    </row>
    <row r="105" ht="14.25" hidden="1">
      <c r="A105" s="23" t="s">
        <v>118</v>
      </c>
    </row>
    <row r="106" ht="14.25" hidden="1">
      <c r="A106" s="19" t="s">
        <v>121</v>
      </c>
    </row>
    <row r="107" ht="14.25" hidden="1">
      <c r="A107" s="23" t="s">
        <v>122</v>
      </c>
    </row>
    <row r="108" ht="14.25" hidden="1">
      <c r="A108" s="19" t="s">
        <v>127</v>
      </c>
    </row>
    <row r="109" spans="1:2" ht="14.25" hidden="1">
      <c r="A109" s="23" t="s">
        <v>124</v>
      </c>
      <c r="B109" s="66"/>
    </row>
    <row r="110" spans="1:29" ht="14.25" hidden="1">
      <c r="A110" s="23" t="s">
        <v>136</v>
      </c>
      <c r="B110" s="67"/>
      <c r="C110" s="3"/>
      <c r="D110" s="3"/>
      <c r="E110" s="3"/>
      <c r="F110" s="3"/>
      <c r="G110" s="3"/>
      <c r="H110" s="101"/>
      <c r="I110" s="3"/>
      <c r="J110" s="3"/>
      <c r="K110" s="3"/>
      <c r="L110" s="3"/>
      <c r="M110" s="3"/>
      <c r="N110" s="3"/>
      <c r="O110" s="3"/>
      <c r="P110" s="3"/>
      <c r="Q110" s="10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4.25" hidden="1">
      <c r="A111" s="23" t="s">
        <v>135</v>
      </c>
      <c r="B111" s="67"/>
      <c r="C111" s="3"/>
      <c r="D111" s="3"/>
      <c r="E111" s="3"/>
      <c r="F111" s="3"/>
      <c r="G111" s="3"/>
      <c r="H111" s="101"/>
      <c r="I111" s="3"/>
      <c r="J111" s="3"/>
      <c r="K111" s="3"/>
      <c r="L111" s="3"/>
      <c r="M111" s="3"/>
      <c r="N111" s="3"/>
      <c r="O111" s="3"/>
      <c r="P111" s="3"/>
      <c r="Q111" s="10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" ht="14.25" hidden="1">
      <c r="A112" s="23" t="s">
        <v>138</v>
      </c>
      <c r="B112" s="67"/>
    </row>
    <row r="113" spans="1:2" ht="14.25" hidden="1">
      <c r="A113" s="23" t="s">
        <v>135</v>
      </c>
      <c r="B113" s="67"/>
    </row>
    <row r="114" spans="1:2" ht="14.25" hidden="1">
      <c r="A114" s="23" t="s">
        <v>142</v>
      </c>
      <c r="B114" s="67"/>
    </row>
    <row r="115" ht="14.25" hidden="1">
      <c r="A115" s="23" t="s">
        <v>139</v>
      </c>
    </row>
    <row r="116" ht="14.25" hidden="1">
      <c r="A116" s="23" t="s">
        <v>149</v>
      </c>
    </row>
    <row r="117" ht="14.25" hidden="1">
      <c r="A117" s="23" t="s">
        <v>148</v>
      </c>
    </row>
    <row r="118" ht="14.25" hidden="1">
      <c r="A118" s="23" t="s">
        <v>156</v>
      </c>
    </row>
    <row r="119" ht="14.25" hidden="1">
      <c r="A119" s="23" t="s">
        <v>157</v>
      </c>
    </row>
    <row r="120" ht="14.25" hidden="1">
      <c r="A120" s="23" t="s">
        <v>160</v>
      </c>
    </row>
    <row r="121" ht="14.25" hidden="1">
      <c r="A121" s="23" t="s">
        <v>159</v>
      </c>
    </row>
    <row r="122" ht="14.25" hidden="1">
      <c r="A122" s="23" t="s">
        <v>167</v>
      </c>
    </row>
    <row r="123" ht="14.25" hidden="1">
      <c r="A123" s="23" t="s">
        <v>162</v>
      </c>
    </row>
    <row r="124" ht="14.25" hidden="1">
      <c r="A124" s="23" t="s">
        <v>180</v>
      </c>
    </row>
    <row r="125" ht="14.25" hidden="1">
      <c r="A125" s="23" t="s">
        <v>179</v>
      </c>
    </row>
    <row r="126" ht="14.25" hidden="1">
      <c r="A126" s="23" t="s">
        <v>185</v>
      </c>
    </row>
    <row r="127" ht="14.25" hidden="1">
      <c r="A127" s="23" t="s">
        <v>184</v>
      </c>
    </row>
    <row r="128" ht="14.25" hidden="1">
      <c r="A128" s="23" t="s">
        <v>188</v>
      </c>
    </row>
    <row r="129" ht="14.25" hidden="1">
      <c r="A129" s="23" t="s">
        <v>187</v>
      </c>
    </row>
    <row r="130" ht="14.25">
      <c r="A130" s="23" t="s">
        <v>192</v>
      </c>
    </row>
    <row r="131" ht="14.25">
      <c r="A131" s="23" t="s">
        <v>193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2019-01-09T17:05:16Z</cp:lastPrinted>
  <dcterms:created xsi:type="dcterms:W3CDTF">2000-04-13T13:33:42Z</dcterms:created>
  <dcterms:modified xsi:type="dcterms:W3CDTF">2022-03-25T15:02:22Z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