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METRO SOUTH WEST" sheetId="1" r:id="rId1"/>
  </sheets>
  <definedNames>
    <definedName name="_xlnm.Print_Area" localSheetId="0">'METRO SOUTH WEST'!$A$1:$G$75</definedName>
  </definedNames>
  <calcPr fullCalcOnLoad="1"/>
</workbook>
</file>

<file path=xl/sharedStrings.xml><?xml version="1.0" encoding="utf-8"?>
<sst xmlns="http://schemas.openxmlformats.org/spreadsheetml/2006/main" count="226" uniqueCount="124">
  <si>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</si>
  <si>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</si>
  <si>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</si>
  <si>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</si>
  <si>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</si>
  <si>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</si>
  <si>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</si>
  <si>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</si>
  <si>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</si>
  <si>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</si>
  <si>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</si>
  <si>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</si>
  <si>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</si>
  <si>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</si>
  <si>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7003-1010</t>
  </si>
  <si>
    <t>CT EOL 19CCMESWNEGREA</t>
  </si>
  <si>
    <t>FUIREA18</t>
  </si>
  <si>
    <t>7002-6624</t>
  </si>
  <si>
    <t>REA8</t>
  </si>
  <si>
    <t>7003-1631</t>
  </si>
  <si>
    <t>7003-1630</t>
  </si>
  <si>
    <t>6302</t>
  </si>
  <si>
    <t>7003-1778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</si>
  <si>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</si>
  <si>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</si>
  <si>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</si>
  <si>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</si>
  <si>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</si>
  <si>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</si>
  <si>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</si>
  <si>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</si>
  <si>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</si>
  <si>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</si>
  <si>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DVOP</t>
  </si>
  <si>
    <t>FVETS2019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</si>
  <si>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</si>
  <si>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</si>
  <si>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</si>
  <si>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</si>
  <si>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</si>
  <si>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</si>
  <si>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</si>
  <si>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</si>
  <si>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</si>
  <si>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</si>
  <si>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</si>
  <si>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</si>
  <si>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</si>
  <si>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JULY 1, 2020-JUNE 30, 2021</t>
  </si>
  <si>
    <t>JULY 1, 2021-JUNE 30, 2022</t>
  </si>
  <si>
    <t>CT EOL 21CCMESWWIA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</si>
  <si>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</si>
  <si>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</si>
  <si>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</si>
  <si>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</si>
  <si>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</si>
  <si>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</si>
  <si>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</si>
  <si>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</si>
  <si>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TO ADD FY21 WIOA FUNDS</t>
  </si>
  <si>
    <t>INITIAL AWARD FY21 AUGUST 11, 2020</t>
  </si>
  <si>
    <t>CT EOL 21CCMESWVETSUI</t>
  </si>
  <si>
    <t>JULY 1, 2020-DEC 31, 2020</t>
  </si>
  <si>
    <t>FVETS2020</t>
  </si>
  <si>
    <t>J409</t>
  </si>
  <si>
    <t>BUDGET #1 FY21 AUGUST 13, 2020</t>
  </si>
  <si>
    <t>TO ADD DVOP FUNDS</t>
  </si>
  <si>
    <t>BUDGET SHEET #1 FY21</t>
  </si>
  <si>
    <t>BUDGET SHEET #2 FY21</t>
  </si>
  <si>
    <t>BUDGET #2 FY21 SEPTEMBER 25 2020</t>
  </si>
  <si>
    <t>TO ADD FY21 WP  FUNDS</t>
  </si>
  <si>
    <t>FES2021</t>
  </si>
  <si>
    <t>K105</t>
  </si>
  <si>
    <t>K107</t>
  </si>
  <si>
    <t>CT EOL 21CCMESWWP</t>
  </si>
  <si>
    <t>BUDGET SHEET #3 FY21</t>
  </si>
  <si>
    <t>JVSG INCENTIVE</t>
  </si>
  <si>
    <t>SEPT 30, 2020-DEC 31, 2020</t>
  </si>
  <si>
    <t xml:space="preserve">J410 </t>
  </si>
  <si>
    <t>BUDGET #3 FY21 OCTOBER 27, 2020</t>
  </si>
  <si>
    <t>TO ADD JVSG INCENTIVE  FUNDS</t>
  </si>
  <si>
    <t>BUDGET SHEET #4 FY21</t>
  </si>
  <si>
    <t>CT EOL 21CCMESWSOSWTF</t>
  </si>
  <si>
    <t>FH126A20VR</t>
  </si>
  <si>
    <t>4110-3021</t>
  </si>
  <si>
    <t>K122</t>
  </si>
  <si>
    <t>SEPT 23, 2020-JUNE 30, 2021</t>
  </si>
  <si>
    <t>BUDGET SHEET #5 FY21</t>
  </si>
  <si>
    <t>MassHire Award</t>
  </si>
  <si>
    <t xml:space="preserve">FWIAADT20B  </t>
  </si>
  <si>
    <t>  7003-1630</t>
  </si>
  <si>
    <t>TO ADD MassHire AWARD</t>
  </si>
  <si>
    <t>BUDGET #5 FY21 NOVEMBER 6, 2020</t>
  </si>
  <si>
    <t>BUDGET SHEET #6 FY21</t>
  </si>
  <si>
    <t>CT EOL 21CCMESWTRADE</t>
  </si>
  <si>
    <t>TRADE</t>
  </si>
  <si>
    <t>OCTOBER 1, 2019-JUNE 20,2020</t>
  </si>
  <si>
    <t>FTRADE2020</t>
  </si>
  <si>
    <t>J402</t>
  </si>
  <si>
    <t>WIOA 15% OH</t>
  </si>
  <si>
    <t xml:space="preserve">FWIAADT20B </t>
  </si>
  <si>
    <t>BUDGET #6  FY21 DECEMBER 1, 2020</t>
  </si>
  <si>
    <t>TO ADD 15% &amp; TRADE FUNDS</t>
  </si>
  <si>
    <t>BUDGET SHEET #7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</si>
  <si>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</si>
  <si>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</si>
  <si>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</si>
  <si>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</si>
  <si>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</si>
  <si>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</si>
  <si>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</si>
  <si>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</si>
  <si>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BUDGET #7  FY21 DECEMBER 11, 2020</t>
  </si>
  <si>
    <t>SPSS2021</t>
  </si>
  <si>
    <t>BUDGET SHEET #8 FY21</t>
  </si>
  <si>
    <t xml:space="preserve">TO ADD  PARTNER FUNDS </t>
  </si>
  <si>
    <t>BUDGET #8  FY21 DECEMBER 14, 2020</t>
  </si>
  <si>
    <t>OCTOBER 28, 2020-JUNE 30, 2021</t>
  </si>
  <si>
    <t xml:space="preserve"> FV002A1922</t>
  </si>
  <si>
    <t>7038-0107</t>
  </si>
  <si>
    <t xml:space="preserve"> K123 </t>
  </si>
  <si>
    <t>BUDGET SHEET #9 FY21</t>
  </si>
  <si>
    <t xml:space="preserve">TO ADD  DTA FUNDS </t>
  </si>
  <si>
    <t>BUDGET #9  FY21 DECEMBER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</si>
</sst>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 quotePrefix="1">
      <alignment horizontal="center"/>
    </xf>
    <xf numFmtId="0" fontId="13" fillId="33" borderId="10" xfId="0" applyFont="1" applyFill="1" applyBorder="1" applyAlignment="1">
      <alignment horizontal="center"/>
    </xf>
    <xf numFmtId="7" fontId="13" fillId="33" borderId="10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 quotePrefix="1">
      <alignment horizontal="center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 quotePrefix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54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3" fillId="0" borderId="0" xfId="0" applyFont="1" applyAlignment="1">
      <alignment horizontal="center"/>
    </xf>
    <xf numFmtId="44" fontId="13" fillId="0" borderId="10" xfId="44" applyFont="1" applyFill="1" applyBorder="1" applyAlignment="1">
      <alignment horizontal="center"/>
    </xf>
    <xf numFmtId="44" fontId="13" fillId="33" borderId="10" xfId="44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30" zoomScaleNormal="130" zoomScalePageLayoutView="0" workbookViewId="0" topLeftCell="A2">
      <selection activeCell="A57" sqref="A57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5.00390625" style="4" hidden="1" customWidth="1"/>
    <col min="8" max="8" width="18.8515625" style="4" hidden="1" customWidth="1"/>
    <col min="9" max="13" width="19.00390625" style="4" hidden="1" customWidth="1"/>
    <col min="14" max="14" width="18.57421875" style="4" hidden="1" customWidth="1"/>
    <col min="15" max="15" width="19.00390625" style="4" hidden="1" customWidth="1"/>
    <col min="16" max="16" width="19.00390625" style="4" customWidth="1"/>
    <col min="17" max="17" width="13.28125" style="3" hidden="1" customWidth="1"/>
    <col min="18" max="18" width="12.00390625" style="3" bestFit="1" customWidth="1"/>
    <col min="19" max="16384" width="9.140625" style="3" customWidth="1"/>
  </cols>
  <sheetData>
    <row r="1" spans="1:16" ht="20.25">
      <c r="A1" s="3" t="s">
        <v>11</v>
      </c>
      <c r="B1" s="87" t="s">
        <v>10</v>
      </c>
      <c r="C1" s="88"/>
      <c r="D1" s="88"/>
      <c r="E1" s="88"/>
      <c r="F1" s="88"/>
      <c r="G1" s="88"/>
      <c r="H1" s="44"/>
      <c r="I1" s="44"/>
      <c r="J1" s="44"/>
      <c r="K1" s="44"/>
      <c r="L1" s="44"/>
      <c r="M1" s="44"/>
      <c r="N1" s="44"/>
      <c r="O1" s="44"/>
      <c r="P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7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67</v>
      </c>
      <c r="I5" s="18" t="s">
        <v>68</v>
      </c>
      <c r="J5" s="18" t="s">
        <v>75</v>
      </c>
      <c r="K5" s="18" t="s">
        <v>81</v>
      </c>
      <c r="L5" s="18" t="s">
        <v>87</v>
      </c>
      <c r="M5" s="18" t="s">
        <v>93</v>
      </c>
      <c r="N5" s="18" t="s">
        <v>103</v>
      </c>
      <c r="O5" s="18" t="s">
        <v>114</v>
      </c>
      <c r="P5" s="18" t="s">
        <v>121</v>
      </c>
      <c r="Q5" s="45" t="s">
        <v>6</v>
      </c>
    </row>
    <row r="6" spans="1:17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5"/>
    </row>
    <row r="7" spans="1:17" s="9" customFormat="1" ht="16.5" hidden="1">
      <c r="A7" s="24" t="s">
        <v>94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84"/>
      <c r="N7" s="84"/>
      <c r="O7" s="84"/>
      <c r="P7" s="84"/>
      <c r="Q7" s="25"/>
    </row>
    <row r="8" spans="1:17" s="9" customFormat="1" ht="16.5" hidden="1">
      <c r="A8" s="46" t="s">
        <v>95</v>
      </c>
      <c r="B8" s="63" t="s">
        <v>96</v>
      </c>
      <c r="C8" s="51" t="s">
        <v>97</v>
      </c>
      <c r="D8" s="24" t="s">
        <v>14</v>
      </c>
      <c r="E8" s="24" t="s">
        <v>98</v>
      </c>
      <c r="F8" s="24">
        <v>17.245</v>
      </c>
      <c r="G8" s="27"/>
      <c r="H8" s="27"/>
      <c r="I8" s="27"/>
      <c r="J8" s="27"/>
      <c r="K8" s="27"/>
      <c r="L8" s="27"/>
      <c r="M8" s="84">
        <f>163623.76-2</f>
        <v>163621.76</v>
      </c>
      <c r="N8" s="84"/>
      <c r="O8" s="84"/>
      <c r="P8" s="84"/>
      <c r="Q8" s="52">
        <f>SUM(L8:M8)</f>
        <v>163621.76</v>
      </c>
    </row>
    <row r="9" spans="1:17" s="11" customFormat="1" ht="16.5" hidden="1">
      <c r="A9" s="46" t="s">
        <v>95</v>
      </c>
      <c r="B9" s="26" t="s">
        <v>48</v>
      </c>
      <c r="C9" s="51" t="s">
        <v>97</v>
      </c>
      <c r="D9" s="24" t="s">
        <v>14</v>
      </c>
      <c r="E9" s="24" t="s">
        <v>98</v>
      </c>
      <c r="F9" s="24">
        <v>17.245</v>
      </c>
      <c r="G9" s="27"/>
      <c r="H9" s="27"/>
      <c r="I9" s="27"/>
      <c r="J9" s="27"/>
      <c r="K9" s="27"/>
      <c r="L9" s="27"/>
      <c r="M9" s="84">
        <v>1</v>
      </c>
      <c r="N9" s="84"/>
      <c r="O9" s="84"/>
      <c r="P9" s="84"/>
      <c r="Q9" s="52">
        <f>SUM(L9:M9)</f>
        <v>1</v>
      </c>
    </row>
    <row r="10" spans="1:17" s="11" customFormat="1" ht="16.5" hidden="1">
      <c r="A10" s="46" t="s">
        <v>95</v>
      </c>
      <c r="B10" s="26" t="s">
        <v>49</v>
      </c>
      <c r="C10" s="51" t="s">
        <v>97</v>
      </c>
      <c r="D10" s="24" t="s">
        <v>14</v>
      </c>
      <c r="E10" s="24" t="s">
        <v>98</v>
      </c>
      <c r="F10" s="24">
        <v>17.245</v>
      </c>
      <c r="G10" s="27"/>
      <c r="H10" s="27"/>
      <c r="I10" s="27"/>
      <c r="J10" s="27"/>
      <c r="K10" s="27"/>
      <c r="L10" s="27"/>
      <c r="M10" s="84">
        <v>1</v>
      </c>
      <c r="N10" s="84"/>
      <c r="O10" s="84"/>
      <c r="P10" s="84"/>
      <c r="Q10" s="52">
        <f>SUM(L10:M10)</f>
        <v>1</v>
      </c>
    </row>
    <row r="11" spans="1:17" s="11" customFormat="1" ht="16.5" hidden="1">
      <c r="A11" s="62"/>
      <c r="B11" s="63"/>
      <c r="C11" s="51"/>
      <c r="D11" s="51"/>
      <c r="E11" s="24"/>
      <c r="F11" s="51"/>
      <c r="G11" s="27"/>
      <c r="H11" s="27"/>
      <c r="I11" s="27"/>
      <c r="J11" s="27"/>
      <c r="K11" s="27"/>
      <c r="L11" s="27"/>
      <c r="M11" s="84"/>
      <c r="N11" s="84"/>
      <c r="O11" s="84"/>
      <c r="P11" s="84"/>
      <c r="Q11" s="52">
        <f aca="true" t="shared" si="0" ref="Q11:Q72">SUM(G11:H11)</f>
        <v>0</v>
      </c>
    </row>
    <row r="12" spans="1:17" s="11" customFormat="1" ht="16.5" hidden="1">
      <c r="A12" s="62"/>
      <c r="B12" s="26"/>
      <c r="C12" s="51"/>
      <c r="D12" s="51"/>
      <c r="E12" s="24"/>
      <c r="F12" s="51"/>
      <c r="G12" s="27"/>
      <c r="H12" s="27"/>
      <c r="I12" s="27"/>
      <c r="J12" s="27"/>
      <c r="K12" s="27"/>
      <c r="L12" s="27"/>
      <c r="M12" s="84"/>
      <c r="N12" s="84"/>
      <c r="O12" s="84"/>
      <c r="P12" s="84"/>
      <c r="Q12" s="52">
        <f t="shared" si="0"/>
        <v>0</v>
      </c>
    </row>
    <row r="13" spans="1:17" s="11" customFormat="1" ht="16.5" hidden="1">
      <c r="A13" s="62"/>
      <c r="B13" s="26"/>
      <c r="C13" s="51"/>
      <c r="D13" s="51"/>
      <c r="E13" s="24"/>
      <c r="F13" s="51"/>
      <c r="G13" s="27"/>
      <c r="H13" s="27"/>
      <c r="I13" s="27"/>
      <c r="J13" s="27"/>
      <c r="K13" s="27"/>
      <c r="L13" s="27"/>
      <c r="M13" s="84"/>
      <c r="N13" s="84"/>
      <c r="O13" s="84"/>
      <c r="P13" s="84"/>
      <c r="Q13" s="52">
        <f t="shared" si="0"/>
        <v>0</v>
      </c>
    </row>
    <row r="14" spans="1:17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84"/>
      <c r="N14" s="84"/>
      <c r="O14" s="84"/>
      <c r="P14" s="84"/>
      <c r="Q14" s="52">
        <f t="shared" si="0"/>
        <v>0</v>
      </c>
    </row>
    <row r="15" spans="1:17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84"/>
      <c r="N15" s="84"/>
      <c r="O15" s="84"/>
      <c r="P15" s="84"/>
      <c r="Q15" s="52">
        <f t="shared" si="0"/>
        <v>0</v>
      </c>
    </row>
    <row r="16" spans="1:17" s="12" customFormat="1" ht="16.5" hidden="1">
      <c r="A16" s="24" t="s">
        <v>15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84"/>
      <c r="N16" s="84"/>
      <c r="O16" s="84"/>
      <c r="P16" s="84"/>
      <c r="Q16" s="52">
        <f t="shared" si="0"/>
        <v>0</v>
      </c>
    </row>
    <row r="17" spans="1:17" s="12" customFormat="1" ht="15" hidden="1">
      <c r="A17" s="46"/>
      <c r="B17" s="26"/>
      <c r="C17" s="47" t="s">
        <v>16</v>
      </c>
      <c r="D17" s="47" t="s">
        <v>17</v>
      </c>
      <c r="E17" s="48" t="s">
        <v>18</v>
      </c>
      <c r="F17" s="24">
        <v>17.225</v>
      </c>
      <c r="G17" s="27"/>
      <c r="H17" s="27"/>
      <c r="I17" s="27"/>
      <c r="J17" s="27"/>
      <c r="K17" s="27"/>
      <c r="L17" s="27"/>
      <c r="M17" s="84"/>
      <c r="N17" s="84"/>
      <c r="O17" s="84"/>
      <c r="P17" s="84"/>
      <c r="Q17" s="52">
        <f t="shared" si="0"/>
        <v>0</v>
      </c>
    </row>
    <row r="18" spans="1:17" s="11" customFormat="1" ht="16.5" hidden="1">
      <c r="A18" s="46"/>
      <c r="B18" s="26"/>
      <c r="C18" s="47" t="s">
        <v>16</v>
      </c>
      <c r="D18" s="47" t="s">
        <v>17</v>
      </c>
      <c r="E18" s="48" t="s">
        <v>18</v>
      </c>
      <c r="F18" s="24">
        <v>17.225</v>
      </c>
      <c r="G18" s="27"/>
      <c r="H18" s="27"/>
      <c r="I18" s="27"/>
      <c r="J18" s="27"/>
      <c r="K18" s="27"/>
      <c r="L18" s="27"/>
      <c r="M18" s="84"/>
      <c r="N18" s="84"/>
      <c r="O18" s="84"/>
      <c r="P18" s="84"/>
      <c r="Q18" s="52">
        <f t="shared" si="0"/>
        <v>0</v>
      </c>
    </row>
    <row r="19" spans="1:17" s="11" customFormat="1" ht="16.5" hidden="1">
      <c r="A19" s="54"/>
      <c r="B19" s="26"/>
      <c r="C19" s="24" t="s">
        <v>46</v>
      </c>
      <c r="D19" s="24" t="s">
        <v>17</v>
      </c>
      <c r="E19" s="24" t="s">
        <v>47</v>
      </c>
      <c r="F19" s="24">
        <v>17.225</v>
      </c>
      <c r="G19" s="27"/>
      <c r="H19" s="27"/>
      <c r="I19" s="27"/>
      <c r="J19" s="27"/>
      <c r="K19" s="27"/>
      <c r="L19" s="27"/>
      <c r="M19" s="84"/>
      <c r="N19" s="84"/>
      <c r="O19" s="84"/>
      <c r="P19" s="84"/>
      <c r="Q19" s="52">
        <f t="shared" si="0"/>
        <v>0</v>
      </c>
    </row>
    <row r="20" spans="1:17" s="11" customFormat="1" ht="16.5" hidden="1">
      <c r="A20" s="54"/>
      <c r="B20" s="26"/>
      <c r="C20" s="24" t="s">
        <v>46</v>
      </c>
      <c r="D20" s="24" t="s">
        <v>17</v>
      </c>
      <c r="E20" s="24" t="s">
        <v>47</v>
      </c>
      <c r="F20" s="24">
        <v>17.225</v>
      </c>
      <c r="G20" s="27"/>
      <c r="H20" s="27"/>
      <c r="I20" s="27"/>
      <c r="J20" s="27"/>
      <c r="K20" s="27"/>
      <c r="L20" s="27"/>
      <c r="M20" s="84"/>
      <c r="N20" s="84"/>
      <c r="O20" s="84"/>
      <c r="P20" s="84"/>
      <c r="Q20" s="52">
        <f t="shared" si="0"/>
        <v>0</v>
      </c>
    </row>
    <row r="21" spans="1:17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84"/>
      <c r="N21" s="84"/>
      <c r="O21" s="84"/>
      <c r="P21" s="84"/>
      <c r="Q21" s="52">
        <f t="shared" si="0"/>
        <v>0</v>
      </c>
    </row>
    <row r="22" spans="1:17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84"/>
      <c r="N22" s="84"/>
      <c r="O22" s="84"/>
      <c r="P22" s="84"/>
      <c r="Q22" s="52">
        <f t="shared" si="0"/>
        <v>0</v>
      </c>
    </row>
    <row r="23" spans="1:17" s="7" customFormat="1" ht="16.5" hidden="1">
      <c r="A23" s="24" t="s">
        <v>50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84"/>
      <c r="N23" s="84"/>
      <c r="O23" s="84"/>
      <c r="P23" s="84"/>
      <c r="Q23" s="52">
        <f t="shared" si="0"/>
        <v>0</v>
      </c>
    </row>
    <row r="24" spans="1:17" s="9" customFormat="1" ht="16.5" hidden="1">
      <c r="A24" s="64" t="s">
        <v>51</v>
      </c>
      <c r="B24" s="50" t="s">
        <v>52</v>
      </c>
      <c r="C24" s="65" t="s">
        <v>53</v>
      </c>
      <c r="D24" s="24" t="s">
        <v>19</v>
      </c>
      <c r="E24" s="45">
        <v>6501</v>
      </c>
      <c r="F24" s="26">
        <v>17.259</v>
      </c>
      <c r="G24" s="27">
        <f>543107-2</f>
        <v>543105</v>
      </c>
      <c r="H24" s="27"/>
      <c r="I24" s="27"/>
      <c r="J24" s="27"/>
      <c r="K24" s="27"/>
      <c r="L24" s="27"/>
      <c r="M24" s="84"/>
      <c r="N24" s="84"/>
      <c r="O24" s="84"/>
      <c r="P24" s="84"/>
      <c r="Q24" s="52">
        <f t="shared" si="0"/>
        <v>543105</v>
      </c>
    </row>
    <row r="25" spans="1:17" s="12" customFormat="1" ht="15" hidden="1">
      <c r="A25" s="64" t="s">
        <v>51</v>
      </c>
      <c r="B25" s="26" t="s">
        <v>48</v>
      </c>
      <c r="C25" s="65" t="s">
        <v>53</v>
      </c>
      <c r="D25" s="24" t="s">
        <v>19</v>
      </c>
      <c r="E25" s="45">
        <v>6501</v>
      </c>
      <c r="F25" s="26">
        <v>17.259</v>
      </c>
      <c r="G25" s="27">
        <v>1</v>
      </c>
      <c r="H25" s="27"/>
      <c r="I25" s="27"/>
      <c r="J25" s="27"/>
      <c r="K25" s="27"/>
      <c r="L25" s="27"/>
      <c r="M25" s="84"/>
      <c r="N25" s="84"/>
      <c r="O25" s="84"/>
      <c r="P25" s="84"/>
      <c r="Q25" s="52">
        <f t="shared" si="0"/>
        <v>1</v>
      </c>
    </row>
    <row r="26" spans="1:17" s="12" customFormat="1" ht="15" hidden="1">
      <c r="A26" s="64" t="s">
        <v>51</v>
      </c>
      <c r="B26" s="26" t="s">
        <v>49</v>
      </c>
      <c r="C26" s="65" t="s">
        <v>53</v>
      </c>
      <c r="D26" s="24" t="s">
        <v>19</v>
      </c>
      <c r="E26" s="45">
        <v>6501</v>
      </c>
      <c r="F26" s="26">
        <v>17.259</v>
      </c>
      <c r="G26" s="27">
        <v>1</v>
      </c>
      <c r="H26" s="27"/>
      <c r="I26" s="27"/>
      <c r="J26" s="27"/>
      <c r="K26" s="27"/>
      <c r="L26" s="27"/>
      <c r="M26" s="84"/>
      <c r="N26" s="84"/>
      <c r="O26" s="84"/>
      <c r="P26" s="84"/>
      <c r="Q26" s="52">
        <f t="shared" si="0"/>
        <v>1</v>
      </c>
    </row>
    <row r="27" spans="1:17" s="12" customFormat="1" ht="15" hidden="1">
      <c r="A27" s="46" t="s">
        <v>54</v>
      </c>
      <c r="B27" s="26" t="s">
        <v>48</v>
      </c>
      <c r="C27" s="65" t="s">
        <v>55</v>
      </c>
      <c r="D27" s="51" t="s">
        <v>20</v>
      </c>
      <c r="E27" s="26">
        <v>6502</v>
      </c>
      <c r="F27" s="51">
        <v>17.258</v>
      </c>
      <c r="G27" s="27">
        <f>71854-2</f>
        <v>71852</v>
      </c>
      <c r="H27" s="27"/>
      <c r="I27" s="27"/>
      <c r="J27" s="27"/>
      <c r="K27" s="27"/>
      <c r="L27" s="27"/>
      <c r="M27" s="84"/>
      <c r="N27" s="84"/>
      <c r="O27" s="84"/>
      <c r="P27" s="84"/>
      <c r="Q27" s="52">
        <f t="shared" si="0"/>
        <v>71852</v>
      </c>
    </row>
    <row r="28" spans="1:17" s="11" customFormat="1" ht="16.5" hidden="1">
      <c r="A28" s="46" t="s">
        <v>54</v>
      </c>
      <c r="B28" s="26" t="s">
        <v>49</v>
      </c>
      <c r="C28" s="65" t="s">
        <v>55</v>
      </c>
      <c r="D28" s="51" t="s">
        <v>20</v>
      </c>
      <c r="E28" s="26">
        <v>6502</v>
      </c>
      <c r="F28" s="51">
        <v>17.258</v>
      </c>
      <c r="G28" s="30">
        <v>1</v>
      </c>
      <c r="H28" s="30"/>
      <c r="I28" s="30"/>
      <c r="J28" s="30"/>
      <c r="K28" s="30"/>
      <c r="L28" s="30"/>
      <c r="M28" s="67"/>
      <c r="N28" s="67"/>
      <c r="O28" s="67"/>
      <c r="P28" s="67"/>
      <c r="Q28" s="52">
        <f t="shared" si="0"/>
        <v>1</v>
      </c>
    </row>
    <row r="29" spans="1:17" s="11" customFormat="1" ht="16.5" hidden="1">
      <c r="A29" s="46" t="s">
        <v>54</v>
      </c>
      <c r="B29" s="26" t="s">
        <v>56</v>
      </c>
      <c r="C29" s="65" t="s">
        <v>55</v>
      </c>
      <c r="D29" s="51" t="s">
        <v>20</v>
      </c>
      <c r="E29" s="26">
        <v>6502</v>
      </c>
      <c r="F29" s="51">
        <v>17.258</v>
      </c>
      <c r="G29" s="30">
        <v>1</v>
      </c>
      <c r="H29" s="30"/>
      <c r="I29" s="30"/>
      <c r="J29" s="30"/>
      <c r="K29" s="30"/>
      <c r="L29" s="30"/>
      <c r="M29" s="67"/>
      <c r="N29" s="67"/>
      <c r="O29" s="67"/>
      <c r="P29" s="67"/>
      <c r="Q29" s="52">
        <f t="shared" si="0"/>
        <v>1</v>
      </c>
    </row>
    <row r="30" spans="1:17" s="11" customFormat="1" ht="16.5" hidden="1">
      <c r="A30" s="70" t="s">
        <v>54</v>
      </c>
      <c r="B30" s="71"/>
      <c r="C30" s="72"/>
      <c r="D30" s="72" t="s">
        <v>20</v>
      </c>
      <c r="E30" s="71" t="s">
        <v>21</v>
      </c>
      <c r="F30" s="72">
        <v>17.258</v>
      </c>
      <c r="G30" s="73"/>
      <c r="H30" s="73"/>
      <c r="I30" s="73"/>
      <c r="J30" s="73"/>
      <c r="K30" s="73">
        <f>358553-2</f>
        <v>358551</v>
      </c>
      <c r="L30" s="73"/>
      <c r="M30" s="85"/>
      <c r="N30" s="85"/>
      <c r="O30" s="85"/>
      <c r="P30" s="85"/>
      <c r="Q30" s="52">
        <f t="shared" si="0"/>
        <v>0</v>
      </c>
    </row>
    <row r="31" spans="1:17" s="11" customFormat="1" ht="16.5" hidden="1">
      <c r="A31" s="70" t="s">
        <v>54</v>
      </c>
      <c r="B31" s="71"/>
      <c r="C31" s="72"/>
      <c r="D31" s="72" t="s">
        <v>20</v>
      </c>
      <c r="E31" s="71" t="s">
        <v>21</v>
      </c>
      <c r="F31" s="72">
        <v>17.258</v>
      </c>
      <c r="G31" s="73"/>
      <c r="H31" s="73"/>
      <c r="I31" s="73"/>
      <c r="J31" s="73"/>
      <c r="K31" s="73">
        <v>1</v>
      </c>
      <c r="L31" s="73"/>
      <c r="M31" s="85"/>
      <c r="N31" s="85"/>
      <c r="O31" s="85"/>
      <c r="P31" s="85"/>
      <c r="Q31" s="52">
        <f t="shared" si="0"/>
        <v>0</v>
      </c>
    </row>
    <row r="32" spans="1:17" s="11" customFormat="1" ht="16.5" hidden="1">
      <c r="A32" s="70" t="s">
        <v>54</v>
      </c>
      <c r="B32" s="71"/>
      <c r="C32" s="72"/>
      <c r="D32" s="72" t="s">
        <v>20</v>
      </c>
      <c r="E32" s="71" t="s">
        <v>21</v>
      </c>
      <c r="F32" s="72">
        <v>17.258</v>
      </c>
      <c r="G32" s="73"/>
      <c r="H32" s="73"/>
      <c r="I32" s="73"/>
      <c r="J32" s="73"/>
      <c r="K32" s="73">
        <v>1</v>
      </c>
      <c r="L32" s="73"/>
      <c r="M32" s="85"/>
      <c r="N32" s="85"/>
      <c r="O32" s="85"/>
      <c r="P32" s="85"/>
      <c r="Q32" s="52">
        <f t="shared" si="0"/>
        <v>0</v>
      </c>
    </row>
    <row r="33" spans="1:17" s="7" customFormat="1" ht="15" hidden="1">
      <c r="A33" s="46" t="s">
        <v>57</v>
      </c>
      <c r="B33" s="26" t="s">
        <v>48</v>
      </c>
      <c r="C33" s="65" t="s">
        <v>58</v>
      </c>
      <c r="D33" s="51" t="s">
        <v>22</v>
      </c>
      <c r="E33" s="26">
        <v>6503</v>
      </c>
      <c r="F33" s="51">
        <v>17.278</v>
      </c>
      <c r="G33" s="27">
        <f>157044-2</f>
        <v>157042</v>
      </c>
      <c r="H33" s="27"/>
      <c r="I33" s="27"/>
      <c r="J33" s="27"/>
      <c r="K33" s="27"/>
      <c r="L33" s="27"/>
      <c r="M33" s="84"/>
      <c r="N33" s="84"/>
      <c r="O33" s="84"/>
      <c r="P33" s="84"/>
      <c r="Q33" s="52">
        <f t="shared" si="0"/>
        <v>157042</v>
      </c>
    </row>
    <row r="34" spans="1:17" s="9" customFormat="1" ht="16.5" hidden="1">
      <c r="A34" s="46" t="s">
        <v>57</v>
      </c>
      <c r="B34" s="26" t="s">
        <v>49</v>
      </c>
      <c r="C34" s="65" t="s">
        <v>58</v>
      </c>
      <c r="D34" s="51" t="s">
        <v>22</v>
      </c>
      <c r="E34" s="26">
        <v>6503</v>
      </c>
      <c r="F34" s="51">
        <v>17.278</v>
      </c>
      <c r="G34" s="27">
        <v>1</v>
      </c>
      <c r="H34" s="27"/>
      <c r="I34" s="27"/>
      <c r="J34" s="27"/>
      <c r="K34" s="27"/>
      <c r="L34" s="27"/>
      <c r="M34" s="84"/>
      <c r="N34" s="84"/>
      <c r="O34" s="84"/>
      <c r="P34" s="84"/>
      <c r="Q34" s="52">
        <f t="shared" si="0"/>
        <v>1</v>
      </c>
    </row>
    <row r="35" spans="1:17" s="12" customFormat="1" ht="15" hidden="1">
      <c r="A35" s="46" t="s">
        <v>57</v>
      </c>
      <c r="B35" s="26" t="s">
        <v>56</v>
      </c>
      <c r="C35" s="65" t="s">
        <v>58</v>
      </c>
      <c r="D35" s="51" t="s">
        <v>22</v>
      </c>
      <c r="E35" s="26">
        <v>6503</v>
      </c>
      <c r="F35" s="51">
        <v>17.278</v>
      </c>
      <c r="G35" s="30">
        <v>1</v>
      </c>
      <c r="H35" s="30"/>
      <c r="I35" s="30"/>
      <c r="J35" s="30"/>
      <c r="K35" s="30"/>
      <c r="L35" s="30"/>
      <c r="M35" s="67"/>
      <c r="N35" s="67"/>
      <c r="O35" s="67"/>
      <c r="P35" s="67"/>
      <c r="Q35" s="52">
        <f t="shared" si="0"/>
        <v>1</v>
      </c>
    </row>
    <row r="36" spans="1:17" s="12" customFormat="1" ht="15" hidden="1">
      <c r="A36" s="70" t="s">
        <v>57</v>
      </c>
      <c r="B36" s="71"/>
      <c r="C36" s="72"/>
      <c r="D36" s="72" t="s">
        <v>22</v>
      </c>
      <c r="E36" s="71" t="s">
        <v>23</v>
      </c>
      <c r="F36" s="72">
        <v>17.278</v>
      </c>
      <c r="G36" s="73"/>
      <c r="H36" s="73"/>
      <c r="I36" s="73"/>
      <c r="J36" s="73"/>
      <c r="K36" s="73">
        <f>702955-2</f>
        <v>702953</v>
      </c>
      <c r="L36" s="73"/>
      <c r="M36" s="85"/>
      <c r="N36" s="85"/>
      <c r="O36" s="85"/>
      <c r="P36" s="85"/>
      <c r="Q36" s="52">
        <f t="shared" si="0"/>
        <v>0</v>
      </c>
    </row>
    <row r="37" spans="1:17" s="12" customFormat="1" ht="15" hidden="1">
      <c r="A37" s="70" t="s">
        <v>57</v>
      </c>
      <c r="B37" s="71"/>
      <c r="C37" s="72"/>
      <c r="D37" s="72" t="s">
        <v>22</v>
      </c>
      <c r="E37" s="71" t="s">
        <v>23</v>
      </c>
      <c r="F37" s="72">
        <v>17.278</v>
      </c>
      <c r="G37" s="73"/>
      <c r="H37" s="73"/>
      <c r="I37" s="73"/>
      <c r="J37" s="73"/>
      <c r="K37" s="73">
        <v>1</v>
      </c>
      <c r="L37" s="73"/>
      <c r="M37" s="85"/>
      <c r="N37" s="85"/>
      <c r="O37" s="85"/>
      <c r="P37" s="85"/>
      <c r="Q37" s="52">
        <f t="shared" si="0"/>
        <v>0</v>
      </c>
    </row>
    <row r="38" spans="1:17" s="12" customFormat="1" ht="15" hidden="1">
      <c r="A38" s="70" t="s">
        <v>57</v>
      </c>
      <c r="B38" s="71"/>
      <c r="C38" s="72"/>
      <c r="D38" s="72" t="s">
        <v>22</v>
      </c>
      <c r="E38" s="71" t="s">
        <v>23</v>
      </c>
      <c r="F38" s="72">
        <v>17.278</v>
      </c>
      <c r="G38" s="73"/>
      <c r="H38" s="73"/>
      <c r="I38" s="73"/>
      <c r="J38" s="73"/>
      <c r="K38" s="73">
        <v>1</v>
      </c>
      <c r="L38" s="73"/>
      <c r="M38" s="85"/>
      <c r="N38" s="85"/>
      <c r="O38" s="85"/>
      <c r="P38" s="85"/>
      <c r="Q38" s="52">
        <f t="shared" si="0"/>
        <v>0</v>
      </c>
    </row>
    <row r="39" spans="1:17" s="12" customFormat="1" ht="15" hidden="1">
      <c r="A39" s="46" t="s">
        <v>37</v>
      </c>
      <c r="B39" s="26"/>
      <c r="C39" s="24"/>
      <c r="D39" s="51" t="s">
        <v>22</v>
      </c>
      <c r="E39" s="26" t="s">
        <v>38</v>
      </c>
      <c r="F39" s="51">
        <v>17.278</v>
      </c>
      <c r="G39" s="30"/>
      <c r="H39" s="30"/>
      <c r="I39" s="30"/>
      <c r="J39" s="30"/>
      <c r="K39" s="30"/>
      <c r="L39" s="30"/>
      <c r="M39" s="67"/>
      <c r="N39" s="67"/>
      <c r="O39" s="67"/>
      <c r="P39" s="67"/>
      <c r="Q39" s="52">
        <f t="shared" si="0"/>
        <v>0</v>
      </c>
    </row>
    <row r="40" spans="1:17" s="12" customFormat="1" ht="16.5" hidden="1">
      <c r="A40" s="82" t="s">
        <v>88</v>
      </c>
      <c r="B40" s="26" t="s">
        <v>48</v>
      </c>
      <c r="C40" s="78" t="s">
        <v>89</v>
      </c>
      <c r="D40" s="78" t="s">
        <v>90</v>
      </c>
      <c r="E40" s="78">
        <v>6404</v>
      </c>
      <c r="F40" s="51">
        <v>17.258</v>
      </c>
      <c r="G40" s="30"/>
      <c r="H40" s="30"/>
      <c r="I40" s="30"/>
      <c r="J40" s="30"/>
      <c r="K40" s="30"/>
      <c r="L40" s="67">
        <v>10000</v>
      </c>
      <c r="M40" s="67"/>
      <c r="N40" s="67"/>
      <c r="O40" s="67"/>
      <c r="P40" s="67"/>
      <c r="Q40" s="52">
        <f>SUM(J40:L40)</f>
        <v>10000</v>
      </c>
    </row>
    <row r="41" spans="1:17" s="12" customFormat="1" ht="15" hidden="1">
      <c r="A41" s="46" t="s">
        <v>99</v>
      </c>
      <c r="B41" s="26" t="s">
        <v>48</v>
      </c>
      <c r="C41" s="83" t="s">
        <v>100</v>
      </c>
      <c r="D41" s="24" t="s">
        <v>20</v>
      </c>
      <c r="E41" s="83">
        <v>6409</v>
      </c>
      <c r="F41" s="24">
        <v>17.258</v>
      </c>
      <c r="G41" s="30"/>
      <c r="H41" s="30"/>
      <c r="I41" s="30"/>
      <c r="J41" s="30"/>
      <c r="K41" s="30"/>
      <c r="L41" s="67"/>
      <c r="M41" s="67">
        <v>15000</v>
      </c>
      <c r="N41" s="67"/>
      <c r="O41" s="67"/>
      <c r="P41" s="67"/>
      <c r="Q41" s="25">
        <f>SUM(L41:M41)</f>
        <v>15000</v>
      </c>
    </row>
    <row r="42" spans="1:17" s="12" customFormat="1" ht="18.75">
      <c r="A42" s="81"/>
      <c r="B42" s="26"/>
      <c r="C42" s="78"/>
      <c r="D42" s="78"/>
      <c r="E42" s="78"/>
      <c r="F42" s="51"/>
      <c r="G42" s="30"/>
      <c r="H42" s="30"/>
      <c r="I42" s="30"/>
      <c r="J42" s="30"/>
      <c r="K42" s="30"/>
      <c r="L42" s="67"/>
      <c r="M42" s="67"/>
      <c r="N42" s="67"/>
      <c r="O42" s="67"/>
      <c r="P42" s="67"/>
      <c r="Q42" s="52"/>
    </row>
    <row r="43" spans="1:17" s="12" customFormat="1" ht="15">
      <c r="A43" s="46"/>
      <c r="B43" s="26"/>
      <c r="C43" s="24"/>
      <c r="D43" s="51"/>
      <c r="E43" s="26"/>
      <c r="F43" s="5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52">
        <f t="shared" si="0"/>
        <v>0</v>
      </c>
    </row>
    <row r="44" spans="1:17" s="12" customFormat="1" ht="15">
      <c r="A44" s="18" t="s">
        <v>8</v>
      </c>
      <c r="B44" s="26"/>
      <c r="C44" s="24"/>
      <c r="D44" s="51"/>
      <c r="E44" s="26"/>
      <c r="F44" s="5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2">
        <f t="shared" si="0"/>
        <v>0</v>
      </c>
    </row>
    <row r="45" spans="1:17" s="12" customFormat="1" ht="15">
      <c r="A45" s="24" t="s">
        <v>74</v>
      </c>
      <c r="B45" s="26"/>
      <c r="C45" s="24"/>
      <c r="D45" s="51"/>
      <c r="E45" s="26"/>
      <c r="F45" s="5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2">
        <f t="shared" si="0"/>
        <v>0</v>
      </c>
    </row>
    <row r="46" spans="1:17" s="12" customFormat="1" ht="15" hidden="1">
      <c r="A46" s="54" t="s">
        <v>27</v>
      </c>
      <c r="B46" s="26" t="s">
        <v>48</v>
      </c>
      <c r="C46" s="45" t="s">
        <v>71</v>
      </c>
      <c r="D46" s="45" t="s">
        <v>28</v>
      </c>
      <c r="E46" s="51" t="s">
        <v>72</v>
      </c>
      <c r="F46" s="26">
        <v>17.207</v>
      </c>
      <c r="G46" s="30"/>
      <c r="H46" s="30"/>
      <c r="I46" s="30">
        <f>234150.6567586-2</f>
        <v>234148.6567586</v>
      </c>
      <c r="J46" s="30"/>
      <c r="K46" s="30"/>
      <c r="L46" s="30"/>
      <c r="M46" s="30"/>
      <c r="N46" s="30"/>
      <c r="O46" s="30"/>
      <c r="P46" s="30"/>
      <c r="Q46" s="52">
        <f aca="true" t="shared" si="1" ref="Q46:Q51">SUM(H46:I46)</f>
        <v>234148.6567586</v>
      </c>
    </row>
    <row r="47" spans="1:17" s="12" customFormat="1" ht="15" hidden="1">
      <c r="A47" s="54" t="s">
        <v>27</v>
      </c>
      <c r="B47" s="26" t="s">
        <v>49</v>
      </c>
      <c r="C47" s="45" t="s">
        <v>71</v>
      </c>
      <c r="D47" s="45" t="s">
        <v>28</v>
      </c>
      <c r="E47" s="51" t="s">
        <v>72</v>
      </c>
      <c r="F47" s="26">
        <v>17.207</v>
      </c>
      <c r="G47" s="30"/>
      <c r="H47" s="30"/>
      <c r="I47" s="30">
        <v>1</v>
      </c>
      <c r="J47" s="30"/>
      <c r="K47" s="30"/>
      <c r="L47" s="30"/>
      <c r="M47" s="30"/>
      <c r="N47" s="30"/>
      <c r="O47" s="30"/>
      <c r="P47" s="30"/>
      <c r="Q47" s="52">
        <f t="shared" si="1"/>
        <v>1</v>
      </c>
    </row>
    <row r="48" spans="1:17" s="12" customFormat="1" ht="15" hidden="1">
      <c r="A48" s="54" t="s">
        <v>27</v>
      </c>
      <c r="B48" s="26" t="s">
        <v>56</v>
      </c>
      <c r="C48" s="45" t="s">
        <v>71</v>
      </c>
      <c r="D48" s="45" t="s">
        <v>28</v>
      </c>
      <c r="E48" s="51" t="s">
        <v>72</v>
      </c>
      <c r="F48" s="26">
        <v>17.207</v>
      </c>
      <c r="G48" s="30"/>
      <c r="H48" s="30"/>
      <c r="I48" s="30">
        <v>1</v>
      </c>
      <c r="J48" s="30"/>
      <c r="K48" s="30"/>
      <c r="L48" s="30"/>
      <c r="M48" s="30"/>
      <c r="N48" s="30"/>
      <c r="O48" s="30"/>
      <c r="P48" s="30"/>
      <c r="Q48" s="52">
        <f t="shared" si="1"/>
        <v>1</v>
      </c>
    </row>
    <row r="49" spans="1:17" s="12" customFormat="1" ht="15" hidden="1">
      <c r="A49" s="54" t="s">
        <v>29</v>
      </c>
      <c r="B49" s="26" t="s">
        <v>48</v>
      </c>
      <c r="C49" s="45" t="s">
        <v>71</v>
      </c>
      <c r="D49" s="45" t="s">
        <v>28</v>
      </c>
      <c r="E49" s="51" t="s">
        <v>73</v>
      </c>
      <c r="F49" s="26" t="s">
        <v>30</v>
      </c>
      <c r="G49" s="30"/>
      <c r="H49" s="30"/>
      <c r="I49" s="30">
        <f>112437-2</f>
        <v>112435</v>
      </c>
      <c r="J49" s="30"/>
      <c r="K49" s="30"/>
      <c r="L49" s="30"/>
      <c r="M49" s="30"/>
      <c r="N49" s="30"/>
      <c r="O49" s="30"/>
      <c r="P49" s="30"/>
      <c r="Q49" s="52">
        <f t="shared" si="1"/>
        <v>112435</v>
      </c>
    </row>
    <row r="50" spans="1:17" s="12" customFormat="1" ht="15" hidden="1">
      <c r="A50" s="54" t="s">
        <v>29</v>
      </c>
      <c r="B50" s="26" t="s">
        <v>49</v>
      </c>
      <c r="C50" s="45" t="s">
        <v>71</v>
      </c>
      <c r="D50" s="45" t="s">
        <v>28</v>
      </c>
      <c r="E50" s="51" t="s">
        <v>73</v>
      </c>
      <c r="F50" s="26" t="s">
        <v>30</v>
      </c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52">
        <f t="shared" si="1"/>
        <v>1</v>
      </c>
    </row>
    <row r="51" spans="1:17" s="12" customFormat="1" ht="15" hidden="1">
      <c r="A51" s="54" t="s">
        <v>29</v>
      </c>
      <c r="B51" s="26" t="s">
        <v>56</v>
      </c>
      <c r="C51" s="45" t="s">
        <v>71</v>
      </c>
      <c r="D51" s="45" t="s">
        <v>28</v>
      </c>
      <c r="E51" s="51" t="s">
        <v>73</v>
      </c>
      <c r="F51" s="26" t="s">
        <v>30</v>
      </c>
      <c r="G51" s="30"/>
      <c r="H51" s="30"/>
      <c r="I51" s="30">
        <v>1</v>
      </c>
      <c r="J51" s="30"/>
      <c r="K51" s="30"/>
      <c r="L51" s="30"/>
      <c r="M51" s="30"/>
      <c r="N51" s="30"/>
      <c r="O51" s="30"/>
      <c r="P51" s="30"/>
      <c r="Q51" s="52">
        <f t="shared" si="1"/>
        <v>1</v>
      </c>
    </row>
    <row r="52" spans="1:17" s="12" customFormat="1" ht="15" hidden="1">
      <c r="A52" s="55" t="s">
        <v>31</v>
      </c>
      <c r="B52" s="26" t="s">
        <v>117</v>
      </c>
      <c r="C52" s="51" t="s">
        <v>118</v>
      </c>
      <c r="D52" s="45" t="s">
        <v>119</v>
      </c>
      <c r="E52" s="51" t="s">
        <v>120</v>
      </c>
      <c r="F52" s="26" t="s">
        <v>32</v>
      </c>
      <c r="G52" s="30"/>
      <c r="H52" s="30"/>
      <c r="I52" s="30"/>
      <c r="J52" s="30"/>
      <c r="K52" s="30"/>
      <c r="L52" s="30"/>
      <c r="M52" s="30"/>
      <c r="N52" s="30"/>
      <c r="O52" s="67">
        <v>11432.29</v>
      </c>
      <c r="P52" s="67"/>
      <c r="Q52" s="52">
        <f>SUM(N52:O52)</f>
        <v>11432.29</v>
      </c>
    </row>
    <row r="53" spans="1:17" s="12" customFormat="1" ht="15" hidden="1">
      <c r="A53" s="55" t="s">
        <v>39</v>
      </c>
      <c r="B53" s="26"/>
      <c r="C53" s="51"/>
      <c r="D53" s="51"/>
      <c r="E53" s="51"/>
      <c r="F53" s="26" t="s">
        <v>26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52">
        <f t="shared" si="0"/>
        <v>0</v>
      </c>
    </row>
    <row r="54" spans="1:17" s="12" customFormat="1" ht="15" hidden="1">
      <c r="A54" s="55" t="s">
        <v>43</v>
      </c>
      <c r="B54" s="26" t="s">
        <v>106</v>
      </c>
      <c r="C54" s="24" t="s">
        <v>107</v>
      </c>
      <c r="D54" s="24" t="s">
        <v>108</v>
      </c>
      <c r="E54" s="24" t="s">
        <v>109</v>
      </c>
      <c r="F54" s="26" t="s">
        <v>26</v>
      </c>
      <c r="G54" s="30"/>
      <c r="H54" s="30"/>
      <c r="I54" s="30"/>
      <c r="J54" s="30"/>
      <c r="K54" s="30"/>
      <c r="L54" s="30"/>
      <c r="M54" s="30"/>
      <c r="N54" s="67">
        <v>15243.06</v>
      </c>
      <c r="O54" s="67"/>
      <c r="P54" s="67"/>
      <c r="Q54" s="52">
        <f>SUM(M54:N54)</f>
        <v>15243.06</v>
      </c>
    </row>
    <row r="55" spans="1:17" s="12" customFormat="1" ht="15" hidden="1">
      <c r="A55" s="74" t="s">
        <v>44</v>
      </c>
      <c r="B55" s="79" t="s">
        <v>86</v>
      </c>
      <c r="C55" s="78" t="s">
        <v>83</v>
      </c>
      <c r="D55" s="78" t="s">
        <v>84</v>
      </c>
      <c r="E55" s="78" t="s">
        <v>85</v>
      </c>
      <c r="F55" s="75" t="s">
        <v>26</v>
      </c>
      <c r="G55" s="73"/>
      <c r="H55" s="73"/>
      <c r="I55" s="73"/>
      <c r="J55" s="73"/>
      <c r="K55" s="73">
        <v>5805</v>
      </c>
      <c r="L55" s="73"/>
      <c r="M55" s="73"/>
      <c r="N55" s="85"/>
      <c r="O55" s="85"/>
      <c r="P55" s="85"/>
      <c r="Q55" s="52">
        <f t="shared" si="0"/>
        <v>0</v>
      </c>
    </row>
    <row r="56" spans="1:17" s="12" customFormat="1" ht="15" hidden="1">
      <c r="A56" s="55" t="s">
        <v>45</v>
      </c>
      <c r="B56" s="26"/>
      <c r="C56" s="61"/>
      <c r="D56" s="61"/>
      <c r="E56" s="61"/>
      <c r="F56" s="56" t="s">
        <v>26</v>
      </c>
      <c r="G56" s="30"/>
      <c r="H56" s="30"/>
      <c r="I56" s="30"/>
      <c r="J56" s="30"/>
      <c r="K56" s="30"/>
      <c r="L56" s="30"/>
      <c r="M56" s="30"/>
      <c r="N56" s="67"/>
      <c r="O56" s="67"/>
      <c r="P56" s="67"/>
      <c r="Q56" s="52">
        <f t="shared" si="0"/>
        <v>0</v>
      </c>
    </row>
    <row r="57" spans="1:17" s="12" customFormat="1" ht="15">
      <c r="A57" s="55" t="s">
        <v>105</v>
      </c>
      <c r="B57" s="26" t="s">
        <v>48</v>
      </c>
      <c r="C57" s="86" t="s">
        <v>113</v>
      </c>
      <c r="D57" s="45" t="s">
        <v>110</v>
      </c>
      <c r="E57" s="51" t="s">
        <v>111</v>
      </c>
      <c r="F57" s="26" t="s">
        <v>26</v>
      </c>
      <c r="G57" s="30"/>
      <c r="H57" s="30"/>
      <c r="I57" s="30"/>
      <c r="J57" s="30"/>
      <c r="K57" s="30"/>
      <c r="L57" s="30"/>
      <c r="M57" s="30"/>
      <c r="N57" s="67">
        <v>24597.227567950005</v>
      </c>
      <c r="O57" s="67"/>
      <c r="P57" s="67">
        <v>25619.698690737638</v>
      </c>
      <c r="Q57" s="25">
        <f>SUM(N57:P57)</f>
        <v>50216.92625868764</v>
      </c>
    </row>
    <row r="58" spans="1:17" s="12" customFormat="1" ht="15">
      <c r="A58" s="55"/>
      <c r="B58" s="56"/>
      <c r="C58" s="61"/>
      <c r="D58" s="61"/>
      <c r="E58" s="61"/>
      <c r="F58" s="56"/>
      <c r="G58" s="30"/>
      <c r="H58" s="30"/>
      <c r="I58" s="30"/>
      <c r="J58" s="30"/>
      <c r="K58" s="30"/>
      <c r="L58" s="30"/>
      <c r="M58" s="30"/>
      <c r="N58" s="67"/>
      <c r="O58" s="67"/>
      <c r="P58" s="67"/>
      <c r="Q58" s="52">
        <f t="shared" si="0"/>
        <v>0</v>
      </c>
    </row>
    <row r="59" spans="1:17" s="12" customFormat="1" ht="15">
      <c r="A59" s="55"/>
      <c r="B59" s="56"/>
      <c r="C59" s="57"/>
      <c r="D59" s="57"/>
      <c r="E59" s="58"/>
      <c r="F59" s="5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52">
        <f t="shared" si="0"/>
        <v>0</v>
      </c>
    </row>
    <row r="60" spans="1:17" s="12" customFormat="1" ht="15" hidden="1">
      <c r="A60" s="18" t="s">
        <v>8</v>
      </c>
      <c r="B60" s="56"/>
      <c r="C60" s="57"/>
      <c r="D60" s="57"/>
      <c r="E60" s="58"/>
      <c r="F60" s="56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52">
        <f t="shared" si="0"/>
        <v>0</v>
      </c>
    </row>
    <row r="61" spans="1:17" s="12" customFormat="1" ht="15" hidden="1">
      <c r="A61" s="24" t="s">
        <v>61</v>
      </c>
      <c r="B61" s="56"/>
      <c r="C61" s="57"/>
      <c r="D61" s="57"/>
      <c r="E61" s="58"/>
      <c r="F61" s="5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52">
        <f t="shared" si="0"/>
        <v>0</v>
      </c>
    </row>
    <row r="62" spans="1:17" s="12" customFormat="1" ht="15" hidden="1">
      <c r="A62" s="59" t="s">
        <v>33</v>
      </c>
      <c r="B62" s="26" t="s">
        <v>62</v>
      </c>
      <c r="C62" s="47" t="s">
        <v>63</v>
      </c>
      <c r="D62" s="47" t="s">
        <v>35</v>
      </c>
      <c r="E62" s="48" t="s">
        <v>64</v>
      </c>
      <c r="F62" s="66">
        <v>17.801</v>
      </c>
      <c r="G62" s="30"/>
      <c r="H62" s="67">
        <v>12475.15058025</v>
      </c>
      <c r="I62" s="67"/>
      <c r="J62" s="67"/>
      <c r="K62" s="67"/>
      <c r="L62" s="67"/>
      <c r="M62" s="67"/>
      <c r="N62" s="67"/>
      <c r="O62" s="67"/>
      <c r="P62" s="67"/>
      <c r="Q62" s="52">
        <f t="shared" si="0"/>
        <v>12475.15058025</v>
      </c>
    </row>
    <row r="63" spans="1:17" s="12" customFormat="1" ht="15" hidden="1">
      <c r="A63" s="62" t="s">
        <v>76</v>
      </c>
      <c r="B63" s="26" t="s">
        <v>77</v>
      </c>
      <c r="C63" s="69" t="s">
        <v>63</v>
      </c>
      <c r="D63" s="47" t="s">
        <v>35</v>
      </c>
      <c r="E63" s="69" t="s">
        <v>78</v>
      </c>
      <c r="F63" s="51">
        <v>17.804</v>
      </c>
      <c r="G63" s="30"/>
      <c r="H63" s="30"/>
      <c r="I63" s="30"/>
      <c r="J63" s="30">
        <v>4644</v>
      </c>
      <c r="K63" s="30"/>
      <c r="L63" s="30"/>
      <c r="M63" s="30"/>
      <c r="N63" s="30"/>
      <c r="O63" s="30"/>
      <c r="P63" s="30"/>
      <c r="Q63" s="52">
        <f>SUM(I63:J63)</f>
        <v>4644</v>
      </c>
    </row>
    <row r="64" spans="1:18" s="12" customFormat="1" ht="15" hidden="1">
      <c r="A64" s="59" t="s">
        <v>33</v>
      </c>
      <c r="B64" s="26"/>
      <c r="C64" s="47" t="s">
        <v>34</v>
      </c>
      <c r="D64" s="47" t="s">
        <v>35</v>
      </c>
      <c r="E64" s="48" t="s">
        <v>36</v>
      </c>
      <c r="F64" s="45">
        <v>17.801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52">
        <f t="shared" si="0"/>
        <v>0</v>
      </c>
      <c r="R64" s="60"/>
    </row>
    <row r="65" spans="1:17" s="12" customFormat="1" ht="15" hidden="1">
      <c r="A65" s="54"/>
      <c r="B65" s="26"/>
      <c r="C65" s="47"/>
      <c r="D65" s="47"/>
      <c r="E65" s="48"/>
      <c r="F65" s="2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52">
        <f t="shared" si="0"/>
        <v>0</v>
      </c>
    </row>
    <row r="66" spans="1:17" s="12" customFormat="1" ht="15" hidden="1">
      <c r="A66" s="54"/>
      <c r="B66" s="26"/>
      <c r="C66" s="47"/>
      <c r="D66" s="47"/>
      <c r="E66" s="48"/>
      <c r="F66" s="26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52">
        <f t="shared" si="0"/>
        <v>0</v>
      </c>
    </row>
    <row r="67" spans="1:17" s="11" customFormat="1" ht="16.5" hidden="1">
      <c r="A67" s="18" t="s">
        <v>8</v>
      </c>
      <c r="B67" s="20"/>
      <c r="C67" s="29"/>
      <c r="D67" s="23"/>
      <c r="E67" s="29"/>
      <c r="F67" s="2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52">
        <f t="shared" si="0"/>
        <v>0</v>
      </c>
    </row>
    <row r="68" spans="1:17" s="11" customFormat="1" ht="16.5" hidden="1">
      <c r="A68" s="24" t="s">
        <v>82</v>
      </c>
      <c r="B68" s="23"/>
      <c r="C68" s="29"/>
      <c r="D68" s="23"/>
      <c r="E68" s="29"/>
      <c r="F68" s="23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52">
        <f t="shared" si="0"/>
        <v>0</v>
      </c>
    </row>
    <row r="69" spans="1:17" s="11" customFormat="1" ht="16.5" hidden="1">
      <c r="A69" s="76" t="s">
        <v>24</v>
      </c>
      <c r="B69" s="71"/>
      <c r="C69" s="77"/>
      <c r="D69" s="77" t="s">
        <v>25</v>
      </c>
      <c r="E69" s="77"/>
      <c r="F69" s="71" t="s">
        <v>26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52">
        <f t="shared" si="0"/>
        <v>0</v>
      </c>
    </row>
    <row r="70" spans="1:17" s="11" customFormat="1" ht="16.5" hidden="1">
      <c r="A70" s="53"/>
      <c r="B70" s="26"/>
      <c r="C70" s="51" t="s">
        <v>40</v>
      </c>
      <c r="D70" s="51" t="s">
        <v>41</v>
      </c>
      <c r="E70" s="51" t="s">
        <v>42</v>
      </c>
      <c r="F70" s="26" t="s">
        <v>26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52">
        <f t="shared" si="0"/>
        <v>0</v>
      </c>
    </row>
    <row r="71" spans="1:17" s="11" customFormat="1" ht="16.5" hidden="1">
      <c r="A71" s="53"/>
      <c r="B71" s="26"/>
      <c r="C71" s="47"/>
      <c r="D71" s="47"/>
      <c r="E71" s="47"/>
      <c r="F71" s="26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52">
        <f t="shared" si="0"/>
        <v>0</v>
      </c>
    </row>
    <row r="72" spans="1:17" s="11" customFormat="1" ht="16.5">
      <c r="A72" s="13"/>
      <c r="B72" s="31"/>
      <c r="C72" s="31"/>
      <c r="D72" s="23"/>
      <c r="E72" s="23"/>
      <c r="F72" s="23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2">
        <f t="shared" si="0"/>
        <v>0</v>
      </c>
    </row>
    <row r="73" spans="1:17" s="11" customFormat="1" ht="18.75">
      <c r="A73" s="14" t="s">
        <v>0</v>
      </c>
      <c r="B73" s="32"/>
      <c r="C73" s="33"/>
      <c r="D73" s="33"/>
      <c r="E73" s="33"/>
      <c r="F73" s="34"/>
      <c r="G73" s="35">
        <f>SUM(G24:G35)</f>
        <v>772005</v>
      </c>
      <c r="H73" s="68">
        <f>SUM(H18:H72)</f>
        <v>12475.15058025</v>
      </c>
      <c r="I73" s="35">
        <f>SUM(I46:I51)</f>
        <v>346587.65675860003</v>
      </c>
      <c r="J73" s="35">
        <f>SUM(J59:J72)</f>
        <v>4644</v>
      </c>
      <c r="K73" s="35"/>
      <c r="L73" s="80">
        <f>SUM(L40:L71)</f>
        <v>10000</v>
      </c>
      <c r="M73" s="80">
        <f>SUM(M7:M72)</f>
        <v>178623.76</v>
      </c>
      <c r="N73" s="80">
        <f>SUM(N42:N72)</f>
        <v>39840.28756795001</v>
      </c>
      <c r="O73" s="80">
        <f>SUM(O42:O72)</f>
        <v>11432.29</v>
      </c>
      <c r="P73" s="80">
        <f>SUM(P42:P72)</f>
        <v>25619.698690737638</v>
      </c>
      <c r="Q73" s="52"/>
    </row>
    <row r="74" spans="1:17" s="11" customFormat="1" ht="18.75">
      <c r="A74" s="37"/>
      <c r="B74" s="38"/>
      <c r="C74" s="39"/>
      <c r="D74" s="39"/>
      <c r="E74" s="39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</row>
    <row r="75" spans="1:2" ht="16.5">
      <c r="A75" s="12" t="s">
        <v>9</v>
      </c>
      <c r="B75" s="11"/>
    </row>
    <row r="76" ht="15" hidden="1">
      <c r="A76" s="36" t="s">
        <v>60</v>
      </c>
    </row>
    <row r="77" ht="15" hidden="1">
      <c r="A77" s="49" t="s">
        <v>59</v>
      </c>
    </row>
    <row r="78" ht="15" hidden="1">
      <c r="A78" s="36" t="s">
        <v>65</v>
      </c>
    </row>
    <row r="79" ht="15" hidden="1">
      <c r="A79" s="49" t="s">
        <v>66</v>
      </c>
    </row>
    <row r="80" ht="15" hidden="1">
      <c r="A80" s="36" t="s">
        <v>69</v>
      </c>
    </row>
    <row r="81" ht="15" hidden="1">
      <c r="A81" s="49" t="s">
        <v>70</v>
      </c>
    </row>
    <row r="82" ht="15" hidden="1">
      <c r="A82" s="36" t="s">
        <v>79</v>
      </c>
    </row>
    <row r="83" ht="15" hidden="1">
      <c r="A83" s="49" t="s">
        <v>80</v>
      </c>
    </row>
    <row r="84" ht="15" hidden="1">
      <c r="A84" s="36" t="s">
        <v>92</v>
      </c>
    </row>
    <row r="85" ht="15" hidden="1">
      <c r="A85" s="49" t="s">
        <v>91</v>
      </c>
    </row>
    <row r="86" ht="15" customHeight="1" hidden="1">
      <c r="A86" s="36" t="s">
        <v>101</v>
      </c>
    </row>
    <row r="87" ht="15" customHeight="1" hidden="1">
      <c r="A87" s="49" t="s">
        <v>102</v>
      </c>
    </row>
    <row r="88" ht="15" hidden="1">
      <c r="A88" s="36" t="s">
        <v>112</v>
      </c>
    </row>
    <row r="89" ht="15" hidden="1">
      <c r="A89" s="49" t="s">
        <v>104</v>
      </c>
    </row>
    <row r="90" ht="15" hidden="1">
      <c r="A90" s="36" t="s">
        <v>116</v>
      </c>
    </row>
    <row r="91" ht="15" hidden="1">
      <c r="A91" s="49" t="s">
        <v>115</v>
      </c>
    </row>
    <row r="92" ht="15">
      <c r="A92" s="36" t="s">
        <v>123</v>
      </c>
    </row>
    <row r="93" ht="15">
      <c r="A93" s="49" t="s">
        <v>122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2020-12-24T17:10:54Z</dcterms:modified>
  <cp:category/>
  <cp:version/>
  <cp:contentType/>
  <cp:contentStatus/>
</cp:coreProperties>
</file>