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19BF092-5588-40C3-9165-849D412D22E0}" xr6:coauthVersionLast="47" xr6:coauthVersionMax="47" xr10:uidLastSave="{00000000-0000-0000-0000-000000000000}"/>
  <bookViews>
    <workbookView xWindow="1995" yWindow="1830" windowWidth="21810" windowHeight="11385" xr2:uid="{00000000-000D-0000-FFFF-FFFF00000000}"/>
  </bookViews>
  <sheets>
    <sheet name="PITTSFIELD" sheetId="2" r:id="rId1"/>
  </sheets>
  <definedNames>
    <definedName name="_xlnm.Print_Area" localSheetId="0">PITTSFIELD!$A$1:$F$82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0" i="2" l="1"/>
  <c r="V74" i="2"/>
  <c r="V73" i="2"/>
  <c r="V31" i="2"/>
  <c r="V30" i="2"/>
  <c r="V29" i="2"/>
  <c r="T80" i="2"/>
  <c r="V9" i="2"/>
  <c r="V10" i="2"/>
  <c r="V12" i="2"/>
  <c r="V13" i="2"/>
  <c r="V14" i="2"/>
  <c r="V15" i="2"/>
  <c r="V16" i="2"/>
  <c r="V18" i="2"/>
  <c r="V20" i="2"/>
  <c r="V21" i="2"/>
  <c r="V22" i="2"/>
  <c r="V23" i="2"/>
  <c r="V24" i="2"/>
  <c r="V25" i="2"/>
  <c r="V26" i="2"/>
  <c r="V27" i="2"/>
  <c r="V28" i="2"/>
  <c r="V32" i="2"/>
  <c r="V33" i="2"/>
  <c r="V34" i="2"/>
  <c r="V35" i="2"/>
  <c r="V36" i="2"/>
  <c r="V37" i="2"/>
  <c r="V38" i="2"/>
  <c r="V39" i="2"/>
  <c r="V40" i="2"/>
  <c r="V41" i="2"/>
  <c r="V43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5" i="2"/>
  <c r="V76" i="2"/>
  <c r="V77" i="2"/>
  <c r="V78" i="2"/>
  <c r="V79" i="2"/>
  <c r="L80" i="2"/>
  <c r="S29" i="2"/>
  <c r="K72" i="2"/>
  <c r="V72" i="2" s="1"/>
  <c r="G80" i="2"/>
  <c r="H80" i="2"/>
  <c r="I80" i="2"/>
  <c r="M80" i="2"/>
  <c r="N80" i="2"/>
  <c r="Q80" i="2"/>
  <c r="R22" i="2"/>
  <c r="P17" i="2"/>
  <c r="V17" i="2" s="1"/>
  <c r="P19" i="2"/>
  <c r="V19" i="2" s="1"/>
  <c r="P80" i="2"/>
  <c r="O44" i="2"/>
  <c r="O80" i="2" s="1"/>
  <c r="O42" i="2"/>
  <c r="V42" i="2" s="1"/>
  <c r="J14" i="2"/>
  <c r="J11" i="2"/>
  <c r="J80" i="2" s="1"/>
  <c r="J8" i="2"/>
  <c r="V8" i="2" s="1"/>
  <c r="K80" i="2"/>
  <c r="R80" i="2"/>
  <c r="V44" i="2" l="1"/>
  <c r="V11" i="2"/>
  <c r="S80" i="2"/>
</calcChain>
</file>

<file path=xl/sharedStrings.xml><?xml version="1.0" encoding="utf-8"?>
<sst xmlns="http://schemas.openxmlformats.org/spreadsheetml/2006/main" count="273" uniqueCount="162">
  <si>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</si>
  <si>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</si>
  <si>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</si>
  <si>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</si>
  <si>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</si>
  <si>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</si>
  <si>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</si>
  <si>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</si>
  <si>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</si>
  <si>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</si>
  <si>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</si>
  <si>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</si>
  <si>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</si>
  <si>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</si>
  <si>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</si>
  <si>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</si>
  <si>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</si>
  <si>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</si>
  <si>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</si>
  <si>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JULY 1, 2021-JUNE 30, 2022</t>
  </si>
  <si>
    <t>JULY 1, 2022-JUNE 30, 2023</t>
  </si>
  <si>
    <t>7002-6628</t>
  </si>
  <si>
    <t>DTA</t>
  </si>
  <si>
    <t>7003-0803</t>
  </si>
  <si>
    <t>4400-3067</t>
  </si>
  <si>
    <t>K103</t>
  </si>
  <si>
    <t>F20213067</t>
  </si>
  <si>
    <t>CT EOL 22CCBTEWIA</t>
  </si>
  <si>
    <t>CT EOL 22CCBTENEGREA</t>
  </si>
  <si>
    <t>CT EOL 22CCBTESOSWTF</t>
  </si>
  <si>
    <t>CT EOL 22CCBTEWP</t>
  </si>
  <si>
    <t>CT EOL 22CCBTEVETSUI</t>
  </si>
  <si>
    <t>CT EOL 22CCBTETRADE</t>
  </si>
  <si>
    <t>INITIAL AWARD FY22</t>
  </si>
  <si>
    <t>TO ADD SNAP EXPANSION</t>
  </si>
  <si>
    <t>JULY 1, 2021-SEPT 30, 2021</t>
  </si>
  <si>
    <t>SNAP EXPANSION  (SERVICE DATE: JULY 1, 2021-SEPT 30, 2021)</t>
  </si>
  <si>
    <t>INITIAL AWARD FY22 JUNE 7, 2021</t>
  </si>
  <si>
    <t>SPSS2022</t>
  </si>
  <si>
    <t>K227</t>
  </si>
  <si>
    <t>4400-1979</t>
  </si>
  <si>
    <t>BUDGET #1 FY22</t>
  </si>
  <si>
    <t>TO ADD DTA FUNDS</t>
  </si>
  <si>
    <t>BUDGET #1 FY22 JULY 9, 2021</t>
  </si>
  <si>
    <t>BUDGET #2 FY22</t>
  </si>
  <si>
    <t>STOSCC2022</t>
  </si>
  <si>
    <t>K284</t>
  </si>
  <si>
    <t>BUDGET #2 FY22 SEPTEMBER 10, 2021</t>
  </si>
  <si>
    <t>TO ADD SOS FUNDS</t>
  </si>
  <si>
    <t>BUDGET #3 FY22</t>
  </si>
  <si>
    <t>YOUTH</t>
  </si>
  <si>
    <t>ADULT</t>
  </si>
  <si>
    <t>DISLOCATED WORKER</t>
  </si>
  <si>
    <t>FWIAYTH22</t>
  </si>
  <si>
    <t>7003-1631</t>
  </si>
  <si>
    <t>FWIAADT22A</t>
  </si>
  <si>
    <t>7003-1630</t>
  </si>
  <si>
    <t>FWIADWK22A</t>
  </si>
  <si>
    <t>7003-1738</t>
  </si>
  <si>
    <t>APRIL 1, 2021-JUNE 30, 2021</t>
  </si>
  <si>
    <t>JULY 1, 2021-JUNE 30,  2022</t>
  </si>
  <si>
    <t>JULY 1, 2022-JUNE 30,  2023</t>
  </si>
  <si>
    <t>JULY 1, 2023-JUNE 30,  2024</t>
  </si>
  <si>
    <t>BUDGET #3 FY22 SEPTEMBER 14, 2021</t>
  </si>
  <si>
    <t>TO ADD FY22 WIOA FUNDS</t>
  </si>
  <si>
    <t>BUDGET #4 FY22</t>
  </si>
  <si>
    <t>K102</t>
  </si>
  <si>
    <t>7003-1010</t>
  </si>
  <si>
    <t>FTRADE2021</t>
  </si>
  <si>
    <t>JULY 1, 2023-SEPTEMBER 30, 2023</t>
  </si>
  <si>
    <t>BUDGET #4 FY22 OCTOBER 12, 2021</t>
  </si>
  <si>
    <t>TO ADD TRADE FUNDS</t>
  </si>
  <si>
    <t>TRADE (SERVICE DATE: OCTOBER 1, 2020-SEPTEMBER 30,2023)</t>
  </si>
  <si>
    <t>BUDGET #5 FY22</t>
  </si>
  <si>
    <t>WPP EXPANSION FUNDS FROM DTA</t>
  </si>
  <si>
    <t>TO ADD WPP EXPANSION FUNDS FROM DTA</t>
  </si>
  <si>
    <t>BUDGET #5 FY22 OCTOBER 15, 2021</t>
  </si>
  <si>
    <t>BUDGET #6 FY22</t>
  </si>
  <si>
    <t>FVETS2021</t>
  </si>
  <si>
    <t>BUDGET #6 FY22 NOVEMBER 15, 2021</t>
  </si>
  <si>
    <t xml:space="preserve">TO ADD DVOP </t>
  </si>
  <si>
    <t>K109</t>
  </si>
  <si>
    <t>BUDGET #7 FY22</t>
  </si>
  <si>
    <t>SECURITY PERSONNEL</t>
  </si>
  <si>
    <t>DCSCOVID21</t>
  </si>
  <si>
    <t>7003-2020</t>
  </si>
  <si>
    <t>KA18</t>
  </si>
  <si>
    <t>JULY 12, 2021-DEC 31, 2021</t>
  </si>
  <si>
    <t>BUDGET #7 FY22 DECEMBER 15, 2021</t>
  </si>
  <si>
    <t>TO ADD FUNDS FOR SECURITY PERSONNEL</t>
  </si>
  <si>
    <t>FES2022</t>
  </si>
  <si>
    <t>7002-6626</t>
  </si>
  <si>
    <t>K105</t>
  </si>
  <si>
    <t>K107</t>
  </si>
  <si>
    <t>BUDGET #8 FY22 DECEMBER 20, 2021</t>
  </si>
  <si>
    <t>TO ADD FUNDS FOR WP 90% &amp; 10%</t>
  </si>
  <si>
    <t>BUDGET #8 FY22</t>
  </si>
  <si>
    <t>BUDGET #9 FY22</t>
  </si>
  <si>
    <t>FWIAADT22B</t>
  </si>
  <si>
    <t>FWIADWK22B</t>
  </si>
  <si>
    <t>OCT 1, 2021-JUNE 30,  2022</t>
  </si>
  <si>
    <t>BUDGET #10 FY22</t>
  </si>
  <si>
    <t>RAPID RESPONSE NPS STATE STAFF</t>
  </si>
  <si>
    <t>BUDGET #9 FY22 MARCH 3, 2022</t>
  </si>
  <si>
    <t>7003-1778</t>
  </si>
  <si>
    <t>BUDGET #10 FY22 MARCH 3, 2022</t>
  </si>
  <si>
    <t>TO ADD FY22 RAPID RESPONSE FUNDS</t>
  </si>
  <si>
    <t>BUDGET #11 FY22</t>
  </si>
  <si>
    <t xml:space="preserve">FWIADWK 21B </t>
  </si>
  <si>
    <t>BUDGET #11 FY22 MARCH 15, 2022</t>
  </si>
  <si>
    <t>TO ADD FUNDS FOR DUA TECH.</t>
  </si>
  <si>
    <t>DUA TECHNOLOGY DEPLOYMENT (STATEWIDE FUNDS SPECIAL ALLOTMENT)</t>
  </si>
  <si>
    <t>BUDGET #12 FY22</t>
  </si>
  <si>
    <t>DTA WPP EXPANSION FUNDS</t>
  </si>
  <si>
    <t>OPERATION ABLE</t>
  </si>
  <si>
    <t>CENTER FOR WORKFORCE INCLUSION (CWI)</t>
  </si>
  <si>
    <t>CAREER PATHWAYS (ACLS)</t>
  </si>
  <si>
    <t>MRC INFRASTRUCTURE AND TRAINING</t>
  </si>
  <si>
    <t>ACLS INFRASTRUCTURE</t>
  </si>
  <si>
    <t>MCB INFRASTRUCTURE</t>
  </si>
  <si>
    <t>SCEP INFRASTRUCTURE</t>
  </si>
  <si>
    <t>F20223067</t>
  </si>
  <si>
    <t>9110-1178</t>
  </si>
  <si>
    <t>K116</t>
  </si>
  <si>
    <t>FAD6286FN0</t>
  </si>
  <si>
    <t>K228</t>
  </si>
  <si>
    <t>DOE2022</t>
  </si>
  <si>
    <t>7035-0002</t>
  </si>
  <si>
    <t>F100VR0021</t>
  </si>
  <si>
    <t>4120-0020</t>
  </si>
  <si>
    <t>K133</t>
  </si>
  <si>
    <t>K123</t>
  </si>
  <si>
    <t>FV002A2122</t>
  </si>
  <si>
    <t>7038-0107</t>
  </si>
  <si>
    <t>FH126A21VR</t>
  </si>
  <si>
    <t>4110-3021</t>
  </si>
  <si>
    <t>K222</t>
  </si>
  <si>
    <t>July 1, 2021-June 30, 2022</t>
  </si>
  <si>
    <t>February 1, 2022-June 30, 2022</t>
  </si>
  <si>
    <t>WPP FUNDS</t>
  </si>
  <si>
    <t>KD90</t>
  </si>
  <si>
    <t>4401-1000</t>
  </si>
  <si>
    <t>EASDTA2022</t>
  </si>
  <si>
    <t>K246</t>
  </si>
  <si>
    <t>7003-0006</t>
  </si>
  <si>
    <t>DCSSCSEP22</t>
  </si>
  <si>
    <t>January 1, 2021-June 30, 2022</t>
  </si>
  <si>
    <t>FUIREA21</t>
  </si>
  <si>
    <t>7002-6624</t>
  </si>
  <si>
    <t>RE21</t>
  </si>
  <si>
    <t>BUDGET #12 FY22 MARCH 28, 2022</t>
  </si>
  <si>
    <t>TO ADD VARIOUS FUNDING</t>
  </si>
  <si>
    <t>October 1, 2021-June 30, 2022</t>
  </si>
  <si>
    <t>BUDGET #13 FY22</t>
  </si>
  <si>
    <t>BUDGET #13 FY22 JUNE 21, 2022</t>
  </si>
  <si>
    <t>TO MOVE FUNDS TO FY23 LINE</t>
  </si>
  <si>
    <t>FY21 RESEA SERVICE DATE( January 1, 2021-September 30, 2022)  extended to 9/30/2023</t>
  </si>
  <si>
    <t>July 1, 2022-June 30, 2023</t>
  </si>
  <si>
    <t>July 1, 2023-Sep 30, 2023</t>
  </si>
  <si>
    <t>TO MOVE FUNDS FROM FY23 TO FY24 LINE</t>
  </si>
  <si>
    <t>BUDGET #14 FY23 JUNE 15, 2023</t>
  </si>
  <si>
    <t>BUDGET #14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</si>
</sst>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name val="Calibri"/>
      <family val="2"/>
      <scheme val="minor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14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4" fillId="0" borderId="2" xfId="0" applyFont="1" applyBorder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14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abSelected="1" zoomScale="120" zoomScaleNormal="120" workbookViewId="0">
      <selection activeCell="A26" sqref="A26"/>
    </sheetView>
  </sheetViews>
  <sheetFormatPr defaultColWidth="9.140625" defaultRowHeight="13.5" x14ac:dyDescent="0.25"/>
  <cols>
    <col min="1" max="1" width="68.85546875" style="3" customWidth="1"/>
    <col min="2" max="2" width="33.140625" style="3" bestFit="1" customWidth="1"/>
    <col min="3" max="3" width="23.42578125" style="2" customWidth="1"/>
    <col min="4" max="4" width="16.28515625" style="2" customWidth="1"/>
    <col min="5" max="5" width="11.42578125" style="2" customWidth="1"/>
    <col min="6" max="6" width="9.140625" style="2" bestFit="1" customWidth="1"/>
    <col min="7" max="13" width="15.5703125" style="50" hidden="1" customWidth="1"/>
    <col min="14" max="16" width="12.85546875" style="50" hidden="1" customWidth="1"/>
    <col min="17" max="18" width="13.85546875" style="50" hidden="1" customWidth="1"/>
    <col min="19" max="20" width="15.5703125" style="50" hidden="1" customWidth="1"/>
    <col min="21" max="21" width="15.5703125" style="50" customWidth="1"/>
    <col min="22" max="22" width="12.140625" style="3" hidden="1" customWidth="1"/>
    <col min="23" max="23" width="26.7109375" style="3" bestFit="1" customWidth="1"/>
    <col min="24" max="16384" width="9.140625" style="3"/>
  </cols>
  <sheetData>
    <row r="1" spans="1:22" ht="20.25" x14ac:dyDescent="0.3">
      <c r="A1" s="3" t="s">
        <v>11</v>
      </c>
      <c r="B1" s="77" t="s">
        <v>10</v>
      </c>
      <c r="C1" s="78"/>
      <c r="D1" s="78"/>
      <c r="E1" s="78"/>
      <c r="F1" s="7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ht="20.25" x14ac:dyDescent="0.3">
      <c r="A2" s="27" t="s">
        <v>7</v>
      </c>
      <c r="B2" s="6"/>
      <c r="C2" s="6"/>
      <c r="D2" s="6"/>
      <c r="E2" s="7"/>
      <c r="F2" s="7"/>
    </row>
    <row r="3" spans="1:22" ht="20.25" x14ac:dyDescent="0.3">
      <c r="A3" s="4" t="s">
        <v>12</v>
      </c>
      <c r="C3" s="1"/>
    </row>
    <row r="4" spans="1:22" ht="21" thickBot="1" x14ac:dyDescent="0.35">
      <c r="A4" s="4"/>
      <c r="B4" s="5"/>
      <c r="C4" s="1"/>
    </row>
    <row r="5" spans="1:22" s="9" customFormat="1" ht="30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51" t="s">
        <v>33</v>
      </c>
      <c r="H5" s="56" t="s">
        <v>41</v>
      </c>
      <c r="I5" s="56" t="s">
        <v>44</v>
      </c>
      <c r="J5" s="56" t="s">
        <v>49</v>
      </c>
      <c r="K5" s="56" t="s">
        <v>65</v>
      </c>
      <c r="L5" s="56" t="s">
        <v>73</v>
      </c>
      <c r="M5" s="56" t="s">
        <v>77</v>
      </c>
      <c r="N5" s="56" t="s">
        <v>82</v>
      </c>
      <c r="O5" s="56" t="s">
        <v>96</v>
      </c>
      <c r="P5" s="56" t="s">
        <v>97</v>
      </c>
      <c r="Q5" s="56" t="s">
        <v>101</v>
      </c>
      <c r="R5" s="56" t="s">
        <v>107</v>
      </c>
      <c r="S5" s="56" t="s">
        <v>112</v>
      </c>
      <c r="T5" s="56" t="s">
        <v>153</v>
      </c>
      <c r="U5" s="56" t="s">
        <v>161</v>
      </c>
      <c r="V5" s="8" t="s">
        <v>6</v>
      </c>
    </row>
    <row r="6" spans="1:22" s="13" customFormat="1" ht="15" hidden="1" x14ac:dyDescent="0.25">
      <c r="A6" s="19" t="s">
        <v>8</v>
      </c>
      <c r="B6" s="33"/>
      <c r="C6" s="38"/>
      <c r="D6" s="38"/>
      <c r="E6" s="39"/>
      <c r="F6" s="40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0"/>
    </row>
    <row r="7" spans="1:22" s="13" customFormat="1" ht="15" hidden="1" x14ac:dyDescent="0.25">
      <c r="A7" s="10" t="s">
        <v>27</v>
      </c>
      <c r="B7" s="12"/>
      <c r="C7" s="24"/>
      <c r="D7" s="24"/>
      <c r="E7" s="25"/>
      <c r="F7" s="10"/>
      <c r="G7" s="64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11"/>
    </row>
    <row r="8" spans="1:22" s="13" customFormat="1" ht="15.75" hidden="1" x14ac:dyDescent="0.25">
      <c r="A8" s="37" t="s">
        <v>50</v>
      </c>
      <c r="B8" s="28" t="s">
        <v>59</v>
      </c>
      <c r="C8" s="57" t="s">
        <v>53</v>
      </c>
      <c r="D8" s="57" t="s">
        <v>54</v>
      </c>
      <c r="E8" s="57">
        <v>6501</v>
      </c>
      <c r="F8" s="12">
        <v>17.259</v>
      </c>
      <c r="G8" s="64"/>
      <c r="H8" s="48"/>
      <c r="I8" s="48"/>
      <c r="J8" s="48">
        <f>339551-2</f>
        <v>339549</v>
      </c>
      <c r="K8" s="48"/>
      <c r="L8" s="48"/>
      <c r="M8" s="48"/>
      <c r="N8" s="48"/>
      <c r="O8" s="48"/>
      <c r="P8" s="48"/>
      <c r="Q8" s="48"/>
      <c r="R8" s="48"/>
      <c r="S8" s="48"/>
      <c r="T8" s="48">
        <v>-67910</v>
      </c>
      <c r="U8" s="48"/>
      <c r="V8" s="11">
        <f>SUM(G8:T8)</f>
        <v>271639</v>
      </c>
    </row>
    <row r="9" spans="1:22" s="13" customFormat="1" ht="15.75" hidden="1" x14ac:dyDescent="0.25">
      <c r="A9" s="37" t="s">
        <v>50</v>
      </c>
      <c r="B9" s="12" t="s">
        <v>60</v>
      </c>
      <c r="C9" s="57" t="s">
        <v>53</v>
      </c>
      <c r="D9" s="57" t="s">
        <v>54</v>
      </c>
      <c r="E9" s="57">
        <v>6501</v>
      </c>
      <c r="F9" s="12">
        <v>17.259</v>
      </c>
      <c r="G9" s="64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11">
        <f t="shared" ref="V9:V72" si="0">SUM(G9:T9)</f>
        <v>1</v>
      </c>
    </row>
    <row r="10" spans="1:22" s="13" customFormat="1" ht="15.75" hidden="1" x14ac:dyDescent="0.25">
      <c r="A10" s="58" t="s">
        <v>50</v>
      </c>
      <c r="B10" s="12" t="s">
        <v>61</v>
      </c>
      <c r="C10" s="57" t="s">
        <v>53</v>
      </c>
      <c r="D10" s="57" t="s">
        <v>54</v>
      </c>
      <c r="E10" s="57">
        <v>6501</v>
      </c>
      <c r="F10" s="12">
        <v>17.259</v>
      </c>
      <c r="G10" s="64"/>
      <c r="H10" s="48"/>
      <c r="I10" s="48"/>
      <c r="J10" s="48">
        <v>1</v>
      </c>
      <c r="K10" s="48"/>
      <c r="L10" s="48"/>
      <c r="M10" s="48"/>
      <c r="N10" s="48"/>
      <c r="O10" s="48"/>
      <c r="P10" s="48"/>
      <c r="Q10" s="48"/>
      <c r="R10" s="48"/>
      <c r="S10" s="48"/>
      <c r="T10" s="48">
        <v>67909.999999999985</v>
      </c>
      <c r="U10" s="48"/>
      <c r="V10" s="11">
        <f t="shared" si="0"/>
        <v>67910.999999999985</v>
      </c>
    </row>
    <row r="11" spans="1:22" s="13" customFormat="1" ht="15.75" hidden="1" x14ac:dyDescent="0.25">
      <c r="A11" s="14" t="s">
        <v>51</v>
      </c>
      <c r="B11" s="12" t="s">
        <v>60</v>
      </c>
      <c r="C11" s="57" t="s">
        <v>55</v>
      </c>
      <c r="D11" s="57" t="s">
        <v>56</v>
      </c>
      <c r="E11" s="57">
        <v>6502</v>
      </c>
      <c r="F11" s="10">
        <v>17.257999999999999</v>
      </c>
      <c r="G11" s="64"/>
      <c r="H11" s="48"/>
      <c r="I11" s="48"/>
      <c r="J11" s="48">
        <f>50446-2</f>
        <v>50444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11">
        <f t="shared" si="0"/>
        <v>50444</v>
      </c>
    </row>
    <row r="12" spans="1:22" s="13" customFormat="1" ht="15.75" hidden="1" x14ac:dyDescent="0.25">
      <c r="A12" s="14" t="s">
        <v>51</v>
      </c>
      <c r="B12" s="12" t="s">
        <v>61</v>
      </c>
      <c r="C12" s="57" t="s">
        <v>55</v>
      </c>
      <c r="D12" s="57" t="s">
        <v>56</v>
      </c>
      <c r="E12" s="57">
        <v>6502</v>
      </c>
      <c r="F12" s="10">
        <v>17.257999999999999</v>
      </c>
      <c r="G12" s="64"/>
      <c r="H12" s="48"/>
      <c r="I12" s="48"/>
      <c r="J12" s="48">
        <v>1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11">
        <f t="shared" si="0"/>
        <v>1</v>
      </c>
    </row>
    <row r="13" spans="1:22" s="13" customFormat="1" ht="15.75" hidden="1" x14ac:dyDescent="0.25">
      <c r="A13" s="14" t="s">
        <v>51</v>
      </c>
      <c r="B13" s="12" t="s">
        <v>62</v>
      </c>
      <c r="C13" s="57" t="s">
        <v>55</v>
      </c>
      <c r="D13" s="57" t="s">
        <v>56</v>
      </c>
      <c r="E13" s="57">
        <v>6502</v>
      </c>
      <c r="F13" s="10">
        <v>17.257999999999999</v>
      </c>
      <c r="G13" s="64"/>
      <c r="H13" s="48"/>
      <c r="I13" s="48"/>
      <c r="J13" s="48">
        <v>1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1">
        <f t="shared" si="0"/>
        <v>1</v>
      </c>
    </row>
    <row r="14" spans="1:22" s="13" customFormat="1" ht="15.75" hidden="1" x14ac:dyDescent="0.25">
      <c r="A14" s="26" t="s">
        <v>52</v>
      </c>
      <c r="B14" s="12" t="s">
        <v>60</v>
      </c>
      <c r="C14" s="57" t="s">
        <v>57</v>
      </c>
      <c r="D14" s="57" t="s">
        <v>58</v>
      </c>
      <c r="E14" s="57">
        <v>6503</v>
      </c>
      <c r="F14" s="10">
        <v>17.277999999999999</v>
      </c>
      <c r="G14" s="64"/>
      <c r="H14" s="48"/>
      <c r="I14" s="48"/>
      <c r="J14" s="48">
        <f>70343-2</f>
        <v>70341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11">
        <f t="shared" si="0"/>
        <v>70341</v>
      </c>
    </row>
    <row r="15" spans="1:22" s="13" customFormat="1" ht="15.75" hidden="1" x14ac:dyDescent="0.25">
      <c r="A15" s="26" t="s">
        <v>52</v>
      </c>
      <c r="B15" s="12" t="s">
        <v>61</v>
      </c>
      <c r="C15" s="57" t="s">
        <v>57</v>
      </c>
      <c r="D15" s="57" t="s">
        <v>58</v>
      </c>
      <c r="E15" s="57">
        <v>6503</v>
      </c>
      <c r="F15" s="10">
        <v>17.277999999999999</v>
      </c>
      <c r="G15" s="64"/>
      <c r="H15" s="48"/>
      <c r="I15" s="48"/>
      <c r="J15" s="48">
        <v>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11">
        <f t="shared" si="0"/>
        <v>1</v>
      </c>
    </row>
    <row r="16" spans="1:22" s="13" customFormat="1" ht="15.75" hidden="1" x14ac:dyDescent="0.25">
      <c r="A16" s="26" t="s">
        <v>52</v>
      </c>
      <c r="B16" s="12" t="s">
        <v>62</v>
      </c>
      <c r="C16" s="57" t="s">
        <v>57</v>
      </c>
      <c r="D16" s="57" t="s">
        <v>58</v>
      </c>
      <c r="E16" s="57">
        <v>6503</v>
      </c>
      <c r="F16" s="10">
        <v>17.277999999999999</v>
      </c>
      <c r="G16" s="64"/>
      <c r="H16" s="48"/>
      <c r="I16" s="48"/>
      <c r="J16" s="48">
        <v>1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11">
        <f t="shared" si="0"/>
        <v>1</v>
      </c>
    </row>
    <row r="17" spans="1:23" s="13" customFormat="1" ht="15.75" hidden="1" x14ac:dyDescent="0.25">
      <c r="A17" s="14" t="s">
        <v>51</v>
      </c>
      <c r="B17" s="12" t="s">
        <v>100</v>
      </c>
      <c r="C17" s="57" t="s">
        <v>98</v>
      </c>
      <c r="D17" s="57" t="s">
        <v>56</v>
      </c>
      <c r="E17" s="57">
        <v>6502</v>
      </c>
      <c r="F17" s="10">
        <v>17.257999999999999</v>
      </c>
      <c r="G17" s="64"/>
      <c r="H17" s="48"/>
      <c r="I17" s="48"/>
      <c r="J17" s="48"/>
      <c r="K17" s="48"/>
      <c r="L17" s="48"/>
      <c r="M17" s="48"/>
      <c r="N17" s="48"/>
      <c r="O17" s="48"/>
      <c r="P17" s="48">
        <f>237754-1</f>
        <v>237753</v>
      </c>
      <c r="Q17" s="48"/>
      <c r="R17" s="48"/>
      <c r="S17" s="48"/>
      <c r="T17" s="48">
        <v>-57640</v>
      </c>
      <c r="U17" s="48"/>
      <c r="V17" s="11">
        <f t="shared" si="0"/>
        <v>180113</v>
      </c>
    </row>
    <row r="18" spans="1:23" s="13" customFormat="1" ht="15.75" hidden="1" x14ac:dyDescent="0.25">
      <c r="A18" s="14" t="s">
        <v>51</v>
      </c>
      <c r="B18" s="12" t="s">
        <v>61</v>
      </c>
      <c r="C18" s="57" t="s">
        <v>98</v>
      </c>
      <c r="D18" s="57" t="s">
        <v>56</v>
      </c>
      <c r="E18" s="57">
        <v>6502</v>
      </c>
      <c r="F18" s="10">
        <v>17.257999999999999</v>
      </c>
      <c r="G18" s="64"/>
      <c r="H18" s="48"/>
      <c r="I18" s="48"/>
      <c r="J18" s="48"/>
      <c r="K18" s="48"/>
      <c r="L18" s="48"/>
      <c r="M18" s="48"/>
      <c r="N18" s="48"/>
      <c r="O18" s="48"/>
      <c r="P18" s="48">
        <v>1</v>
      </c>
      <c r="Q18" s="48"/>
      <c r="R18" s="48"/>
      <c r="S18" s="48"/>
      <c r="T18" s="48">
        <v>57639.999999999985</v>
      </c>
      <c r="U18" s="48"/>
      <c r="V18" s="11">
        <f t="shared" si="0"/>
        <v>57640.999999999985</v>
      </c>
    </row>
    <row r="19" spans="1:23" s="13" customFormat="1" ht="15.75" hidden="1" x14ac:dyDescent="0.25">
      <c r="A19" s="26" t="s">
        <v>52</v>
      </c>
      <c r="B19" s="12" t="s">
        <v>100</v>
      </c>
      <c r="C19" s="57" t="s">
        <v>99</v>
      </c>
      <c r="D19" s="57" t="s">
        <v>58</v>
      </c>
      <c r="E19" s="57">
        <v>6503</v>
      </c>
      <c r="F19" s="10">
        <v>17.277999999999999</v>
      </c>
      <c r="G19" s="64"/>
      <c r="H19" s="48"/>
      <c r="I19" s="48"/>
      <c r="J19" s="48"/>
      <c r="K19" s="48"/>
      <c r="L19" s="48"/>
      <c r="M19" s="48"/>
      <c r="N19" s="48"/>
      <c r="O19" s="48"/>
      <c r="P19" s="48">
        <f>299309-1</f>
        <v>299308</v>
      </c>
      <c r="Q19" s="48"/>
      <c r="R19" s="48"/>
      <c r="S19" s="48"/>
      <c r="T19" s="48">
        <v>-73931</v>
      </c>
      <c r="U19" s="48"/>
      <c r="V19" s="11">
        <f t="shared" si="0"/>
        <v>225377</v>
      </c>
    </row>
    <row r="20" spans="1:23" s="13" customFormat="1" ht="15.75" hidden="1" x14ac:dyDescent="0.25">
      <c r="A20" s="26" t="s">
        <v>52</v>
      </c>
      <c r="B20" s="12" t="s">
        <v>61</v>
      </c>
      <c r="C20" s="57" t="s">
        <v>99</v>
      </c>
      <c r="D20" s="57" t="s">
        <v>58</v>
      </c>
      <c r="E20" s="57">
        <v>6503</v>
      </c>
      <c r="F20" s="10">
        <v>17.277999999999999</v>
      </c>
      <c r="G20" s="64"/>
      <c r="H20" s="48"/>
      <c r="I20" s="48"/>
      <c r="J20" s="48"/>
      <c r="K20" s="48"/>
      <c r="L20" s="48"/>
      <c r="M20" s="48"/>
      <c r="N20" s="48"/>
      <c r="O20" s="48"/>
      <c r="P20" s="48">
        <v>1</v>
      </c>
      <c r="Q20" s="48"/>
      <c r="R20" s="48"/>
      <c r="S20" s="48"/>
      <c r="T20" s="48">
        <v>73931</v>
      </c>
      <c r="U20" s="48"/>
      <c r="V20" s="11">
        <f t="shared" si="0"/>
        <v>73932</v>
      </c>
    </row>
    <row r="21" spans="1:23" s="13" customFormat="1" ht="15" hidden="1" x14ac:dyDescent="0.25">
      <c r="A21" s="61" t="s">
        <v>102</v>
      </c>
      <c r="B21" s="12" t="s">
        <v>19</v>
      </c>
      <c r="C21" s="10" t="s">
        <v>99</v>
      </c>
      <c r="D21" s="10" t="s">
        <v>104</v>
      </c>
      <c r="E21" s="10">
        <v>6523</v>
      </c>
      <c r="F21" s="10">
        <v>17.277999999999999</v>
      </c>
      <c r="G21" s="64"/>
      <c r="H21" s="48"/>
      <c r="I21" s="48"/>
      <c r="J21" s="48"/>
      <c r="K21" s="48"/>
      <c r="L21" s="48"/>
      <c r="M21" s="48"/>
      <c r="N21" s="48"/>
      <c r="O21" s="48"/>
      <c r="P21" s="48"/>
      <c r="Q21" s="48">
        <v>25000</v>
      </c>
      <c r="R21" s="48"/>
      <c r="S21" s="48"/>
      <c r="T21" s="48"/>
      <c r="U21" s="48"/>
      <c r="V21" s="11">
        <f t="shared" si="0"/>
        <v>25000</v>
      </c>
    </row>
    <row r="22" spans="1:23" s="13" customFormat="1" ht="15.75" hidden="1" x14ac:dyDescent="0.3">
      <c r="A22" s="69" t="s">
        <v>111</v>
      </c>
      <c r="B22" s="12" t="s">
        <v>19</v>
      </c>
      <c r="C22" s="67" t="s">
        <v>108</v>
      </c>
      <c r="D22" s="10" t="s">
        <v>104</v>
      </c>
      <c r="E22" s="10">
        <v>6404</v>
      </c>
      <c r="F22" s="10">
        <v>17.277999999999999</v>
      </c>
      <c r="G22" s="6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>
        <f>21000-1</f>
        <v>20999</v>
      </c>
      <c r="S22" s="48"/>
      <c r="T22" s="48"/>
      <c r="U22" s="48"/>
      <c r="V22" s="11">
        <f t="shared" si="0"/>
        <v>20999</v>
      </c>
    </row>
    <row r="23" spans="1:23" s="13" customFormat="1" ht="15.75" hidden="1" x14ac:dyDescent="0.3">
      <c r="A23" s="69" t="s">
        <v>111</v>
      </c>
      <c r="B23" s="12" t="s">
        <v>20</v>
      </c>
      <c r="C23" s="67" t="s">
        <v>108</v>
      </c>
      <c r="D23" s="10" t="s">
        <v>104</v>
      </c>
      <c r="E23" s="10">
        <v>6404</v>
      </c>
      <c r="F23" s="10">
        <v>17.277999999999999</v>
      </c>
      <c r="G23" s="6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>
        <v>1</v>
      </c>
      <c r="S23" s="48"/>
      <c r="T23" s="48"/>
      <c r="U23" s="48"/>
      <c r="V23" s="11">
        <f t="shared" si="0"/>
        <v>1</v>
      </c>
    </row>
    <row r="24" spans="1:23" s="13" customFormat="1" ht="15" x14ac:dyDescent="0.25">
      <c r="A24" s="32"/>
      <c r="B24" s="68"/>
      <c r="C24" s="29"/>
      <c r="D24" s="10"/>
      <c r="E24" s="10"/>
      <c r="F24" s="10"/>
      <c r="G24" s="6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11">
        <f t="shared" si="0"/>
        <v>0</v>
      </c>
    </row>
    <row r="25" spans="1:23" s="13" customFormat="1" ht="15" x14ac:dyDescent="0.25">
      <c r="A25" s="32"/>
      <c r="B25" s="12"/>
      <c r="C25" s="29"/>
      <c r="D25" s="10"/>
      <c r="E25" s="10"/>
      <c r="F25" s="10"/>
      <c r="G25" s="64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11">
        <f t="shared" si="0"/>
        <v>0</v>
      </c>
    </row>
    <row r="26" spans="1:23" s="13" customFormat="1" ht="16.5" x14ac:dyDescent="0.25">
      <c r="A26" s="32"/>
      <c r="B26" s="12"/>
      <c r="C26" s="62"/>
      <c r="D26" s="62"/>
      <c r="E26" s="62"/>
      <c r="F26" s="62"/>
      <c r="G26" s="64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11">
        <f t="shared" si="0"/>
        <v>0</v>
      </c>
    </row>
    <row r="27" spans="1:23" s="13" customFormat="1" ht="15" x14ac:dyDescent="0.25">
      <c r="A27" s="19" t="s">
        <v>8</v>
      </c>
      <c r="B27" s="12"/>
      <c r="C27" s="24"/>
      <c r="D27" s="24"/>
      <c r="E27" s="25"/>
      <c r="F27" s="10"/>
      <c r="G27" s="6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11">
        <f t="shared" si="0"/>
        <v>0</v>
      </c>
    </row>
    <row r="28" spans="1:23" s="13" customFormat="1" ht="15" x14ac:dyDescent="0.25">
      <c r="A28" s="10" t="s">
        <v>28</v>
      </c>
      <c r="B28" s="12"/>
      <c r="C28" s="24"/>
      <c r="D28" s="24"/>
      <c r="E28" s="25"/>
      <c r="F28" s="10"/>
      <c r="G28" s="64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11">
        <f t="shared" si="0"/>
        <v>0</v>
      </c>
    </row>
    <row r="29" spans="1:23" s="13" customFormat="1" ht="30" hidden="1" x14ac:dyDescent="0.25">
      <c r="A29" s="71" t="s">
        <v>156</v>
      </c>
      <c r="B29" s="70" t="s">
        <v>146</v>
      </c>
      <c r="C29" s="10" t="s">
        <v>147</v>
      </c>
      <c r="D29" s="10" t="s">
        <v>148</v>
      </c>
      <c r="E29" s="10" t="s">
        <v>149</v>
      </c>
      <c r="F29" s="10">
        <v>17.225000000000001</v>
      </c>
      <c r="G29" s="64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>
        <f>35972.5098044932-1</f>
        <v>35971.509804493202</v>
      </c>
      <c r="T29" s="48">
        <v>-35971.51</v>
      </c>
      <c r="U29" s="48"/>
      <c r="V29" s="11">
        <f>SUM(T29:U29)</f>
        <v>-35971.51</v>
      </c>
      <c r="W29" s="41"/>
    </row>
    <row r="30" spans="1:23" s="13" customFormat="1" ht="30" x14ac:dyDescent="0.25">
      <c r="A30" s="71" t="s">
        <v>156</v>
      </c>
      <c r="B30" s="70" t="s">
        <v>157</v>
      </c>
      <c r="C30" s="10" t="s">
        <v>147</v>
      </c>
      <c r="D30" s="10" t="s">
        <v>148</v>
      </c>
      <c r="E30" s="10" t="s">
        <v>149</v>
      </c>
      <c r="F30" s="10">
        <v>17.225000000000001</v>
      </c>
      <c r="G30" s="64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>
        <v>1</v>
      </c>
      <c r="T30" s="48">
        <v>35971.51</v>
      </c>
      <c r="U30" s="48">
        <v>-35971.51</v>
      </c>
      <c r="V30" s="11">
        <f>SUM(T30:U30)</f>
        <v>0</v>
      </c>
    </row>
    <row r="31" spans="1:23" s="13" customFormat="1" ht="30" x14ac:dyDescent="0.25">
      <c r="A31" s="71" t="s">
        <v>156</v>
      </c>
      <c r="B31" s="12" t="s">
        <v>158</v>
      </c>
      <c r="C31" s="10" t="s">
        <v>147</v>
      </c>
      <c r="D31" s="10" t="s">
        <v>148</v>
      </c>
      <c r="E31" s="10" t="s">
        <v>149</v>
      </c>
      <c r="F31" s="10">
        <v>17.225000000000001</v>
      </c>
      <c r="G31" s="64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v>35971.51</v>
      </c>
      <c r="V31" s="11">
        <f>SUM(T31:U31)</f>
        <v>35971.51</v>
      </c>
      <c r="W31" s="41"/>
    </row>
    <row r="32" spans="1:23" s="13" customFormat="1" ht="15" x14ac:dyDescent="0.25">
      <c r="A32" s="14"/>
      <c r="B32" s="12"/>
      <c r="C32" s="10"/>
      <c r="D32" s="10"/>
      <c r="E32" s="10"/>
      <c r="F32" s="10"/>
      <c r="G32" s="64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11">
        <f t="shared" si="0"/>
        <v>0</v>
      </c>
    </row>
    <row r="33" spans="1:24" s="13" customFormat="1" ht="15" x14ac:dyDescent="0.25">
      <c r="A33" s="14"/>
      <c r="B33" s="12"/>
      <c r="C33" s="10"/>
      <c r="D33" s="10"/>
      <c r="E33" s="10"/>
      <c r="F33" s="10"/>
      <c r="G33" s="64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11">
        <f t="shared" si="0"/>
        <v>0</v>
      </c>
    </row>
    <row r="34" spans="1:24" s="13" customFormat="1" ht="15" hidden="1" x14ac:dyDescent="0.25">
      <c r="A34" s="26"/>
      <c r="B34" s="12"/>
      <c r="C34" s="24"/>
      <c r="D34" s="24"/>
      <c r="E34" s="25"/>
      <c r="F34" s="10"/>
      <c r="G34" s="64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11">
        <f t="shared" si="0"/>
        <v>0</v>
      </c>
    </row>
    <row r="35" spans="1:24" s="13" customFormat="1" ht="15" hidden="1" x14ac:dyDescent="0.25">
      <c r="A35" s="19" t="s">
        <v>8</v>
      </c>
      <c r="B35" s="12"/>
      <c r="C35" s="24"/>
      <c r="D35" s="24"/>
      <c r="E35" s="25"/>
      <c r="F35" s="10"/>
      <c r="G35" s="64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11">
        <f t="shared" si="0"/>
        <v>0</v>
      </c>
    </row>
    <row r="36" spans="1:24" s="13" customFormat="1" ht="15" hidden="1" x14ac:dyDescent="0.25">
      <c r="A36" s="10" t="s">
        <v>29</v>
      </c>
      <c r="B36" s="12"/>
      <c r="C36" s="24"/>
      <c r="D36" s="24"/>
      <c r="E36" s="25"/>
      <c r="F36" s="10"/>
      <c r="G36" s="64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11">
        <f t="shared" si="0"/>
        <v>0</v>
      </c>
    </row>
    <row r="37" spans="1:24" s="13" customFormat="1" ht="15" hidden="1" x14ac:dyDescent="0.25">
      <c r="A37" s="30" t="s">
        <v>15</v>
      </c>
      <c r="B37" s="12" t="s">
        <v>19</v>
      </c>
      <c r="C37" s="63" t="s">
        <v>45</v>
      </c>
      <c r="D37" s="63" t="s">
        <v>23</v>
      </c>
      <c r="E37" s="63" t="s">
        <v>46</v>
      </c>
      <c r="F37" s="12" t="s">
        <v>16</v>
      </c>
      <c r="G37" s="64"/>
      <c r="H37" s="48"/>
      <c r="I37" s="48">
        <v>227050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11">
        <f t="shared" si="0"/>
        <v>227050</v>
      </c>
    </row>
    <row r="38" spans="1:24" s="13" customFormat="1" ht="15" hidden="1" x14ac:dyDescent="0.25">
      <c r="A38" s="30"/>
      <c r="B38" s="12"/>
      <c r="C38" s="10"/>
      <c r="D38" s="10"/>
      <c r="E38" s="10"/>
      <c r="F38" s="12"/>
      <c r="G38" s="64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11">
        <f t="shared" si="0"/>
        <v>0</v>
      </c>
      <c r="X38" s="41"/>
    </row>
    <row r="39" spans="1:24" s="13" customFormat="1" ht="15" hidden="1" x14ac:dyDescent="0.25">
      <c r="A39" s="32"/>
      <c r="B39" s="12"/>
      <c r="C39" s="10"/>
      <c r="D39" s="10"/>
      <c r="E39" s="10"/>
      <c r="F39" s="12"/>
      <c r="G39" s="64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11">
        <f t="shared" si="0"/>
        <v>0</v>
      </c>
    </row>
    <row r="40" spans="1:24" s="13" customFormat="1" ht="15" hidden="1" x14ac:dyDescent="0.25">
      <c r="A40" s="19" t="s">
        <v>8</v>
      </c>
      <c r="B40" s="34"/>
      <c r="C40" s="34"/>
      <c r="D40" s="34"/>
      <c r="E40" s="34"/>
      <c r="F40" s="34"/>
      <c r="G40" s="64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11">
        <f t="shared" si="0"/>
        <v>0</v>
      </c>
    </row>
    <row r="41" spans="1:24" s="13" customFormat="1" ht="15" hidden="1" x14ac:dyDescent="0.25">
      <c r="A41" s="10" t="s">
        <v>30</v>
      </c>
      <c r="B41" s="34"/>
      <c r="C41" s="34"/>
      <c r="D41" s="34"/>
      <c r="E41" s="34"/>
      <c r="F41" s="34"/>
      <c r="G41" s="64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11">
        <f t="shared" si="0"/>
        <v>0</v>
      </c>
    </row>
    <row r="42" spans="1:24" s="13" customFormat="1" ht="15" hidden="1" x14ac:dyDescent="0.25">
      <c r="A42" s="14" t="s">
        <v>13</v>
      </c>
      <c r="B42" s="12" t="s">
        <v>19</v>
      </c>
      <c r="C42" s="10" t="s">
        <v>90</v>
      </c>
      <c r="D42" s="10" t="s">
        <v>91</v>
      </c>
      <c r="E42" s="10" t="s">
        <v>92</v>
      </c>
      <c r="F42" s="12">
        <v>17.207000000000001</v>
      </c>
      <c r="G42" s="64"/>
      <c r="H42" s="48"/>
      <c r="I42" s="48"/>
      <c r="J42" s="48"/>
      <c r="K42" s="48"/>
      <c r="L42" s="48"/>
      <c r="M42" s="48"/>
      <c r="N42" s="48"/>
      <c r="O42" s="48">
        <f>57471.93-1</f>
        <v>57470.93</v>
      </c>
      <c r="P42" s="48"/>
      <c r="Q42" s="48"/>
      <c r="R42" s="48"/>
      <c r="S42" s="48"/>
      <c r="T42" s="48">
        <v>-28401</v>
      </c>
      <c r="U42" s="48"/>
      <c r="V42" s="11">
        <f t="shared" si="0"/>
        <v>29069.93</v>
      </c>
    </row>
    <row r="43" spans="1:24" s="13" customFormat="1" ht="15" hidden="1" x14ac:dyDescent="0.25">
      <c r="A43" s="14" t="s">
        <v>13</v>
      </c>
      <c r="B43" s="12" t="s">
        <v>20</v>
      </c>
      <c r="C43" s="10" t="s">
        <v>90</v>
      </c>
      <c r="D43" s="10" t="s">
        <v>91</v>
      </c>
      <c r="E43" s="10" t="s">
        <v>92</v>
      </c>
      <c r="F43" s="12">
        <v>17.207000000000001</v>
      </c>
      <c r="G43" s="64"/>
      <c r="H43" s="48"/>
      <c r="I43" s="48"/>
      <c r="J43" s="48"/>
      <c r="K43" s="48"/>
      <c r="L43" s="48"/>
      <c r="M43" s="48"/>
      <c r="N43" s="48"/>
      <c r="O43" s="48">
        <v>1</v>
      </c>
      <c r="P43" s="48"/>
      <c r="Q43" s="48"/>
      <c r="R43" s="48"/>
      <c r="S43" s="48"/>
      <c r="T43" s="48">
        <v>28401</v>
      </c>
      <c r="U43" s="48"/>
      <c r="V43" s="11">
        <f t="shared" si="0"/>
        <v>28402</v>
      </c>
    </row>
    <row r="44" spans="1:24" s="13" customFormat="1" ht="15" hidden="1" x14ac:dyDescent="0.25">
      <c r="A44" s="14" t="s">
        <v>17</v>
      </c>
      <c r="B44" s="12" t="s">
        <v>19</v>
      </c>
      <c r="C44" s="10" t="s">
        <v>90</v>
      </c>
      <c r="D44" s="10" t="s">
        <v>91</v>
      </c>
      <c r="E44" s="10" t="s">
        <v>93</v>
      </c>
      <c r="F44" s="12" t="s">
        <v>14</v>
      </c>
      <c r="G44" s="64"/>
      <c r="H44" s="48"/>
      <c r="I44" s="48"/>
      <c r="J44" s="48"/>
      <c r="K44" s="48"/>
      <c r="L44" s="48"/>
      <c r="M44" s="48"/>
      <c r="N44" s="48"/>
      <c r="O44" s="48">
        <f>4689.79-1</f>
        <v>4688.79</v>
      </c>
      <c r="P44" s="48"/>
      <c r="Q44" s="48"/>
      <c r="R44" s="48"/>
      <c r="S44" s="48"/>
      <c r="T44" s="48"/>
      <c r="U44" s="48"/>
      <c r="V44" s="11">
        <f t="shared" si="0"/>
        <v>4688.79</v>
      </c>
    </row>
    <row r="45" spans="1:24" s="13" customFormat="1" ht="15" hidden="1" x14ac:dyDescent="0.25">
      <c r="A45" s="14" t="s">
        <v>17</v>
      </c>
      <c r="B45" s="12" t="s">
        <v>20</v>
      </c>
      <c r="C45" s="10" t="s">
        <v>90</v>
      </c>
      <c r="D45" s="10" t="s">
        <v>91</v>
      </c>
      <c r="E45" s="10" t="s">
        <v>93</v>
      </c>
      <c r="F45" s="12" t="s">
        <v>14</v>
      </c>
      <c r="G45" s="64"/>
      <c r="H45" s="48"/>
      <c r="I45" s="48"/>
      <c r="J45" s="48"/>
      <c r="K45" s="48"/>
      <c r="L45" s="48"/>
      <c r="M45" s="48"/>
      <c r="N45" s="48"/>
      <c r="O45" s="48">
        <v>1</v>
      </c>
      <c r="P45" s="48"/>
      <c r="Q45" s="48"/>
      <c r="R45" s="48"/>
      <c r="S45" s="48"/>
      <c r="T45" s="48"/>
      <c r="U45" s="48"/>
      <c r="V45" s="11">
        <f t="shared" si="0"/>
        <v>1</v>
      </c>
    </row>
    <row r="46" spans="1:24" s="13" customFormat="1" ht="15" hidden="1" x14ac:dyDescent="0.25">
      <c r="A46" s="31" t="s">
        <v>22</v>
      </c>
      <c r="B46" s="12" t="s">
        <v>19</v>
      </c>
      <c r="C46" s="60" t="s">
        <v>38</v>
      </c>
      <c r="D46" s="29" t="s">
        <v>40</v>
      </c>
      <c r="E46" s="10" t="s">
        <v>39</v>
      </c>
      <c r="F46" s="12" t="s">
        <v>16</v>
      </c>
      <c r="G46" s="64"/>
      <c r="H46" s="48">
        <v>26340.92848705369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11">
        <f t="shared" si="0"/>
        <v>26340.92848705369</v>
      </c>
    </row>
    <row r="47" spans="1:24" s="13" customFormat="1" ht="15" hidden="1" x14ac:dyDescent="0.25">
      <c r="A47" s="31" t="s">
        <v>113</v>
      </c>
      <c r="B47" s="72" t="s">
        <v>152</v>
      </c>
      <c r="C47" s="10" t="s">
        <v>121</v>
      </c>
      <c r="D47" s="29" t="s">
        <v>24</v>
      </c>
      <c r="E47" s="10" t="s">
        <v>25</v>
      </c>
      <c r="F47" s="12">
        <v>10.561</v>
      </c>
      <c r="G47" s="6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>
        <v>14113.099999999999</v>
      </c>
      <c r="T47" s="48"/>
      <c r="U47" s="48"/>
      <c r="V47" s="11">
        <f t="shared" si="0"/>
        <v>14113.099999999999</v>
      </c>
    </row>
    <row r="48" spans="1:24" s="13" customFormat="1" ht="15" hidden="1" x14ac:dyDescent="0.25">
      <c r="A48" s="31" t="s">
        <v>115</v>
      </c>
      <c r="B48" s="70" t="s">
        <v>137</v>
      </c>
      <c r="C48" s="10" t="s">
        <v>145</v>
      </c>
      <c r="D48" s="10" t="s">
        <v>144</v>
      </c>
      <c r="E48" s="10" t="s">
        <v>143</v>
      </c>
      <c r="F48" s="12" t="s">
        <v>16</v>
      </c>
      <c r="G48" s="64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11">
        <f t="shared" si="0"/>
        <v>0</v>
      </c>
    </row>
    <row r="49" spans="1:22" s="13" customFormat="1" ht="15" hidden="1" x14ac:dyDescent="0.25">
      <c r="A49" s="31" t="s">
        <v>114</v>
      </c>
      <c r="B49" s="70" t="s">
        <v>137</v>
      </c>
      <c r="C49" s="10" t="s">
        <v>145</v>
      </c>
      <c r="D49" s="10" t="s">
        <v>144</v>
      </c>
      <c r="E49" s="10" t="s">
        <v>143</v>
      </c>
      <c r="F49" s="12" t="s">
        <v>16</v>
      </c>
      <c r="G49" s="64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11">
        <f t="shared" si="0"/>
        <v>0</v>
      </c>
    </row>
    <row r="50" spans="1:22" s="13" customFormat="1" ht="15" hidden="1" x14ac:dyDescent="0.25">
      <c r="A50" s="31" t="s">
        <v>116</v>
      </c>
      <c r="B50" s="70" t="s">
        <v>137</v>
      </c>
      <c r="C50" s="43" t="s">
        <v>126</v>
      </c>
      <c r="D50" s="43" t="s">
        <v>127</v>
      </c>
      <c r="E50" s="43" t="s">
        <v>125</v>
      </c>
      <c r="F50" s="12" t="s">
        <v>16</v>
      </c>
      <c r="G50" s="64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>
        <v>3666.49</v>
      </c>
      <c r="T50" s="48"/>
      <c r="U50" s="48"/>
      <c r="V50" s="11">
        <f t="shared" si="0"/>
        <v>3666.49</v>
      </c>
    </row>
    <row r="51" spans="1:22" s="13" customFormat="1" ht="15" hidden="1" x14ac:dyDescent="0.25">
      <c r="A51" s="14" t="s">
        <v>117</v>
      </c>
      <c r="B51" s="70" t="s">
        <v>137</v>
      </c>
      <c r="C51" s="43" t="s">
        <v>128</v>
      </c>
      <c r="D51" s="10" t="s">
        <v>129</v>
      </c>
      <c r="E51" s="43" t="s">
        <v>130</v>
      </c>
      <c r="F51" s="12" t="s">
        <v>16</v>
      </c>
      <c r="G51" s="64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>
        <v>7692.41</v>
      </c>
      <c r="T51" s="48"/>
      <c r="U51" s="48"/>
      <c r="V51" s="11">
        <f t="shared" si="0"/>
        <v>7692.41</v>
      </c>
    </row>
    <row r="52" spans="1:22" s="13" customFormat="1" ht="15" hidden="1" x14ac:dyDescent="0.25">
      <c r="A52" s="14" t="s">
        <v>118</v>
      </c>
      <c r="B52" s="70" t="s">
        <v>137</v>
      </c>
      <c r="C52" s="43" t="s">
        <v>132</v>
      </c>
      <c r="D52" s="10" t="s">
        <v>133</v>
      </c>
      <c r="E52" s="43" t="s">
        <v>131</v>
      </c>
      <c r="F52" s="12" t="s">
        <v>16</v>
      </c>
      <c r="G52" s="6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>
        <v>2749.86</v>
      </c>
      <c r="T52" s="48"/>
      <c r="U52" s="48"/>
      <c r="V52" s="11">
        <f t="shared" si="0"/>
        <v>2749.86</v>
      </c>
    </row>
    <row r="53" spans="1:22" s="13" customFormat="1" ht="15" hidden="1" x14ac:dyDescent="0.25">
      <c r="A53" s="34" t="s">
        <v>119</v>
      </c>
      <c r="B53" s="70" t="s">
        <v>137</v>
      </c>
      <c r="C53" s="10" t="s">
        <v>134</v>
      </c>
      <c r="D53" s="10" t="s">
        <v>135</v>
      </c>
      <c r="E53" s="10" t="s">
        <v>136</v>
      </c>
      <c r="F53" s="12" t="s">
        <v>16</v>
      </c>
      <c r="G53" s="6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>
        <v>909</v>
      </c>
      <c r="T53" s="48"/>
      <c r="U53" s="48"/>
      <c r="V53" s="11">
        <f t="shared" si="0"/>
        <v>909</v>
      </c>
    </row>
    <row r="54" spans="1:22" s="13" customFormat="1" ht="15" hidden="1" x14ac:dyDescent="0.25">
      <c r="A54" s="14" t="s">
        <v>120</v>
      </c>
      <c r="B54" s="70" t="s">
        <v>137</v>
      </c>
      <c r="C54" s="10" t="s">
        <v>124</v>
      </c>
      <c r="D54" s="10" t="s">
        <v>122</v>
      </c>
      <c r="E54" s="10" t="s">
        <v>123</v>
      </c>
      <c r="F54" s="12" t="s">
        <v>16</v>
      </c>
      <c r="G54" s="6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>
        <v>1380.67</v>
      </c>
      <c r="T54" s="48"/>
      <c r="U54" s="48"/>
      <c r="V54" s="11">
        <f t="shared" si="0"/>
        <v>1380.67</v>
      </c>
    </row>
    <row r="55" spans="1:22" s="13" customFormat="1" ht="15" hidden="1" x14ac:dyDescent="0.25">
      <c r="A55" s="14" t="s">
        <v>139</v>
      </c>
      <c r="B55" s="70" t="s">
        <v>138</v>
      </c>
      <c r="C55" s="43" t="s">
        <v>142</v>
      </c>
      <c r="D55" s="10" t="s">
        <v>141</v>
      </c>
      <c r="E55" s="43" t="s">
        <v>140</v>
      </c>
      <c r="F55" s="12" t="s">
        <v>16</v>
      </c>
      <c r="G55" s="6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>
        <v>21492.05</v>
      </c>
      <c r="T55" s="48"/>
      <c r="U55" s="48"/>
      <c r="V55" s="11">
        <f t="shared" si="0"/>
        <v>21492.05</v>
      </c>
    </row>
    <row r="56" spans="1:22" s="13" customFormat="1" ht="15" hidden="1" x14ac:dyDescent="0.25">
      <c r="A56" s="73" t="s">
        <v>83</v>
      </c>
      <c r="B56" s="74" t="s">
        <v>87</v>
      </c>
      <c r="C56" s="75" t="s">
        <v>84</v>
      </c>
      <c r="D56" s="75" t="s">
        <v>85</v>
      </c>
      <c r="E56" s="75" t="s">
        <v>86</v>
      </c>
      <c r="F56" s="76" t="s">
        <v>16</v>
      </c>
      <c r="G56" s="64"/>
      <c r="H56" s="48"/>
      <c r="I56" s="48"/>
      <c r="J56" s="48"/>
      <c r="K56" s="48"/>
      <c r="L56" s="48"/>
      <c r="M56" s="48"/>
      <c r="N56" s="48">
        <v>22197.01</v>
      </c>
      <c r="O56" s="48"/>
      <c r="P56" s="48"/>
      <c r="Q56" s="48"/>
      <c r="R56" s="48"/>
      <c r="S56" s="48"/>
      <c r="T56" s="48"/>
      <c r="U56" s="48"/>
      <c r="V56" s="11">
        <f t="shared" si="0"/>
        <v>22197.01</v>
      </c>
    </row>
    <row r="57" spans="1:22" s="13" customFormat="1" ht="15" hidden="1" x14ac:dyDescent="0.25">
      <c r="A57" s="14" t="s">
        <v>36</v>
      </c>
      <c r="B57" s="68" t="s">
        <v>35</v>
      </c>
      <c r="C57" s="10" t="s">
        <v>26</v>
      </c>
      <c r="D57" s="10" t="s">
        <v>24</v>
      </c>
      <c r="E57" s="10" t="s">
        <v>25</v>
      </c>
      <c r="F57" s="12" t="s">
        <v>16</v>
      </c>
      <c r="G57" s="64">
        <v>2780.6750000000002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11">
        <f t="shared" si="0"/>
        <v>2780.6750000000002</v>
      </c>
    </row>
    <row r="58" spans="1:22" s="13" customFormat="1" ht="15" hidden="1" x14ac:dyDescent="0.25">
      <c r="A58" s="13" t="s">
        <v>74</v>
      </c>
      <c r="B58" s="68" t="s">
        <v>19</v>
      </c>
      <c r="C58" s="10" t="s">
        <v>38</v>
      </c>
      <c r="D58" s="10" t="s">
        <v>40</v>
      </c>
      <c r="E58" s="10" t="s">
        <v>39</v>
      </c>
      <c r="F58" s="12" t="s">
        <v>16</v>
      </c>
      <c r="G58" s="64"/>
      <c r="H58" s="48"/>
      <c r="I58" s="48"/>
      <c r="J58" s="48"/>
      <c r="K58" s="48"/>
      <c r="L58" s="48">
        <v>22895.439999999999</v>
      </c>
      <c r="M58" s="48"/>
      <c r="N58" s="48"/>
      <c r="O58" s="48"/>
      <c r="P58" s="48"/>
      <c r="Q58" s="48"/>
      <c r="R58" s="48"/>
      <c r="S58" s="48"/>
      <c r="T58" s="48"/>
      <c r="U58" s="48"/>
      <c r="V58" s="11">
        <f t="shared" si="0"/>
        <v>22895.439999999999</v>
      </c>
    </row>
    <row r="59" spans="1:22" s="13" customFormat="1" ht="15" hidden="1" x14ac:dyDescent="0.25">
      <c r="A59" s="14"/>
      <c r="B59" s="68"/>
      <c r="C59" s="10"/>
      <c r="D59" s="10"/>
      <c r="E59" s="10"/>
      <c r="F59" s="12"/>
      <c r="G59" s="65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11">
        <f t="shared" si="0"/>
        <v>0</v>
      </c>
    </row>
    <row r="60" spans="1:22" s="13" customFormat="1" ht="15" hidden="1" x14ac:dyDescent="0.25">
      <c r="A60" s="14"/>
      <c r="B60" s="68"/>
      <c r="C60" s="10"/>
      <c r="D60" s="10"/>
      <c r="E60" s="10"/>
      <c r="F60" s="12"/>
      <c r="G60" s="65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11">
        <f t="shared" si="0"/>
        <v>0</v>
      </c>
    </row>
    <row r="61" spans="1:22" s="13" customFormat="1" ht="15" hidden="1" x14ac:dyDescent="0.25">
      <c r="A61" s="14"/>
      <c r="B61" s="68"/>
      <c r="C61" s="10"/>
      <c r="D61" s="10"/>
      <c r="E61" s="10"/>
      <c r="F61" s="12"/>
      <c r="G61" s="65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11">
        <f t="shared" si="0"/>
        <v>0</v>
      </c>
    </row>
    <row r="62" spans="1:22" s="13" customFormat="1" ht="15" hidden="1" x14ac:dyDescent="0.25">
      <c r="A62" s="14"/>
      <c r="B62" s="68"/>
      <c r="C62" s="10"/>
      <c r="D62" s="10"/>
      <c r="E62" s="10"/>
      <c r="F62" s="12"/>
      <c r="G62" s="65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11">
        <f t="shared" si="0"/>
        <v>0</v>
      </c>
    </row>
    <row r="63" spans="1:22" s="13" customFormat="1" ht="15" hidden="1" x14ac:dyDescent="0.25">
      <c r="A63" s="19" t="s">
        <v>8</v>
      </c>
      <c r="B63" s="33"/>
      <c r="C63" s="24"/>
      <c r="D63" s="24"/>
      <c r="E63" s="25"/>
      <c r="F63" s="12"/>
      <c r="G63" s="65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11">
        <f t="shared" si="0"/>
        <v>0</v>
      </c>
    </row>
    <row r="64" spans="1:22" s="13" customFormat="1" ht="15" hidden="1" x14ac:dyDescent="0.25">
      <c r="A64" s="10" t="s">
        <v>31</v>
      </c>
      <c r="B64" s="12"/>
      <c r="C64" s="24"/>
      <c r="D64" s="24"/>
      <c r="E64" s="25"/>
      <c r="F64" s="12"/>
      <c r="G64" s="65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11">
        <f t="shared" si="0"/>
        <v>0</v>
      </c>
    </row>
    <row r="65" spans="1:23" s="13" customFormat="1" ht="15" hidden="1" x14ac:dyDescent="0.25">
      <c r="A65" s="32" t="s">
        <v>18</v>
      </c>
      <c r="B65" s="12" t="s">
        <v>19</v>
      </c>
      <c r="C65" s="24" t="s">
        <v>78</v>
      </c>
      <c r="D65" s="24" t="s">
        <v>21</v>
      </c>
      <c r="E65" s="25" t="s">
        <v>81</v>
      </c>
      <c r="F65" s="29">
        <v>17.800999999999998</v>
      </c>
      <c r="G65" s="65"/>
      <c r="H65" s="47"/>
      <c r="I65" s="47"/>
      <c r="J65" s="47"/>
      <c r="K65" s="47"/>
      <c r="L65" s="47"/>
      <c r="M65" s="47">
        <v>15064.410680069999</v>
      </c>
      <c r="N65" s="47"/>
      <c r="O65" s="47"/>
      <c r="P65" s="47"/>
      <c r="Q65" s="47"/>
      <c r="R65" s="47"/>
      <c r="S65" s="47"/>
      <c r="T65" s="47"/>
      <c r="U65" s="47"/>
      <c r="V65" s="11">
        <f t="shared" si="0"/>
        <v>15064.410680069999</v>
      </c>
    </row>
    <row r="66" spans="1:23" s="13" customFormat="1" ht="15" hidden="1" x14ac:dyDescent="0.25">
      <c r="A66" s="32"/>
      <c r="B66" s="12"/>
      <c r="C66" s="24"/>
      <c r="D66" s="24"/>
      <c r="E66" s="25"/>
      <c r="F66" s="12"/>
      <c r="G66" s="65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11">
        <f t="shared" si="0"/>
        <v>0</v>
      </c>
      <c r="W66" s="46"/>
    </row>
    <row r="67" spans="1:23" s="13" customFormat="1" ht="15" hidden="1" x14ac:dyDescent="0.25">
      <c r="A67" s="32"/>
      <c r="B67" s="12"/>
      <c r="C67" s="10"/>
      <c r="D67" s="43"/>
      <c r="E67" s="10"/>
      <c r="F67" s="10"/>
      <c r="G67" s="65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11">
        <f t="shared" si="0"/>
        <v>0</v>
      </c>
    </row>
    <row r="68" spans="1:23" s="13" customFormat="1" ht="15" hidden="1" x14ac:dyDescent="0.25">
      <c r="A68" s="32"/>
      <c r="B68" s="12"/>
      <c r="C68" s="24"/>
      <c r="D68" s="24"/>
      <c r="E68" s="25"/>
      <c r="F68" s="12"/>
      <c r="G68" s="65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11">
        <f t="shared" si="0"/>
        <v>0</v>
      </c>
    </row>
    <row r="69" spans="1:23" s="13" customFormat="1" ht="15" x14ac:dyDescent="0.25">
      <c r="A69" s="14"/>
      <c r="B69" s="12"/>
      <c r="C69" s="24"/>
      <c r="D69" s="24"/>
      <c r="E69" s="24"/>
      <c r="F69" s="12"/>
      <c r="G69" s="65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11">
        <f t="shared" si="0"/>
        <v>0</v>
      </c>
    </row>
    <row r="70" spans="1:23" s="13" customFormat="1" ht="15" x14ac:dyDescent="0.25">
      <c r="A70" s="19" t="s">
        <v>8</v>
      </c>
      <c r="B70" s="12"/>
      <c r="C70" s="24"/>
      <c r="D70" s="24"/>
      <c r="E70" s="24"/>
      <c r="F70" s="12"/>
      <c r="G70" s="65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11">
        <f t="shared" si="0"/>
        <v>0</v>
      </c>
    </row>
    <row r="71" spans="1:23" s="13" customFormat="1" ht="15" x14ac:dyDescent="0.25">
      <c r="A71" s="10" t="s">
        <v>32</v>
      </c>
      <c r="B71" s="12"/>
      <c r="C71" s="24"/>
      <c r="D71" s="24"/>
      <c r="E71" s="24"/>
      <c r="F71" s="12"/>
      <c r="G71" s="65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11">
        <f t="shared" si="0"/>
        <v>0</v>
      </c>
    </row>
    <row r="72" spans="1:23" s="13" customFormat="1" ht="15" hidden="1" x14ac:dyDescent="0.25">
      <c r="A72" s="26" t="s">
        <v>72</v>
      </c>
      <c r="B72" s="12" t="s">
        <v>19</v>
      </c>
      <c r="C72" s="10" t="s">
        <v>68</v>
      </c>
      <c r="D72" s="43" t="s">
        <v>67</v>
      </c>
      <c r="E72" s="43" t="s">
        <v>66</v>
      </c>
      <c r="F72" s="10">
        <v>17.245000000000001</v>
      </c>
      <c r="G72" s="65"/>
      <c r="H72" s="47"/>
      <c r="I72" s="47"/>
      <c r="J72" s="47"/>
      <c r="K72" s="47">
        <f>1229.87-2</f>
        <v>1227.8699999999999</v>
      </c>
      <c r="L72" s="47"/>
      <c r="M72" s="47"/>
      <c r="N72" s="47"/>
      <c r="O72" s="47"/>
      <c r="P72" s="47"/>
      <c r="Q72" s="47"/>
      <c r="R72" s="47"/>
      <c r="S72" s="47"/>
      <c r="T72" s="47">
        <v>-1227.8699999999999</v>
      </c>
      <c r="U72" s="47"/>
      <c r="V72" s="11">
        <f t="shared" si="0"/>
        <v>0</v>
      </c>
    </row>
    <row r="73" spans="1:23" s="13" customFormat="1" ht="15" x14ac:dyDescent="0.25">
      <c r="A73" s="26" t="s">
        <v>72</v>
      </c>
      <c r="B73" s="12" t="s">
        <v>20</v>
      </c>
      <c r="C73" s="10" t="s">
        <v>68</v>
      </c>
      <c r="D73" s="43" t="s">
        <v>67</v>
      </c>
      <c r="E73" s="43" t="s">
        <v>66</v>
      </c>
      <c r="F73" s="10">
        <v>17.245000000000001</v>
      </c>
      <c r="G73" s="65"/>
      <c r="H73" s="47"/>
      <c r="I73" s="47"/>
      <c r="J73" s="47"/>
      <c r="K73" s="47">
        <v>1</v>
      </c>
      <c r="L73" s="47"/>
      <c r="M73" s="47"/>
      <c r="N73" s="47"/>
      <c r="O73" s="47"/>
      <c r="P73" s="47"/>
      <c r="Q73" s="47"/>
      <c r="R73" s="47"/>
      <c r="S73" s="47"/>
      <c r="T73" s="47">
        <v>1227.8699999999999</v>
      </c>
      <c r="U73" s="47">
        <v>-1227.8699999999999</v>
      </c>
      <c r="V73" s="11">
        <f>SUM(T73:U73)</f>
        <v>0</v>
      </c>
    </row>
    <row r="74" spans="1:23" s="13" customFormat="1" ht="15" x14ac:dyDescent="0.25">
      <c r="A74" s="26" t="s">
        <v>72</v>
      </c>
      <c r="B74" s="12" t="s">
        <v>69</v>
      </c>
      <c r="C74" s="10" t="s">
        <v>68</v>
      </c>
      <c r="D74" s="43" t="s">
        <v>67</v>
      </c>
      <c r="E74" s="43" t="s">
        <v>66</v>
      </c>
      <c r="F74" s="10">
        <v>17.245000000000001</v>
      </c>
      <c r="G74" s="65"/>
      <c r="H74" s="47"/>
      <c r="I74" s="47"/>
      <c r="J74" s="47"/>
      <c r="K74" s="47">
        <v>1</v>
      </c>
      <c r="L74" s="47"/>
      <c r="M74" s="47"/>
      <c r="N74" s="47"/>
      <c r="O74" s="47"/>
      <c r="P74" s="47"/>
      <c r="Q74" s="47"/>
      <c r="R74" s="47"/>
      <c r="S74" s="47"/>
      <c r="T74" s="47"/>
      <c r="U74" s="47">
        <v>1227.8699999999999</v>
      </c>
      <c r="V74" s="11">
        <f>SUM(T74:U74)</f>
        <v>1227.8699999999999</v>
      </c>
      <c r="W74" s="46"/>
    </row>
    <row r="75" spans="1:23" s="13" customFormat="1" ht="15" x14ac:dyDescent="0.25">
      <c r="A75" s="34"/>
      <c r="B75" s="12"/>
      <c r="C75" s="10"/>
      <c r="D75" s="10"/>
      <c r="E75" s="10"/>
      <c r="F75" s="10"/>
      <c r="G75" s="65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11">
        <f t="shared" ref="V75:V79" si="1">SUM(G75:T75)</f>
        <v>0</v>
      </c>
    </row>
    <row r="76" spans="1:23" s="13" customFormat="1" ht="15" x14ac:dyDescent="0.25">
      <c r="A76" s="34"/>
      <c r="B76" s="12"/>
      <c r="C76" s="10"/>
      <c r="D76" s="10"/>
      <c r="E76" s="10"/>
      <c r="F76" s="10"/>
      <c r="G76" s="65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11">
        <f t="shared" si="1"/>
        <v>0</v>
      </c>
    </row>
    <row r="77" spans="1:23" s="13" customFormat="1" ht="15" x14ac:dyDescent="0.25">
      <c r="A77" s="34"/>
      <c r="B77" s="12"/>
      <c r="C77" s="10"/>
      <c r="D77" s="10"/>
      <c r="E77" s="10"/>
      <c r="F77" s="10"/>
      <c r="G77" s="65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11">
        <f t="shared" si="1"/>
        <v>0</v>
      </c>
    </row>
    <row r="78" spans="1:23" s="13" customFormat="1" ht="15" x14ac:dyDescent="0.25">
      <c r="A78" s="34"/>
      <c r="B78" s="12"/>
      <c r="C78" s="10"/>
      <c r="D78" s="10"/>
      <c r="E78" s="10"/>
      <c r="F78" s="10"/>
      <c r="G78" s="6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11">
        <f t="shared" si="1"/>
        <v>0</v>
      </c>
    </row>
    <row r="79" spans="1:23" s="13" customFormat="1" ht="15.75" thickBot="1" x14ac:dyDescent="0.3">
      <c r="A79" s="42"/>
      <c r="B79" s="34"/>
      <c r="C79" s="10"/>
      <c r="D79" s="10"/>
      <c r="E79" s="10"/>
      <c r="F79" s="10"/>
      <c r="G79" s="65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11">
        <f t="shared" si="1"/>
        <v>0</v>
      </c>
    </row>
    <row r="80" spans="1:23" s="9" customFormat="1" ht="17.25" thickBot="1" x14ac:dyDescent="0.35">
      <c r="A80" s="35" t="s">
        <v>0</v>
      </c>
      <c r="B80" s="66"/>
      <c r="C80" s="59"/>
      <c r="D80" s="59"/>
      <c r="E80" s="59"/>
      <c r="F80" s="59"/>
      <c r="G80" s="53">
        <f>SUM(G6:G79)</f>
        <v>2780.6750000000002</v>
      </c>
      <c r="H80" s="53">
        <f>SUM(H39:H78)</f>
        <v>26340.92848705369</v>
      </c>
      <c r="I80" s="53">
        <f>SUM(I35:I39)</f>
        <v>227050</v>
      </c>
      <c r="J80" s="53">
        <f>SUM(J7:J20)</f>
        <v>460340</v>
      </c>
      <c r="K80" s="53">
        <f>SUM(K70:K78)</f>
        <v>1229.8699999999999</v>
      </c>
      <c r="L80" s="53">
        <f>SUM(L26:L79)</f>
        <v>22895.439999999999</v>
      </c>
      <c r="M80" s="53">
        <f>SUM(M63:M68)</f>
        <v>15064.410680069999</v>
      </c>
      <c r="N80" s="53">
        <f>SUM(N41:N68)</f>
        <v>22197.01</v>
      </c>
      <c r="O80" s="53">
        <f>SUM(O42:O45)</f>
        <v>62161.72</v>
      </c>
      <c r="P80" s="53">
        <f>SUM(P7:P22)</f>
        <v>537063</v>
      </c>
      <c r="Q80" s="53">
        <f>SUM(Q7:Q79)</f>
        <v>25000</v>
      </c>
      <c r="R80" s="53">
        <f>SUM(R7:R79)</f>
        <v>21000</v>
      </c>
      <c r="S80" s="53">
        <f>SUM(S27:S62)</f>
        <v>87976.089804493196</v>
      </c>
      <c r="T80" s="53">
        <f>SUM(T6:T78)</f>
        <v>-2.9103830456733704E-11</v>
      </c>
      <c r="U80" s="53">
        <f>SUM(U16:U78)</f>
        <v>0</v>
      </c>
      <c r="V80" s="36"/>
    </row>
    <row r="81" spans="1:22" s="9" customFormat="1" ht="16.5" x14ac:dyDescent="0.3">
      <c r="A81" s="15"/>
      <c r="B81" s="15"/>
      <c r="C81" s="16"/>
      <c r="D81" s="16"/>
      <c r="E81" s="16"/>
      <c r="F81" s="16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17"/>
    </row>
    <row r="82" spans="1:22" s="9" customFormat="1" ht="16.5" x14ac:dyDescent="0.3">
      <c r="A82" s="13" t="s">
        <v>9</v>
      </c>
      <c r="C82" s="23"/>
      <c r="D82" s="18"/>
      <c r="E82" s="18"/>
      <c r="F82" s="1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</row>
    <row r="83" spans="1:22" s="9" customFormat="1" ht="16.5" hidden="1" x14ac:dyDescent="0.3">
      <c r="A83" s="13" t="s">
        <v>37</v>
      </c>
      <c r="C83" s="23"/>
      <c r="D83" s="18"/>
      <c r="E83" s="18"/>
      <c r="F83" s="1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</row>
    <row r="84" spans="1:22" s="9" customFormat="1" ht="16.5" hidden="1" x14ac:dyDescent="0.3">
      <c r="A84" s="13" t="s">
        <v>34</v>
      </c>
      <c r="C84" s="18"/>
      <c r="D84" s="18"/>
      <c r="E84" s="18"/>
      <c r="F84" s="1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</row>
    <row r="85" spans="1:22" s="9" customFormat="1" ht="16.5" hidden="1" x14ac:dyDescent="0.3">
      <c r="A85" s="13" t="s">
        <v>43</v>
      </c>
      <c r="C85" s="18"/>
      <c r="D85" s="18"/>
      <c r="E85" s="18"/>
      <c r="F85" s="1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</row>
    <row r="86" spans="1:22" s="9" customFormat="1" ht="16.5" hidden="1" x14ac:dyDescent="0.3">
      <c r="A86" s="13" t="s">
        <v>42</v>
      </c>
      <c r="C86" s="18"/>
      <c r="D86" s="18"/>
      <c r="E86" s="18"/>
      <c r="F86" s="1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</row>
    <row r="87" spans="1:22" s="9" customFormat="1" ht="16.5" hidden="1" x14ac:dyDescent="0.3">
      <c r="A87" s="13" t="s">
        <v>47</v>
      </c>
      <c r="C87" s="18"/>
      <c r="D87" s="18"/>
      <c r="E87" s="18"/>
      <c r="F87" s="1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</row>
    <row r="88" spans="1:22" s="9" customFormat="1" ht="16.5" hidden="1" x14ac:dyDescent="0.3">
      <c r="A88" s="13" t="s">
        <v>48</v>
      </c>
      <c r="C88" s="18"/>
      <c r="D88" s="18"/>
      <c r="E88" s="18"/>
      <c r="F88" s="1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</row>
    <row r="89" spans="1:22" s="9" customFormat="1" ht="16.5" hidden="1" x14ac:dyDescent="0.3">
      <c r="A89" s="13" t="s">
        <v>63</v>
      </c>
      <c r="B89" s="44"/>
      <c r="C89" s="18"/>
      <c r="D89" s="18"/>
      <c r="E89" s="18"/>
      <c r="F89" s="1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</row>
    <row r="90" spans="1:22" s="9" customFormat="1" ht="16.5" hidden="1" x14ac:dyDescent="0.3">
      <c r="A90" s="13" t="s">
        <v>64</v>
      </c>
      <c r="B90" s="45"/>
      <c r="C90" s="18"/>
      <c r="D90" s="18"/>
      <c r="E90" s="18"/>
      <c r="F90" s="1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</row>
    <row r="91" spans="1:22" s="9" customFormat="1" ht="16.5" hidden="1" x14ac:dyDescent="0.3">
      <c r="A91" s="13" t="s">
        <v>70</v>
      </c>
      <c r="C91" s="18"/>
      <c r="D91" s="18"/>
      <c r="E91" s="18"/>
      <c r="F91" s="1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</row>
    <row r="92" spans="1:22" s="9" customFormat="1" ht="16.5" hidden="1" x14ac:dyDescent="0.3">
      <c r="A92" s="13" t="s">
        <v>71</v>
      </c>
      <c r="C92" s="18"/>
      <c r="D92" s="18"/>
      <c r="E92" s="18"/>
      <c r="F92" s="1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</row>
    <row r="93" spans="1:22" s="9" customFormat="1" ht="16.5" hidden="1" x14ac:dyDescent="0.3">
      <c r="A93" s="13" t="s">
        <v>76</v>
      </c>
      <c r="C93" s="18"/>
      <c r="D93" s="18"/>
      <c r="E93" s="18"/>
      <c r="F93" s="1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</row>
    <row r="94" spans="1:22" s="9" customFormat="1" ht="16.5" hidden="1" x14ac:dyDescent="0.3">
      <c r="A94" s="13" t="s">
        <v>75</v>
      </c>
      <c r="C94" s="18"/>
      <c r="D94" s="18"/>
      <c r="E94" s="18"/>
      <c r="F94" s="1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</row>
    <row r="95" spans="1:22" ht="15" hidden="1" x14ac:dyDescent="0.25">
      <c r="A95" s="13" t="s">
        <v>79</v>
      </c>
    </row>
    <row r="96" spans="1:22" ht="15" hidden="1" x14ac:dyDescent="0.25">
      <c r="A96" s="13" t="s">
        <v>80</v>
      </c>
    </row>
    <row r="97" spans="1:21" ht="15" hidden="1" x14ac:dyDescent="0.25">
      <c r="A97" s="13" t="s">
        <v>88</v>
      </c>
    </row>
    <row r="98" spans="1:21" ht="15" hidden="1" x14ac:dyDescent="0.25">
      <c r="A98" s="13" t="s">
        <v>89</v>
      </c>
    </row>
    <row r="99" spans="1:21" ht="15" hidden="1" x14ac:dyDescent="0.25">
      <c r="A99" s="13" t="s">
        <v>94</v>
      </c>
    </row>
    <row r="100" spans="1:21" ht="15" hidden="1" x14ac:dyDescent="0.25">
      <c r="A100" s="13" t="s">
        <v>95</v>
      </c>
    </row>
    <row r="101" spans="1:21" ht="15" hidden="1" x14ac:dyDescent="0.25">
      <c r="A101" s="13" t="s">
        <v>103</v>
      </c>
    </row>
    <row r="102" spans="1:21" ht="15" hidden="1" x14ac:dyDescent="0.25">
      <c r="A102" s="13" t="s">
        <v>64</v>
      </c>
    </row>
    <row r="103" spans="1:21" ht="15" hidden="1" x14ac:dyDescent="0.25">
      <c r="A103" s="13" t="s">
        <v>105</v>
      </c>
    </row>
    <row r="104" spans="1:21" ht="15" hidden="1" x14ac:dyDescent="0.25">
      <c r="A104" s="13" t="s">
        <v>106</v>
      </c>
    </row>
    <row r="105" spans="1:21" ht="15" hidden="1" x14ac:dyDescent="0.25">
      <c r="A105" s="13" t="s">
        <v>109</v>
      </c>
    </row>
    <row r="106" spans="1:21" ht="15" hidden="1" x14ac:dyDescent="0.25">
      <c r="A106" s="13" t="s">
        <v>110</v>
      </c>
    </row>
    <row r="107" spans="1:21" ht="15" hidden="1" x14ac:dyDescent="0.25">
      <c r="A107" s="13" t="s">
        <v>150</v>
      </c>
    </row>
    <row r="108" spans="1:21" ht="15" hidden="1" x14ac:dyDescent="0.25">
      <c r="A108" s="13" t="s">
        <v>151</v>
      </c>
    </row>
    <row r="109" spans="1:21" ht="15" hidden="1" x14ac:dyDescent="0.25">
      <c r="A109" s="13" t="s">
        <v>154</v>
      </c>
    </row>
    <row r="110" spans="1:21" ht="15" hidden="1" x14ac:dyDescent="0.25">
      <c r="A110" s="13" t="s">
        <v>155</v>
      </c>
      <c r="C110" s="3"/>
      <c r="D110" s="3"/>
      <c r="E110" s="3"/>
      <c r="F110" s="3"/>
      <c r="G110" s="64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54"/>
      <c r="U110" s="54"/>
    </row>
    <row r="111" spans="1:21" ht="15" x14ac:dyDescent="0.25">
      <c r="A111" s="13" t="s">
        <v>160</v>
      </c>
    </row>
    <row r="112" spans="1:21" ht="15" x14ac:dyDescent="0.25">
      <c r="A112" s="13" t="s">
        <v>159</v>
      </c>
    </row>
    <row r="113" spans="1:1" ht="15" x14ac:dyDescent="0.25">
      <c r="A113" s="13"/>
    </row>
    <row r="114" spans="1:1" ht="15" x14ac:dyDescent="0.25">
      <c r="A114" s="13"/>
    </row>
    <row r="115" spans="1:1" ht="15" x14ac:dyDescent="0.25">
      <c r="A115" s="13"/>
    </row>
    <row r="116" spans="1:1" ht="15" x14ac:dyDescent="0.25">
      <c r="A116" s="13"/>
    </row>
    <row r="117" spans="1:1" ht="15" x14ac:dyDescent="0.25">
      <c r="A117" s="13"/>
    </row>
    <row r="118" spans="1:1" ht="15" x14ac:dyDescent="0.25">
      <c r="A118" s="13"/>
    </row>
    <row r="119" spans="1:1" ht="15" x14ac:dyDescent="0.25">
      <c r="A119" s="13"/>
    </row>
    <row r="120" spans="1:1" ht="15" x14ac:dyDescent="0.25">
      <c r="A120" s="13"/>
    </row>
    <row r="121" spans="1:1" ht="15" x14ac:dyDescent="0.25">
      <c r="A121" s="13"/>
    </row>
    <row r="122" spans="1:1" ht="15" x14ac:dyDescent="0.25">
      <c r="A122" s="13"/>
    </row>
    <row r="123" spans="1:1" ht="15" x14ac:dyDescent="0.25">
      <c r="A123" s="13"/>
    </row>
    <row r="124" spans="1:1" ht="15" x14ac:dyDescent="0.25">
      <c r="A124" s="13"/>
    </row>
    <row r="125" spans="1:1" ht="15" x14ac:dyDescent="0.25">
      <c r="A125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4ABFE-3D5C-4699-8A2D-D522661116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PITTSFIELD</vt:lpstr>
      <vt:lpstr>PITTSFIELD!Print_Area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2023-06-16T17:33:03Z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