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BROCKTON/"/>
    </mc:Choice>
  </mc:AlternateContent>
  <xr:revisionPtr revIDLastSave="0" documentId="8_{8CF7ED49-8E92-4764-B4D9-A650D1E587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8" i="2" l="1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8" i="2"/>
  <c r="U78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8" i="2"/>
  <c r="W49" i="2"/>
  <c r="W50" i="2"/>
  <c r="W51" i="2"/>
  <c r="W52" i="2"/>
  <c r="W53" i="2"/>
  <c r="W54" i="2"/>
  <c r="W56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T78" i="2"/>
  <c r="S47" i="2"/>
  <c r="W47" i="2" s="1"/>
  <c r="S78" i="2"/>
  <c r="H78" i="2"/>
  <c r="I78" i="2"/>
  <c r="L78" i="2"/>
  <c r="M78" i="2"/>
  <c r="P78" i="2"/>
  <c r="Q78" i="2"/>
  <c r="G78" i="2"/>
  <c r="R22" i="2"/>
  <c r="R78" i="2" s="1"/>
  <c r="O19" i="2"/>
  <c r="O17" i="2"/>
  <c r="O78" i="2" s="1"/>
  <c r="N55" i="2"/>
  <c r="N78" i="2" s="1"/>
  <c r="N57" i="2"/>
  <c r="W57" i="2" s="1"/>
  <c r="K38" i="2"/>
  <c r="K78" i="2"/>
  <c r="J8" i="2"/>
  <c r="J11" i="2"/>
  <c r="J14" i="2"/>
  <c r="W55" i="2" l="1"/>
  <c r="J78" i="2"/>
</calcChain>
</file>

<file path=xl/sharedStrings.xml><?xml version="1.0" encoding="utf-8"?>
<sst xmlns="http://schemas.openxmlformats.org/spreadsheetml/2006/main" count="262" uniqueCount="157">
  <si>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</si>
  <si>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</si>
  <si>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</si>
  <si>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</si>
  <si>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</si>
  <si>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</si>
  <si>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</si>
  <si>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</si>
  <si>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</si>
  <si>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</si>
  <si>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</si>
  <si>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</si>
  <si>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</si>
  <si>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</si>
  <si>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</si>
  <si>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</si>
  <si>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</si>
  <si>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</si>
  <si>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DVOP</t>
  </si>
  <si>
    <t>LVER</t>
  </si>
  <si>
    <t>INITIAL AWARD FY21</t>
  </si>
  <si>
    <t>DTA</t>
  </si>
  <si>
    <t>F20213067</t>
  </si>
  <si>
    <t>4400-3067</t>
  </si>
  <si>
    <t>K103</t>
  </si>
  <si>
    <t>WP 90%</t>
  </si>
  <si>
    <t>INITIAL AWARD FY22 JUNE 7, 2021</t>
  </si>
  <si>
    <t>TO ADD SNAP EXPANSION</t>
  </si>
  <si>
    <t>SNAP EXPANSION  (SERVICE DATE: JULY 1, 2021-SEPT 30, 2021)</t>
  </si>
  <si>
    <t>JULY 1, 2021-SEPT 30, 2021</t>
  </si>
  <si>
    <t>BUDGET #1 FY22 JULY 9, 2021</t>
  </si>
  <si>
    <t>TO ADD DTA FUNDS</t>
  </si>
  <si>
    <t>BUDGET #1 FY22</t>
  </si>
  <si>
    <t>JULY 1, 2021-JUNE 30, 2022</t>
  </si>
  <si>
    <t>SPSS2022</t>
  </si>
  <si>
    <t>4400-1979</t>
  </si>
  <si>
    <t>K227</t>
  </si>
  <si>
    <t>BUDGET #2 FY22</t>
  </si>
  <si>
    <t>BUDGET #2 FY22 SEPTEMBER 10, 2021</t>
  </si>
  <si>
    <t>TO ADD SOS &amp; WTF FUNDS</t>
  </si>
  <si>
    <t>CT EOL 22CCBWIBSOSWTF</t>
  </si>
  <si>
    <t>WTRUSTF22</t>
  </si>
  <si>
    <t>7003-0803</t>
  </si>
  <si>
    <t>K264</t>
  </si>
  <si>
    <t>STOSCC2022</t>
  </si>
  <si>
    <t>K284</t>
  </si>
  <si>
    <t>BUDGET #3 FY22</t>
  </si>
  <si>
    <t>CT EOL 22CCBWIBWIA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</si>
  <si>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</si>
  <si>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</si>
  <si>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</si>
  <si>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</si>
  <si>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</si>
  <si>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</si>
  <si>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</si>
  <si>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</si>
  <si>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</si>
  <si>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</si>
  <si>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</si>
  <si>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</si>
  <si>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#3 FY22 SEPTEMBER 14, 2021</t>
  </si>
  <si>
    <t>TO ADD FY22 WIOA FUNDS</t>
  </si>
  <si>
    <t>BUDGET #4 FY22</t>
  </si>
  <si>
    <t>CT EOL 22CCBWIBTRADE</t>
  </si>
  <si>
    <t>BUDGET #4 FY22 OCTOBER 12, 2021</t>
  </si>
  <si>
    <t>TO ADD TRADE FUNDS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</si>
  <si>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</si>
  <si>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</si>
  <si>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</si>
  <si>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</si>
  <si>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</si>
  <si>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</si>
  <si>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#5 FY22</t>
  </si>
  <si>
    <t>CT EOL 22CCBWIBWP</t>
  </si>
  <si>
    <t>WPP EXPANSION FUNDS FROM DTA</t>
  </si>
  <si>
    <t>BUDGET #5 FY22 OCTOBER 15, 2021</t>
  </si>
  <si>
    <t>TO ADD WPP EXPANSION FUNDS FROM DTA</t>
  </si>
  <si>
    <t>BUDGET #6 FY22</t>
  </si>
  <si>
    <t>FVETS2021</t>
  </si>
  <si>
    <t>7002-6628</t>
  </si>
  <si>
    <t>K109</t>
  </si>
  <si>
    <t>K110</t>
  </si>
  <si>
    <t>CT EOL 22CCBWIBVETSUI</t>
  </si>
  <si>
    <t>BUDGET #6 FY22 NOVEMBER 16, 2021</t>
  </si>
  <si>
    <t>TO ADD DVOP  &amp; LVER</t>
  </si>
  <si>
    <t>FES2022</t>
  </si>
  <si>
    <t>7002-6626</t>
  </si>
  <si>
    <t>K105</t>
  </si>
  <si>
    <t>K107</t>
  </si>
  <si>
    <t>TO ADD FUNDS FOR WP 90% &amp; 10%</t>
  </si>
  <si>
    <t>BUDGET #7 FY22 DECEMBER 20, 2021</t>
  </si>
  <si>
    <t>BUDGET #7 FY22</t>
  </si>
  <si>
    <t>BUDGET #8 FY22</t>
  </si>
  <si>
    <t>OCT 1, 2021-JUNE 30,  2022</t>
  </si>
  <si>
    <t>FWIAADT22B</t>
  </si>
  <si>
    <t>FWIADWK22B</t>
  </si>
  <si>
    <t>BUDGET #8 FY22 JANUARY 10, 2022</t>
  </si>
  <si>
    <t>BUDGET #9 FY22</t>
  </si>
  <si>
    <t>BUDGET #9 FY22 FEBRUARY 14, 2022</t>
  </si>
  <si>
    <t>TO ADD BAL OF FY22 SOS</t>
  </si>
  <si>
    <t>BUDGET #10 FY22</t>
  </si>
  <si>
    <t>RAPID RESPONSE NPS STATE STAFF</t>
  </si>
  <si>
    <t>7003-1778</t>
  </si>
  <si>
    <t>BUDGET #10 FY22 MARCH 3, 2022</t>
  </si>
  <si>
    <t>TO ADD FY22 RAPID RESPONSE FUNDS</t>
  </si>
  <si>
    <t>BUDGET #11 FY22</t>
  </si>
  <si>
    <t>DUA TECHNOLOGY DEPLOYMENT (STATEWIDE FUNDS SPECIAL ALLOTMENT)</t>
  </si>
  <si>
    <t xml:space="preserve">FWIADWK 21B </t>
  </si>
  <si>
    <t>BUDGET #11 FY22 MARCH 15, 2022</t>
  </si>
  <si>
    <t>TO ADD FUNDS FOR DUA TECH.</t>
  </si>
  <si>
    <t>BUDGET #12 FY22</t>
  </si>
  <si>
    <t>CT EOL 22CCBWIBNEGREA</t>
  </si>
  <si>
    <t>DTA WPP EXPANSION FUNDS</t>
  </si>
  <si>
    <t>F20223067</t>
  </si>
  <si>
    <t>July 1, 2021-June 30, 2022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</si>
  <si>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</si>
  <si>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</si>
  <si>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</si>
  <si>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</si>
  <si>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</si>
  <si>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</si>
  <si>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</si>
  <si>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</si>
  <si>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</si>
  <si>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</si>
  <si>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</si>
  <si>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</si>
  <si>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</si>
  <si>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</si>
  <si>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</si>
  <si>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</si>
  <si>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</si>
  <si>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</si>
  <si>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</si>
  <si>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</si>
  <si>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</si>
  <si>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</si>
  <si>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</si>
  <si>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</si>
  <si>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</si>
  <si>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</si>
  <si>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</si>
  <si>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</si>
  <si>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</si>
  <si>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</si>
  <si>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</si>
  <si>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BUDGET #12 FY22 MARCH 28, 2022</t>
  </si>
  <si>
    <t>TO ADD VARIOUS FUNDING</t>
  </si>
  <si>
    <t>October 1, 2021-June 30, 2022</t>
  </si>
  <si>
    <t>BUDGET #13 FY22</t>
  </si>
  <si>
    <t>BUDGET #13 FY22 JUNE 22, 2022</t>
  </si>
  <si>
    <t>TO MOVE FUNDS TO FY23 LINE</t>
  </si>
  <si>
    <t>BUDGET #14 FY22</t>
  </si>
  <si>
    <t>BUDGET #14 FY22 SEPTEMBER 20, 2023</t>
  </si>
  <si>
    <t>TO DE OBLIGATE UNSPENT FUNDS</t>
  </si>
  <si>
    <t>BUDGET #15 FY22</t>
  </si>
  <si>
    <t>BUDGET #15 FY22 FEB.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</si>
</sst>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44" fontId="7" fillId="0" borderId="0" xfId="0" applyNumberFormat="1" applyFont="1"/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8" fillId="0" borderId="0" xfId="2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15" fillId="0" borderId="1" xfId="0" applyFont="1" applyBorder="1" applyAlignment="1">
      <alignment horizontal="center" vertical="top" wrapText="1" readingOrder="1"/>
    </xf>
    <xf numFmtId="0" fontId="8" fillId="0" borderId="6" xfId="0" quotePrefix="1" applyFont="1" applyBorder="1" applyAlignment="1">
      <alignment horizontal="center"/>
    </xf>
    <xf numFmtId="0" fontId="14" fillId="0" borderId="1" xfId="0" applyFont="1" applyBorder="1"/>
    <xf numFmtId="0" fontId="8" fillId="0" borderId="7" xfId="0" quotePrefix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4" fontId="8" fillId="0" borderId="0" xfId="1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8"/>
  <sheetViews>
    <sheetView tabSelected="1" topLeftCell="A27" zoomScale="110" zoomScaleNormal="110" workbookViewId="0">
      <selection activeCell="A115" sqref="A115"/>
    </sheetView>
  </sheetViews>
  <sheetFormatPr defaultColWidth="9.1796875" defaultRowHeight="12" x14ac:dyDescent="0.3"/>
  <cols>
    <col min="1" max="1" width="69.90625" style="3" customWidth="1"/>
    <col min="2" max="2" width="33.1796875" style="3" bestFit="1" customWidth="1"/>
    <col min="3" max="3" width="18.81640625" style="2" bestFit="1" customWidth="1"/>
    <col min="4" max="4" width="12.7265625" style="2" bestFit="1" customWidth="1"/>
    <col min="5" max="5" width="7.7265625" style="2" bestFit="1" customWidth="1"/>
    <col min="6" max="6" width="8.26953125" style="2" bestFit="1" customWidth="1"/>
    <col min="7" max="7" width="15.54296875" style="2" hidden="1" customWidth="1"/>
    <col min="8" max="8" width="18.90625" style="2" hidden="1" customWidth="1"/>
    <col min="9" max="12" width="18" style="2" hidden="1" customWidth="1"/>
    <col min="13" max="13" width="11.1796875" style="2" hidden="1" customWidth="1"/>
    <col min="14" max="14" width="18" style="2" hidden="1" customWidth="1"/>
    <col min="15" max="17" width="18.81640625" style="2" hidden="1" customWidth="1"/>
    <col min="18" max="21" width="18.7265625" style="2" hidden="1" customWidth="1"/>
    <col min="22" max="22" width="18.7265625" style="2" customWidth="1"/>
    <col min="23" max="23" width="12.1796875" style="44" hidden="1" customWidth="1"/>
    <col min="24" max="24" width="14" style="3" bestFit="1" customWidth="1"/>
    <col min="25" max="16384" width="9.1796875" style="3"/>
  </cols>
  <sheetData>
    <row r="1" spans="1:23" ht="20.5" x14ac:dyDescent="0.45">
      <c r="A1" s="3" t="s">
        <v>11</v>
      </c>
      <c r="B1" s="82" t="s">
        <v>10</v>
      </c>
      <c r="C1" s="83"/>
      <c r="D1" s="83"/>
      <c r="E1" s="83"/>
      <c r="F1" s="83"/>
      <c r="G1" s="83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3" ht="20.5" x14ac:dyDescent="0.45">
      <c r="B2" s="6"/>
      <c r="C2" s="6"/>
      <c r="D2" s="6"/>
      <c r="E2" s="7"/>
      <c r="F2" s="7"/>
    </row>
    <row r="3" spans="1:23" ht="20.5" x14ac:dyDescent="0.45">
      <c r="A3" s="4" t="s">
        <v>12</v>
      </c>
      <c r="B3" s="6" t="s">
        <v>7</v>
      </c>
      <c r="C3" s="1"/>
    </row>
    <row r="4" spans="1:23" ht="21" thickBot="1" x14ac:dyDescent="0.5">
      <c r="A4" s="4"/>
      <c r="B4" s="5"/>
      <c r="C4" s="1"/>
    </row>
    <row r="5" spans="1:23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20</v>
      </c>
      <c r="H5" s="67" t="s">
        <v>32</v>
      </c>
      <c r="I5" s="67" t="s">
        <v>37</v>
      </c>
      <c r="J5" s="67" t="s">
        <v>46</v>
      </c>
      <c r="K5" s="67" t="s">
        <v>62</v>
      </c>
      <c r="L5" s="67" t="s">
        <v>72</v>
      </c>
      <c r="M5" s="67" t="s">
        <v>77</v>
      </c>
      <c r="N5" s="67" t="s">
        <v>91</v>
      </c>
      <c r="O5" s="67" t="s">
        <v>92</v>
      </c>
      <c r="P5" s="67" t="s">
        <v>97</v>
      </c>
      <c r="Q5" s="67" t="s">
        <v>100</v>
      </c>
      <c r="R5" s="67" t="s">
        <v>105</v>
      </c>
      <c r="S5" s="67" t="s">
        <v>110</v>
      </c>
      <c r="T5" s="67" t="s">
        <v>149</v>
      </c>
      <c r="U5" s="67" t="s">
        <v>152</v>
      </c>
      <c r="V5" s="67" t="s">
        <v>155</v>
      </c>
      <c r="W5" s="33" t="s">
        <v>6</v>
      </c>
    </row>
    <row r="6" spans="1:23" s="10" customFormat="1" ht="14.5" x14ac:dyDescent="0.35">
      <c r="A6" s="9" t="s">
        <v>8</v>
      </c>
      <c r="B6" s="9"/>
      <c r="C6" s="9"/>
      <c r="D6" s="9"/>
      <c r="E6" s="9"/>
      <c r="F6" s="9"/>
      <c r="G6" s="49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45"/>
    </row>
    <row r="7" spans="1:23" s="10" customFormat="1" ht="14.5" x14ac:dyDescent="0.35">
      <c r="A7" s="15" t="s">
        <v>47</v>
      </c>
      <c r="B7" s="9"/>
      <c r="C7" s="9"/>
      <c r="D7" s="9"/>
      <c r="E7" s="9"/>
      <c r="F7" s="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33"/>
    </row>
    <row r="8" spans="1:23" s="10" customFormat="1" ht="15.5" hidden="1" x14ac:dyDescent="0.35">
      <c r="A8" s="47" t="s">
        <v>48</v>
      </c>
      <c r="B8" s="60" t="s">
        <v>49</v>
      </c>
      <c r="C8" s="70" t="s">
        <v>50</v>
      </c>
      <c r="D8" s="70" t="s">
        <v>51</v>
      </c>
      <c r="E8" s="70">
        <v>6501</v>
      </c>
      <c r="F8" s="16">
        <v>17.259</v>
      </c>
      <c r="G8" s="49"/>
      <c r="H8" s="49"/>
      <c r="I8" s="49"/>
      <c r="J8" s="49">
        <f>603924-2</f>
        <v>603922</v>
      </c>
      <c r="K8" s="49"/>
      <c r="L8" s="49"/>
      <c r="M8" s="49"/>
      <c r="N8" s="49"/>
      <c r="O8" s="49"/>
      <c r="P8" s="49"/>
      <c r="Q8" s="49"/>
      <c r="R8" s="49"/>
      <c r="S8" s="49"/>
      <c r="T8" s="49">
        <v>-99999.29</v>
      </c>
      <c r="U8" s="49"/>
      <c r="V8" s="49"/>
      <c r="W8" s="33">
        <f>SUM(G8:V8)</f>
        <v>503922.71</v>
      </c>
    </row>
    <row r="9" spans="1:23" s="10" customFormat="1" ht="15.5" hidden="1" x14ac:dyDescent="0.35">
      <c r="A9" s="47" t="s">
        <v>48</v>
      </c>
      <c r="B9" s="16" t="s">
        <v>52</v>
      </c>
      <c r="C9" s="70" t="s">
        <v>50</v>
      </c>
      <c r="D9" s="70" t="s">
        <v>51</v>
      </c>
      <c r="E9" s="70">
        <v>6501</v>
      </c>
      <c r="F9" s="16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33">
        <f t="shared" ref="W9:W25" si="0">SUM(G9:V9)</f>
        <v>1</v>
      </c>
    </row>
    <row r="10" spans="1:23" s="20" customFormat="1" ht="14.5" x14ac:dyDescent="0.35">
      <c r="A10" s="71" t="s">
        <v>48</v>
      </c>
      <c r="B10" s="16" t="s">
        <v>53</v>
      </c>
      <c r="C10" s="15" t="s">
        <v>50</v>
      </c>
      <c r="D10" s="15" t="s">
        <v>51</v>
      </c>
      <c r="E10" s="15">
        <v>6501</v>
      </c>
      <c r="F10" s="37">
        <v>17.259</v>
      </c>
      <c r="G10" s="49"/>
      <c r="H10" s="49"/>
      <c r="I10" s="49"/>
      <c r="J10" s="49">
        <v>1</v>
      </c>
      <c r="K10" s="49"/>
      <c r="L10" s="49"/>
      <c r="M10" s="49"/>
      <c r="N10" s="49"/>
      <c r="O10" s="49"/>
      <c r="P10" s="49"/>
      <c r="Q10" s="49"/>
      <c r="R10" s="49"/>
      <c r="S10" s="49"/>
      <c r="T10" s="49">
        <v>99999.290000000037</v>
      </c>
      <c r="U10" s="49"/>
      <c r="V10" s="49">
        <v>-2.0099999999999998</v>
      </c>
      <c r="W10" s="33">
        <f t="shared" si="0"/>
        <v>99998.280000000042</v>
      </c>
    </row>
    <row r="11" spans="1:23" s="20" customFormat="1" ht="14.5" hidden="1" x14ac:dyDescent="0.35">
      <c r="A11" s="18" t="s">
        <v>54</v>
      </c>
      <c r="B11" s="16" t="s">
        <v>52</v>
      </c>
      <c r="C11" s="15" t="s">
        <v>55</v>
      </c>
      <c r="D11" s="15" t="s">
        <v>56</v>
      </c>
      <c r="E11" s="15">
        <v>6502</v>
      </c>
      <c r="F11" s="15">
        <v>17.257999999999999</v>
      </c>
      <c r="G11" s="49"/>
      <c r="H11" s="49"/>
      <c r="I11" s="49"/>
      <c r="J11" s="49">
        <f>89307-2</f>
        <v>89305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3">
        <f t="shared" si="0"/>
        <v>89305</v>
      </c>
    </row>
    <row r="12" spans="1:23" s="20" customFormat="1" ht="14.5" x14ac:dyDescent="0.35">
      <c r="A12" s="18" t="s">
        <v>54</v>
      </c>
      <c r="B12" s="16" t="s">
        <v>53</v>
      </c>
      <c r="C12" s="15" t="s">
        <v>55</v>
      </c>
      <c r="D12" s="15" t="s">
        <v>56</v>
      </c>
      <c r="E12" s="15">
        <v>6502</v>
      </c>
      <c r="F12" s="15">
        <v>17.257999999999999</v>
      </c>
      <c r="G12" s="49"/>
      <c r="H12" s="49"/>
      <c r="I12" s="49"/>
      <c r="J12" s="49">
        <v>1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>
        <v>-1</v>
      </c>
      <c r="W12" s="33">
        <f t="shared" si="0"/>
        <v>0</v>
      </c>
    </row>
    <row r="13" spans="1:23" s="20" customFormat="1" ht="14.5" hidden="1" x14ac:dyDescent="0.35">
      <c r="A13" s="18" t="s">
        <v>54</v>
      </c>
      <c r="B13" s="16" t="s">
        <v>57</v>
      </c>
      <c r="C13" s="15" t="s">
        <v>55</v>
      </c>
      <c r="D13" s="15" t="s">
        <v>56</v>
      </c>
      <c r="E13" s="15">
        <v>6502</v>
      </c>
      <c r="F13" s="15">
        <v>17.257999999999999</v>
      </c>
      <c r="G13" s="49"/>
      <c r="H13" s="49"/>
      <c r="I13" s="49"/>
      <c r="J13" s="49">
        <v>1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33">
        <f t="shared" si="0"/>
        <v>1</v>
      </c>
    </row>
    <row r="14" spans="1:23" s="20" customFormat="1" ht="14.5" hidden="1" x14ac:dyDescent="0.35">
      <c r="A14" s="31" t="s">
        <v>58</v>
      </c>
      <c r="B14" s="16" t="s">
        <v>52</v>
      </c>
      <c r="C14" s="15" t="s">
        <v>59</v>
      </c>
      <c r="D14" s="15" t="s">
        <v>102</v>
      </c>
      <c r="E14" s="15">
        <v>6503</v>
      </c>
      <c r="F14" s="15">
        <v>17.277999999999999</v>
      </c>
      <c r="G14" s="49"/>
      <c r="H14" s="49"/>
      <c r="I14" s="49"/>
      <c r="J14" s="49">
        <f>109319-2</f>
        <v>109317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33">
        <f t="shared" si="0"/>
        <v>109317</v>
      </c>
    </row>
    <row r="15" spans="1:23" s="20" customFormat="1" ht="14.5" x14ac:dyDescent="0.35">
      <c r="A15" s="31" t="s">
        <v>58</v>
      </c>
      <c r="B15" s="16" t="s">
        <v>53</v>
      </c>
      <c r="C15" s="15" t="s">
        <v>59</v>
      </c>
      <c r="D15" s="15" t="s">
        <v>102</v>
      </c>
      <c r="E15" s="15">
        <v>6503</v>
      </c>
      <c r="F15" s="15">
        <v>17.277999999999999</v>
      </c>
      <c r="G15" s="49"/>
      <c r="H15" s="49"/>
      <c r="I15" s="49"/>
      <c r="J15" s="49">
        <v>1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>
        <v>-1</v>
      </c>
      <c r="W15" s="33">
        <f t="shared" si="0"/>
        <v>0</v>
      </c>
    </row>
    <row r="16" spans="1:23" s="20" customFormat="1" ht="14.5" hidden="1" x14ac:dyDescent="0.35">
      <c r="A16" s="31" t="s">
        <v>58</v>
      </c>
      <c r="B16" s="16" t="s">
        <v>57</v>
      </c>
      <c r="C16" s="15" t="s">
        <v>59</v>
      </c>
      <c r="D16" s="15" t="s">
        <v>102</v>
      </c>
      <c r="E16" s="15">
        <v>6503</v>
      </c>
      <c r="F16" s="15">
        <v>17.277999999999999</v>
      </c>
      <c r="G16" s="49"/>
      <c r="H16" s="49"/>
      <c r="I16" s="49"/>
      <c r="J16" s="49">
        <v>1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33">
        <f t="shared" si="0"/>
        <v>1</v>
      </c>
    </row>
    <row r="17" spans="1:24" s="20" customFormat="1" ht="14.5" hidden="1" x14ac:dyDescent="0.35">
      <c r="A17" s="18" t="s">
        <v>54</v>
      </c>
      <c r="B17" s="16" t="s">
        <v>93</v>
      </c>
      <c r="C17" s="15" t="s">
        <v>94</v>
      </c>
      <c r="D17" s="15" t="s">
        <v>56</v>
      </c>
      <c r="E17" s="15">
        <v>6502</v>
      </c>
      <c r="F17" s="15">
        <v>17.257999999999999</v>
      </c>
      <c r="G17" s="49"/>
      <c r="H17" s="49"/>
      <c r="I17" s="49"/>
      <c r="J17" s="49"/>
      <c r="K17" s="49"/>
      <c r="L17" s="49"/>
      <c r="M17" s="49"/>
      <c r="N17" s="49"/>
      <c r="O17" s="49">
        <f>420913-1</f>
        <v>420912</v>
      </c>
      <c r="P17" s="49"/>
      <c r="Q17" s="49"/>
      <c r="R17" s="49"/>
      <c r="S17" s="49"/>
      <c r="T17" s="49">
        <v>-62599.51</v>
      </c>
      <c r="U17" s="49"/>
      <c r="V17" s="49"/>
      <c r="W17" s="33">
        <f t="shared" si="0"/>
        <v>358312.49</v>
      </c>
      <c r="X17" s="64"/>
    </row>
    <row r="18" spans="1:24" s="20" customFormat="1" ht="14.5" x14ac:dyDescent="0.35">
      <c r="A18" s="18" t="s">
        <v>54</v>
      </c>
      <c r="B18" s="16" t="s">
        <v>53</v>
      </c>
      <c r="C18" s="15" t="s">
        <v>94</v>
      </c>
      <c r="D18" s="15" t="s">
        <v>56</v>
      </c>
      <c r="E18" s="15">
        <v>6502</v>
      </c>
      <c r="F18" s="15">
        <v>17.257999999999999</v>
      </c>
      <c r="G18" s="49"/>
      <c r="H18" s="49"/>
      <c r="I18" s="49"/>
      <c r="J18" s="49"/>
      <c r="K18" s="49"/>
      <c r="L18" s="49"/>
      <c r="M18" s="49"/>
      <c r="N18" s="49"/>
      <c r="O18" s="49">
        <v>1</v>
      </c>
      <c r="P18" s="49"/>
      <c r="Q18" s="49"/>
      <c r="R18" s="49"/>
      <c r="S18" s="49"/>
      <c r="T18" s="49">
        <v>62599.510000000009</v>
      </c>
      <c r="U18" s="49"/>
      <c r="V18" s="49">
        <v>-1</v>
      </c>
      <c r="W18" s="33">
        <f t="shared" si="0"/>
        <v>62599.510000000009</v>
      </c>
    </row>
    <row r="19" spans="1:24" s="20" customFormat="1" ht="14.5" hidden="1" x14ac:dyDescent="0.35">
      <c r="A19" s="31" t="s">
        <v>58</v>
      </c>
      <c r="B19" s="16" t="s">
        <v>93</v>
      </c>
      <c r="C19" s="15" t="s">
        <v>95</v>
      </c>
      <c r="D19" s="15" t="s">
        <v>102</v>
      </c>
      <c r="E19" s="15">
        <v>6503</v>
      </c>
      <c r="F19" s="15">
        <v>17.277999999999999</v>
      </c>
      <c r="G19" s="49"/>
      <c r="H19" s="49"/>
      <c r="I19" s="49"/>
      <c r="J19" s="49"/>
      <c r="K19" s="49"/>
      <c r="L19" s="49"/>
      <c r="M19" s="49"/>
      <c r="N19" s="49"/>
      <c r="O19" s="49">
        <f>465157-1</f>
        <v>465156</v>
      </c>
      <c r="P19" s="49"/>
      <c r="Q19" s="49"/>
      <c r="R19" s="49"/>
      <c r="S19" s="49"/>
      <c r="T19" s="49">
        <v>-74999.87</v>
      </c>
      <c r="U19" s="49"/>
      <c r="V19" s="49"/>
      <c r="W19" s="33">
        <f t="shared" si="0"/>
        <v>390156.13</v>
      </c>
    </row>
    <row r="20" spans="1:24" s="20" customFormat="1" ht="16" customHeight="1" x14ac:dyDescent="0.35">
      <c r="A20" s="31" t="s">
        <v>58</v>
      </c>
      <c r="B20" s="16" t="s">
        <v>53</v>
      </c>
      <c r="C20" s="15" t="s">
        <v>95</v>
      </c>
      <c r="D20" s="15" t="s">
        <v>102</v>
      </c>
      <c r="E20" s="15">
        <v>6503</v>
      </c>
      <c r="F20" s="15">
        <v>17.277999999999999</v>
      </c>
      <c r="G20" s="49"/>
      <c r="H20" s="49"/>
      <c r="I20" s="49"/>
      <c r="J20" s="49"/>
      <c r="K20" s="49"/>
      <c r="L20" s="49"/>
      <c r="M20" s="49"/>
      <c r="N20" s="49"/>
      <c r="O20" s="81">
        <v>1</v>
      </c>
      <c r="P20" s="81"/>
      <c r="Q20" s="81"/>
      <c r="R20" s="81"/>
      <c r="S20" s="81"/>
      <c r="T20" s="81">
        <v>74999.87</v>
      </c>
      <c r="U20" s="81"/>
      <c r="V20" s="81">
        <v>-1</v>
      </c>
      <c r="W20" s="33">
        <f t="shared" si="0"/>
        <v>74999.87</v>
      </c>
    </row>
    <row r="21" spans="1:24" s="10" customFormat="1" ht="14.5" hidden="1" x14ac:dyDescent="0.35">
      <c r="A21" s="74" t="s">
        <v>101</v>
      </c>
      <c r="B21" s="75" t="s">
        <v>33</v>
      </c>
      <c r="C21" s="15" t="s">
        <v>95</v>
      </c>
      <c r="D21" s="15" t="s">
        <v>102</v>
      </c>
      <c r="E21" s="15">
        <v>6523</v>
      </c>
      <c r="F21" s="76">
        <v>17.277999999999999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>
        <v>8500</v>
      </c>
      <c r="R21" s="49"/>
      <c r="S21" s="49"/>
      <c r="T21" s="49"/>
      <c r="U21" s="49"/>
      <c r="V21" s="49"/>
      <c r="W21" s="33">
        <f t="shared" si="0"/>
        <v>8500</v>
      </c>
    </row>
    <row r="22" spans="1:24" s="10" customFormat="1" ht="14.5" hidden="1" x14ac:dyDescent="0.35">
      <c r="A22" s="77" t="s">
        <v>106</v>
      </c>
      <c r="B22" s="16" t="s">
        <v>33</v>
      </c>
      <c r="C22" s="78" t="s">
        <v>107</v>
      </c>
      <c r="D22" s="15" t="s">
        <v>102</v>
      </c>
      <c r="E22" s="15">
        <v>6404</v>
      </c>
      <c r="F22" s="15">
        <v>17.277999999999999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>
        <f>13000-1</f>
        <v>12999</v>
      </c>
      <c r="S22" s="49"/>
      <c r="T22" s="49"/>
      <c r="U22" s="49"/>
      <c r="V22" s="49"/>
      <c r="W22" s="33">
        <f t="shared" si="0"/>
        <v>12999</v>
      </c>
    </row>
    <row r="23" spans="1:24" s="10" customFormat="1" ht="14.5" hidden="1" x14ac:dyDescent="0.35">
      <c r="A23" s="77" t="s">
        <v>106</v>
      </c>
      <c r="B23" s="16" t="s">
        <v>70</v>
      </c>
      <c r="C23" s="78" t="s">
        <v>107</v>
      </c>
      <c r="D23" s="15" t="s">
        <v>102</v>
      </c>
      <c r="E23" s="15">
        <v>6404</v>
      </c>
      <c r="F23" s="15">
        <v>17.277999999999999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>
        <v>1</v>
      </c>
      <c r="S23" s="49"/>
      <c r="T23" s="49"/>
      <c r="U23" s="49">
        <v>-1</v>
      </c>
      <c r="V23" s="49"/>
      <c r="W23" s="33">
        <f t="shared" si="0"/>
        <v>0</v>
      </c>
      <c r="X23" s="54"/>
    </row>
    <row r="24" spans="1:24" s="10" customFormat="1" ht="14.5" x14ac:dyDescent="0.35">
      <c r="A24" s="31"/>
      <c r="B24" s="16"/>
      <c r="C24" s="28"/>
      <c r="D24" s="15"/>
      <c r="E24" s="56"/>
      <c r="F24" s="15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33">
        <f t="shared" si="0"/>
        <v>0</v>
      </c>
    </row>
    <row r="25" spans="1:24" s="10" customFormat="1" ht="14.5" x14ac:dyDescent="0.35">
      <c r="A25" s="31"/>
      <c r="B25" s="16"/>
      <c r="C25" s="53"/>
      <c r="D25" s="15"/>
      <c r="E25" s="56"/>
      <c r="F25" s="15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33">
        <f t="shared" si="0"/>
        <v>0</v>
      </c>
    </row>
    <row r="26" spans="1:24" s="10" customFormat="1" ht="14.5" x14ac:dyDescent="0.35">
      <c r="A26" s="40"/>
      <c r="B26" s="60"/>
      <c r="C26" s="61"/>
      <c r="D26" s="30"/>
      <c r="E26" s="62"/>
      <c r="F26" s="62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33">
        <f t="shared" ref="W9:W72" si="1">SUM(G26:T26)</f>
        <v>0</v>
      </c>
    </row>
    <row r="27" spans="1:24" s="10" customFormat="1" ht="14.5" x14ac:dyDescent="0.35">
      <c r="A27" s="40"/>
      <c r="B27" s="16"/>
      <c r="C27" s="61"/>
      <c r="D27" s="30"/>
      <c r="E27" s="62"/>
      <c r="F27" s="62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33">
        <f t="shared" si="1"/>
        <v>0</v>
      </c>
    </row>
    <row r="28" spans="1:24" s="10" customFormat="1" ht="14.5" x14ac:dyDescent="0.35">
      <c r="A28" s="31"/>
      <c r="B28" s="16"/>
      <c r="C28" s="28"/>
      <c r="D28" s="15"/>
      <c r="E28" s="53"/>
      <c r="F28" s="1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33">
        <f t="shared" si="1"/>
        <v>0</v>
      </c>
    </row>
    <row r="29" spans="1:24" s="10" customFormat="1" ht="15.5" hidden="1" x14ac:dyDescent="0.35">
      <c r="A29" s="42"/>
      <c r="B29" s="16"/>
      <c r="C29" s="9"/>
      <c r="D29" s="9"/>
      <c r="E29" s="9"/>
      <c r="F29" s="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33">
        <f t="shared" si="1"/>
        <v>0</v>
      </c>
    </row>
    <row r="30" spans="1:24" s="10" customFormat="1" ht="14.5" hidden="1" x14ac:dyDescent="0.35">
      <c r="A30" s="9" t="s">
        <v>8</v>
      </c>
      <c r="B30" s="11"/>
      <c r="C30" s="12"/>
      <c r="D30" s="12"/>
      <c r="E30" s="13"/>
      <c r="F30" s="14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3">
        <f t="shared" si="1"/>
        <v>0</v>
      </c>
    </row>
    <row r="31" spans="1:24" s="10" customFormat="1" ht="14.5" hidden="1" x14ac:dyDescent="0.35">
      <c r="A31" s="15" t="s">
        <v>40</v>
      </c>
      <c r="B31" s="11"/>
      <c r="C31" s="12"/>
      <c r="D31" s="12"/>
      <c r="E31" s="13"/>
      <c r="F31" s="14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33">
        <f t="shared" si="1"/>
        <v>0</v>
      </c>
    </row>
    <row r="32" spans="1:24" s="10" customFormat="1" ht="15" hidden="1" x14ac:dyDescent="0.35">
      <c r="A32" s="29" t="s">
        <v>13</v>
      </c>
      <c r="B32" s="16" t="s">
        <v>33</v>
      </c>
      <c r="C32" s="48" t="s">
        <v>41</v>
      </c>
      <c r="D32" s="68" t="s">
        <v>42</v>
      </c>
      <c r="E32" s="69" t="s">
        <v>43</v>
      </c>
      <c r="F32" s="15" t="s">
        <v>14</v>
      </c>
      <c r="G32" s="52"/>
      <c r="H32" s="52"/>
      <c r="I32" s="52">
        <v>95000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33">
        <f t="shared" si="1"/>
        <v>95000</v>
      </c>
    </row>
    <row r="33" spans="1:23" s="10" customFormat="1" ht="14.5" hidden="1" x14ac:dyDescent="0.35">
      <c r="A33" s="34" t="s">
        <v>16</v>
      </c>
      <c r="B33" s="16" t="s">
        <v>33</v>
      </c>
      <c r="C33" s="68" t="s">
        <v>44</v>
      </c>
      <c r="D33" s="68" t="s">
        <v>42</v>
      </c>
      <c r="E33" s="58" t="s">
        <v>45</v>
      </c>
      <c r="F33" s="16" t="s">
        <v>14</v>
      </c>
      <c r="G33" s="51"/>
      <c r="H33" s="51"/>
      <c r="I33" s="51">
        <v>245028.13</v>
      </c>
      <c r="J33" s="51"/>
      <c r="K33" s="51"/>
      <c r="L33" s="51"/>
      <c r="M33" s="51"/>
      <c r="N33" s="51"/>
      <c r="O33" s="51"/>
      <c r="P33" s="51">
        <v>147321.87</v>
      </c>
      <c r="Q33" s="51"/>
      <c r="R33" s="51"/>
      <c r="S33" s="51"/>
      <c r="T33" s="51"/>
      <c r="U33" s="51"/>
      <c r="V33" s="51"/>
      <c r="W33" s="33">
        <f t="shared" si="1"/>
        <v>392350</v>
      </c>
    </row>
    <row r="34" spans="1:23" s="10" customFormat="1" ht="14.5" hidden="1" x14ac:dyDescent="0.35">
      <c r="A34" s="34"/>
      <c r="B34" s="16"/>
      <c r="C34" s="15"/>
      <c r="D34" s="15"/>
      <c r="E34" s="15"/>
      <c r="F34" s="16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33">
        <f t="shared" si="1"/>
        <v>0</v>
      </c>
    </row>
    <row r="35" spans="1:23" s="10" customFormat="1" ht="15.5" hidden="1" x14ac:dyDescent="0.35">
      <c r="A35" s="18"/>
      <c r="B35" s="16"/>
      <c r="C35" s="55"/>
      <c r="D35" s="15"/>
      <c r="E35" s="55"/>
      <c r="F35" s="16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33">
        <f t="shared" si="1"/>
        <v>0</v>
      </c>
    </row>
    <row r="36" spans="1:23" s="20" customFormat="1" ht="14.5" hidden="1" x14ac:dyDescent="0.35">
      <c r="A36" s="9" t="s">
        <v>8</v>
      </c>
      <c r="B36" s="11"/>
      <c r="C36" s="14"/>
      <c r="D36" s="14"/>
      <c r="E36" s="11"/>
      <c r="F36" s="1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33">
        <f t="shared" si="1"/>
        <v>0</v>
      </c>
    </row>
    <row r="37" spans="1:23" s="10" customFormat="1" ht="14.5" hidden="1" x14ac:dyDescent="0.35">
      <c r="A37" s="15" t="s">
        <v>63</v>
      </c>
      <c r="B37" s="11"/>
      <c r="C37" s="14"/>
      <c r="D37" s="14"/>
      <c r="E37" s="11"/>
      <c r="F37" s="1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33">
        <f t="shared" si="1"/>
        <v>0</v>
      </c>
    </row>
    <row r="38" spans="1:23" s="20" customFormat="1" ht="14.5" hidden="1" x14ac:dyDescent="0.35">
      <c r="A38" s="31" t="s">
        <v>66</v>
      </c>
      <c r="B38" s="43" t="s">
        <v>33</v>
      </c>
      <c r="C38" s="15" t="s">
        <v>67</v>
      </c>
      <c r="D38" s="56" t="s">
        <v>68</v>
      </c>
      <c r="E38" s="56" t="s">
        <v>69</v>
      </c>
      <c r="F38" s="15">
        <v>17.245000000000001</v>
      </c>
      <c r="G38" s="51"/>
      <c r="H38" s="51"/>
      <c r="I38" s="51"/>
      <c r="J38" s="51"/>
      <c r="K38" s="51">
        <f>70940.3-2</f>
        <v>70938.3</v>
      </c>
      <c r="L38" s="51"/>
      <c r="M38" s="51"/>
      <c r="N38" s="51"/>
      <c r="O38" s="51"/>
      <c r="P38" s="51"/>
      <c r="Q38" s="51"/>
      <c r="R38" s="51"/>
      <c r="S38" s="51"/>
      <c r="T38" s="51">
        <v>-55000.3</v>
      </c>
      <c r="U38" s="51"/>
      <c r="V38" s="51"/>
      <c r="W38" s="33">
        <f t="shared" si="1"/>
        <v>15938</v>
      </c>
    </row>
    <row r="39" spans="1:23" s="20" customFormat="1" ht="14.5" hidden="1" x14ac:dyDescent="0.35">
      <c r="A39" s="31" t="s">
        <v>66</v>
      </c>
      <c r="B39" s="16" t="s">
        <v>70</v>
      </c>
      <c r="C39" s="15" t="s">
        <v>67</v>
      </c>
      <c r="D39" s="56" t="s">
        <v>68</v>
      </c>
      <c r="E39" s="56" t="s">
        <v>69</v>
      </c>
      <c r="F39" s="15">
        <v>17.245000000000001</v>
      </c>
      <c r="G39" s="51"/>
      <c r="H39" s="51"/>
      <c r="I39" s="51"/>
      <c r="J39" s="51"/>
      <c r="K39" s="51">
        <v>1</v>
      </c>
      <c r="L39" s="51"/>
      <c r="M39" s="51"/>
      <c r="N39" s="51"/>
      <c r="O39" s="51"/>
      <c r="P39" s="51"/>
      <c r="Q39" s="51"/>
      <c r="R39" s="51"/>
      <c r="S39" s="51"/>
      <c r="T39" s="51">
        <v>55000.3</v>
      </c>
      <c r="U39" s="51"/>
      <c r="V39" s="51"/>
      <c r="W39" s="33">
        <f t="shared" si="1"/>
        <v>55001.3</v>
      </c>
    </row>
    <row r="40" spans="1:23" s="10" customFormat="1" ht="14.5" hidden="1" x14ac:dyDescent="0.35">
      <c r="A40" s="31" t="s">
        <v>66</v>
      </c>
      <c r="B40" s="16" t="s">
        <v>71</v>
      </c>
      <c r="C40" s="15" t="s">
        <v>67</v>
      </c>
      <c r="D40" s="56" t="s">
        <v>68</v>
      </c>
      <c r="E40" s="56" t="s">
        <v>69</v>
      </c>
      <c r="F40" s="15">
        <v>17.245000000000001</v>
      </c>
      <c r="G40" s="51"/>
      <c r="H40" s="51"/>
      <c r="I40" s="51"/>
      <c r="J40" s="51"/>
      <c r="K40" s="51">
        <v>1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33">
        <f t="shared" si="1"/>
        <v>1</v>
      </c>
    </row>
    <row r="41" spans="1:23" s="10" customFormat="1" ht="14.5" hidden="1" x14ac:dyDescent="0.35">
      <c r="A41" s="35"/>
      <c r="B41" s="43"/>
      <c r="C41" s="15"/>
      <c r="D41" s="15"/>
      <c r="E41" s="15"/>
      <c r="F41" s="15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33">
        <f t="shared" si="1"/>
        <v>0</v>
      </c>
    </row>
    <row r="42" spans="1:23" s="10" customFormat="1" ht="14.5" hidden="1" x14ac:dyDescent="0.35">
      <c r="A42" s="35"/>
      <c r="B42" s="16"/>
      <c r="C42" s="15"/>
      <c r="D42" s="15"/>
      <c r="E42" s="15"/>
      <c r="F42" s="15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33">
        <f t="shared" si="1"/>
        <v>0</v>
      </c>
    </row>
    <row r="43" spans="1:23" s="10" customFormat="1" ht="14.5" hidden="1" x14ac:dyDescent="0.35">
      <c r="A43" s="35"/>
      <c r="B43" s="16"/>
      <c r="C43" s="15"/>
      <c r="D43" s="15"/>
      <c r="E43" s="15"/>
      <c r="F43" s="15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33">
        <f t="shared" si="1"/>
        <v>0</v>
      </c>
    </row>
    <row r="44" spans="1:23" s="10" customFormat="1" ht="14.5" hidden="1" x14ac:dyDescent="0.35">
      <c r="A44" s="19"/>
      <c r="B44" s="11"/>
      <c r="C44" s="12"/>
      <c r="D44" s="12"/>
      <c r="E44" s="13"/>
      <c r="F44" s="14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33">
        <f t="shared" si="1"/>
        <v>0</v>
      </c>
    </row>
    <row r="45" spans="1:23" s="10" customFormat="1" ht="14.5" hidden="1" x14ac:dyDescent="0.35">
      <c r="A45" s="9" t="s">
        <v>8</v>
      </c>
      <c r="B45" s="11"/>
      <c r="C45" s="12"/>
      <c r="D45" s="12"/>
      <c r="E45" s="13"/>
      <c r="F45" s="14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33">
        <f t="shared" si="1"/>
        <v>0</v>
      </c>
    </row>
    <row r="46" spans="1:23" s="10" customFormat="1" ht="14.5" hidden="1" x14ac:dyDescent="0.35">
      <c r="A46" s="15" t="s">
        <v>111</v>
      </c>
      <c r="B46" s="11"/>
      <c r="C46" s="12"/>
      <c r="D46" s="12"/>
      <c r="E46" s="13"/>
      <c r="F46" s="14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33">
        <f t="shared" si="1"/>
        <v>0</v>
      </c>
    </row>
    <row r="47" spans="1:23" s="20" customFormat="1" ht="14.5" hidden="1" x14ac:dyDescent="0.35">
      <c r="A47" s="79" t="s">
        <v>140</v>
      </c>
      <c r="B47" s="61" t="s">
        <v>141</v>
      </c>
      <c r="C47" s="15" t="s">
        <v>142</v>
      </c>
      <c r="D47" s="15" t="s">
        <v>143</v>
      </c>
      <c r="E47" s="15" t="s">
        <v>144</v>
      </c>
      <c r="F47" s="15">
        <v>17.225000000000001</v>
      </c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>
        <f>19051.5574059391-1</f>
        <v>19050.5574059391</v>
      </c>
      <c r="T47" s="51"/>
      <c r="U47" s="51"/>
      <c r="V47" s="51"/>
      <c r="W47" s="33">
        <f t="shared" si="1"/>
        <v>19050.5574059391</v>
      </c>
    </row>
    <row r="48" spans="1:23" s="20" customFormat="1" ht="14.5" hidden="1" x14ac:dyDescent="0.35">
      <c r="A48" s="79" t="s">
        <v>140</v>
      </c>
      <c r="B48" s="61" t="s">
        <v>145</v>
      </c>
      <c r="C48" s="15" t="s">
        <v>142</v>
      </c>
      <c r="D48" s="15" t="s">
        <v>143</v>
      </c>
      <c r="E48" s="15" t="s">
        <v>144</v>
      </c>
      <c r="F48" s="15">
        <v>17.225000000000001</v>
      </c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>
        <v>1</v>
      </c>
      <c r="T48" s="51"/>
      <c r="U48" s="51"/>
      <c r="V48" s="51"/>
      <c r="W48" s="33">
        <f t="shared" si="1"/>
        <v>1</v>
      </c>
    </row>
    <row r="49" spans="1:24" s="20" customFormat="1" ht="14.5" hidden="1" x14ac:dyDescent="0.35">
      <c r="A49" s="35"/>
      <c r="B49" s="16"/>
      <c r="C49" s="15"/>
      <c r="D49" s="15"/>
      <c r="E49" s="15"/>
      <c r="F49" s="15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33">
        <f t="shared" si="1"/>
        <v>0</v>
      </c>
      <c r="X49" s="64"/>
    </row>
    <row r="50" spans="1:24" s="20" customFormat="1" ht="14.5" hidden="1" x14ac:dyDescent="0.35">
      <c r="A50" s="18"/>
      <c r="B50" s="16"/>
      <c r="C50" s="15"/>
      <c r="D50" s="15"/>
      <c r="E50" s="15"/>
      <c r="F50" s="15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33">
        <f t="shared" si="1"/>
        <v>0</v>
      </c>
    </row>
    <row r="51" spans="1:24" s="20" customFormat="1" ht="14.5" hidden="1" x14ac:dyDescent="0.35">
      <c r="A51" s="31"/>
      <c r="B51" s="16"/>
      <c r="C51" s="30"/>
      <c r="D51" s="30"/>
      <c r="E51" s="32"/>
      <c r="F51" s="15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33">
        <f t="shared" si="1"/>
        <v>0</v>
      </c>
    </row>
    <row r="52" spans="1:24" s="20" customFormat="1" ht="14.5" hidden="1" x14ac:dyDescent="0.35">
      <c r="A52" s="19"/>
      <c r="B52" s="11"/>
      <c r="C52" s="12"/>
      <c r="D52" s="12"/>
      <c r="E52" s="12"/>
      <c r="F52" s="1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33">
        <f t="shared" si="1"/>
        <v>0</v>
      </c>
    </row>
    <row r="53" spans="1:24" s="20" customFormat="1" ht="14.5" hidden="1" x14ac:dyDescent="0.35">
      <c r="A53" s="9" t="s">
        <v>8</v>
      </c>
      <c r="B53" s="11"/>
      <c r="C53" s="12"/>
      <c r="D53" s="12"/>
      <c r="E53" s="12"/>
      <c r="F53" s="14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33">
        <f t="shared" si="1"/>
        <v>0</v>
      </c>
    </row>
    <row r="54" spans="1:24" s="10" customFormat="1" ht="14.5" hidden="1" x14ac:dyDescent="0.35">
      <c r="A54" s="15" t="s">
        <v>73</v>
      </c>
      <c r="B54" s="11"/>
      <c r="C54" s="12"/>
      <c r="D54" s="12"/>
      <c r="E54" s="12"/>
      <c r="F54" s="14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33">
        <f t="shared" si="1"/>
        <v>0</v>
      </c>
    </row>
    <row r="55" spans="1:24" s="10" customFormat="1" ht="14.5" hidden="1" x14ac:dyDescent="0.35">
      <c r="A55" s="18" t="s">
        <v>25</v>
      </c>
      <c r="B55" s="16" t="s">
        <v>33</v>
      </c>
      <c r="C55" s="15" t="s">
        <v>85</v>
      </c>
      <c r="D55" s="15" t="s">
        <v>86</v>
      </c>
      <c r="E55" s="15" t="s">
        <v>87</v>
      </c>
      <c r="F55" s="73">
        <v>17.207000000000001</v>
      </c>
      <c r="G55" s="52"/>
      <c r="H55" s="52"/>
      <c r="I55" s="52"/>
      <c r="J55" s="52"/>
      <c r="K55" s="52"/>
      <c r="L55" s="52"/>
      <c r="M55" s="52"/>
      <c r="N55" s="52">
        <f>418954-1</f>
        <v>418953</v>
      </c>
      <c r="O55" s="52"/>
      <c r="P55" s="52"/>
      <c r="Q55" s="52"/>
      <c r="R55" s="52"/>
      <c r="S55" s="52"/>
      <c r="T55" s="52">
        <v>-54999.58</v>
      </c>
      <c r="U55" s="52"/>
      <c r="V55" s="52"/>
      <c r="W55" s="33">
        <f t="shared" si="1"/>
        <v>363953.42</v>
      </c>
    </row>
    <row r="56" spans="1:24" s="10" customFormat="1" ht="14.5" hidden="1" x14ac:dyDescent="0.35">
      <c r="A56" s="18" t="s">
        <v>25</v>
      </c>
      <c r="B56" s="16" t="s">
        <v>70</v>
      </c>
      <c r="C56" s="15" t="s">
        <v>85</v>
      </c>
      <c r="D56" s="15" t="s">
        <v>86</v>
      </c>
      <c r="E56" s="15" t="s">
        <v>87</v>
      </c>
      <c r="F56" s="73">
        <v>17.207000000000001</v>
      </c>
      <c r="G56" s="51"/>
      <c r="H56" s="51"/>
      <c r="I56" s="51"/>
      <c r="J56" s="51"/>
      <c r="K56" s="51"/>
      <c r="L56" s="51"/>
      <c r="M56" s="51"/>
      <c r="N56" s="51">
        <v>1</v>
      </c>
      <c r="O56" s="51"/>
      <c r="P56" s="51"/>
      <c r="Q56" s="51"/>
      <c r="R56" s="51"/>
      <c r="S56" s="51"/>
      <c r="T56" s="51">
        <v>54999.579999999987</v>
      </c>
      <c r="U56" s="51"/>
      <c r="V56" s="51"/>
      <c r="W56" s="33">
        <f t="shared" si="1"/>
        <v>55000.579999999987</v>
      </c>
    </row>
    <row r="57" spans="1:24" s="20" customFormat="1" ht="14.5" hidden="1" x14ac:dyDescent="0.35">
      <c r="A57" s="18" t="s">
        <v>17</v>
      </c>
      <c r="B57" s="16" t="s">
        <v>33</v>
      </c>
      <c r="C57" s="15" t="s">
        <v>85</v>
      </c>
      <c r="D57" s="15" t="s">
        <v>86</v>
      </c>
      <c r="E57" s="15" t="s">
        <v>88</v>
      </c>
      <c r="F57" s="73" t="s">
        <v>15</v>
      </c>
      <c r="G57" s="52"/>
      <c r="H57" s="52"/>
      <c r="I57" s="52"/>
      <c r="J57" s="52"/>
      <c r="K57" s="52"/>
      <c r="L57" s="52"/>
      <c r="M57" s="52"/>
      <c r="N57" s="52">
        <f>36076-1</f>
        <v>36075</v>
      </c>
      <c r="O57" s="52"/>
      <c r="P57" s="52"/>
      <c r="Q57" s="52"/>
      <c r="R57" s="52"/>
      <c r="S57" s="52"/>
      <c r="T57" s="52">
        <v>-4898.82</v>
      </c>
      <c r="U57" s="52"/>
      <c r="V57" s="52"/>
      <c r="W57" s="33">
        <f t="shared" si="1"/>
        <v>31176.18</v>
      </c>
    </row>
    <row r="58" spans="1:24" s="10" customFormat="1" ht="14.5" hidden="1" x14ac:dyDescent="0.35">
      <c r="A58" s="18" t="s">
        <v>17</v>
      </c>
      <c r="B58" s="16" t="s">
        <v>70</v>
      </c>
      <c r="C58" s="15" t="s">
        <v>85</v>
      </c>
      <c r="D58" s="15" t="s">
        <v>86</v>
      </c>
      <c r="E58" s="15" t="s">
        <v>88</v>
      </c>
      <c r="F58" s="73" t="s">
        <v>15</v>
      </c>
      <c r="G58" s="52"/>
      <c r="H58" s="52"/>
      <c r="I58" s="52"/>
      <c r="J58" s="52"/>
      <c r="K58" s="52"/>
      <c r="L58" s="52"/>
      <c r="M58" s="52"/>
      <c r="N58" s="52">
        <v>1</v>
      </c>
      <c r="O58" s="52"/>
      <c r="P58" s="52"/>
      <c r="Q58" s="52"/>
      <c r="R58" s="52"/>
      <c r="S58" s="52"/>
      <c r="T58" s="52">
        <v>4898.82</v>
      </c>
      <c r="U58" s="52"/>
      <c r="V58" s="52"/>
      <c r="W58" s="33">
        <f t="shared" si="1"/>
        <v>4899.82</v>
      </c>
    </row>
    <row r="59" spans="1:24" s="10" customFormat="1" ht="14.5" hidden="1" x14ac:dyDescent="0.35">
      <c r="A59" s="36" t="s">
        <v>21</v>
      </c>
      <c r="B59" s="16" t="s">
        <v>33</v>
      </c>
      <c r="C59" s="57" t="s">
        <v>34</v>
      </c>
      <c r="D59" s="28" t="s">
        <v>35</v>
      </c>
      <c r="E59" s="15" t="s">
        <v>36</v>
      </c>
      <c r="F59" s="16" t="s">
        <v>14</v>
      </c>
      <c r="G59" s="52"/>
      <c r="H59" s="52">
        <v>41154.078975879369</v>
      </c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33">
        <f t="shared" si="1"/>
        <v>41154.078975879369</v>
      </c>
    </row>
    <row r="60" spans="1:24" s="10" customFormat="1" ht="14.5" hidden="1" x14ac:dyDescent="0.35">
      <c r="A60" s="18" t="s">
        <v>28</v>
      </c>
      <c r="B60" s="59" t="s">
        <v>29</v>
      </c>
      <c r="C60" s="63" t="s">
        <v>22</v>
      </c>
      <c r="D60" s="63" t="s">
        <v>23</v>
      </c>
      <c r="E60" s="63" t="s">
        <v>24</v>
      </c>
      <c r="F60" s="63">
        <v>10.561</v>
      </c>
      <c r="G60" s="52">
        <v>6446</v>
      </c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33">
        <f t="shared" si="1"/>
        <v>6446</v>
      </c>
    </row>
    <row r="61" spans="1:24" s="10" customFormat="1" ht="14.5" hidden="1" x14ac:dyDescent="0.35">
      <c r="A61" s="20" t="s">
        <v>74</v>
      </c>
      <c r="B61" s="59" t="s">
        <v>33</v>
      </c>
      <c r="C61" s="15" t="s">
        <v>34</v>
      </c>
      <c r="D61" s="15" t="s">
        <v>35</v>
      </c>
      <c r="E61" s="15" t="s">
        <v>36</v>
      </c>
      <c r="F61" s="63"/>
      <c r="G61" s="52"/>
      <c r="H61" s="52"/>
      <c r="I61" s="52"/>
      <c r="J61" s="52"/>
      <c r="K61" s="52"/>
      <c r="L61" s="52">
        <v>19678.119999999995</v>
      </c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33">
        <f t="shared" si="1"/>
        <v>19678.119999999995</v>
      </c>
    </row>
    <row r="62" spans="1:24" s="10" customFormat="1" ht="14.5" hidden="1" x14ac:dyDescent="0.35">
      <c r="A62" s="36" t="s">
        <v>112</v>
      </c>
      <c r="B62" s="80" t="s">
        <v>148</v>
      </c>
      <c r="C62" s="15" t="s">
        <v>113</v>
      </c>
      <c r="D62" s="28" t="s">
        <v>23</v>
      </c>
      <c r="E62" s="15" t="s">
        <v>24</v>
      </c>
      <c r="F62" s="16">
        <v>10.561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>
        <v>27630.98</v>
      </c>
      <c r="T62" s="52"/>
      <c r="U62" s="52"/>
      <c r="V62" s="52"/>
      <c r="W62" s="33">
        <f t="shared" si="1"/>
        <v>27630.98</v>
      </c>
    </row>
    <row r="63" spans="1:24" s="10" customFormat="1" ht="14.5" hidden="1" x14ac:dyDescent="0.35">
      <c r="A63" s="36" t="s">
        <v>115</v>
      </c>
      <c r="B63" s="61" t="s">
        <v>114</v>
      </c>
      <c r="C63" s="56" t="s">
        <v>116</v>
      </c>
      <c r="D63" s="56" t="s">
        <v>117</v>
      </c>
      <c r="E63" s="56" t="s">
        <v>118</v>
      </c>
      <c r="F63" s="16" t="s">
        <v>14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>
        <v>12229.73</v>
      </c>
      <c r="T63" s="52"/>
      <c r="U63" s="52"/>
      <c r="V63" s="52"/>
      <c r="W63" s="33">
        <f t="shared" si="1"/>
        <v>12229.73</v>
      </c>
    </row>
    <row r="64" spans="1:24" s="10" customFormat="1" ht="14.5" hidden="1" x14ac:dyDescent="0.35">
      <c r="A64" s="18" t="s">
        <v>119</v>
      </c>
      <c r="B64" s="61" t="s">
        <v>114</v>
      </c>
      <c r="C64" s="56" t="s">
        <v>120</v>
      </c>
      <c r="D64" s="15" t="s">
        <v>121</v>
      </c>
      <c r="E64" s="56" t="s">
        <v>122</v>
      </c>
      <c r="F64" s="16" t="s">
        <v>14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>
        <v>4395.66</v>
      </c>
      <c r="T64" s="52"/>
      <c r="U64" s="52"/>
      <c r="V64" s="52"/>
      <c r="W64" s="33">
        <f t="shared" si="1"/>
        <v>4395.66</v>
      </c>
    </row>
    <row r="65" spans="1:24" s="10" customFormat="1" ht="14.5" hidden="1" x14ac:dyDescent="0.35">
      <c r="A65" s="18" t="s">
        <v>123</v>
      </c>
      <c r="B65" s="61" t="s">
        <v>114</v>
      </c>
      <c r="C65" s="56" t="s">
        <v>124</v>
      </c>
      <c r="D65" s="15" t="s">
        <v>125</v>
      </c>
      <c r="E65" s="56" t="s">
        <v>126</v>
      </c>
      <c r="F65" s="16" t="s">
        <v>14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>
        <v>9172.2999999999993</v>
      </c>
      <c r="T65" s="52"/>
      <c r="U65" s="52"/>
      <c r="V65" s="52"/>
      <c r="W65" s="33">
        <f t="shared" si="1"/>
        <v>9172.2999999999993</v>
      </c>
    </row>
    <row r="66" spans="1:24" s="10" customFormat="1" ht="14.5" hidden="1" x14ac:dyDescent="0.35">
      <c r="A66" s="35" t="s">
        <v>127</v>
      </c>
      <c r="B66" s="61" t="s">
        <v>114</v>
      </c>
      <c r="C66" s="15" t="s">
        <v>128</v>
      </c>
      <c r="D66" s="15" t="s">
        <v>129</v>
      </c>
      <c r="E66" s="15" t="s">
        <v>130</v>
      </c>
      <c r="F66" s="16" t="s">
        <v>14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>
        <v>3900</v>
      </c>
      <c r="T66" s="52"/>
      <c r="U66" s="52"/>
      <c r="V66" s="52"/>
      <c r="W66" s="33">
        <f t="shared" si="1"/>
        <v>3900</v>
      </c>
    </row>
    <row r="67" spans="1:24" s="10" customFormat="1" ht="14.5" hidden="1" x14ac:dyDescent="0.35">
      <c r="A67" s="18" t="s">
        <v>131</v>
      </c>
      <c r="B67" s="61" t="s">
        <v>114</v>
      </c>
      <c r="C67" s="15" t="s">
        <v>132</v>
      </c>
      <c r="D67" s="15" t="s">
        <v>133</v>
      </c>
      <c r="E67" s="15" t="s">
        <v>134</v>
      </c>
      <c r="F67" s="16" t="s">
        <v>14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>
        <v>1380.67</v>
      </c>
      <c r="T67" s="52"/>
      <c r="U67" s="52"/>
      <c r="V67" s="52"/>
      <c r="W67" s="33">
        <f t="shared" si="1"/>
        <v>1380.67</v>
      </c>
    </row>
    <row r="68" spans="1:24" s="10" customFormat="1" ht="14.5" hidden="1" x14ac:dyDescent="0.35">
      <c r="A68" s="18" t="s">
        <v>135</v>
      </c>
      <c r="B68" s="61" t="s">
        <v>136</v>
      </c>
      <c r="C68" s="56" t="s">
        <v>137</v>
      </c>
      <c r="D68" s="15" t="s">
        <v>138</v>
      </c>
      <c r="E68" s="56" t="s">
        <v>139</v>
      </c>
      <c r="F68" s="16" t="s">
        <v>14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>
        <v>24365.03</v>
      </c>
      <c r="T68" s="52"/>
      <c r="U68" s="52"/>
      <c r="V68" s="52"/>
      <c r="W68" s="33">
        <f t="shared" si="1"/>
        <v>24365.03</v>
      </c>
    </row>
    <row r="69" spans="1:24" s="10" customFormat="1" ht="14.5" hidden="1" x14ac:dyDescent="0.35">
      <c r="A69" s="36"/>
      <c r="B69" s="37"/>
      <c r="C69" s="38"/>
      <c r="D69" s="38"/>
      <c r="E69" s="39"/>
      <c r="F69" s="37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33">
        <f t="shared" si="1"/>
        <v>0</v>
      </c>
    </row>
    <row r="70" spans="1:24" s="10" customFormat="1" ht="14.5" hidden="1" x14ac:dyDescent="0.35">
      <c r="A70" s="9" t="s">
        <v>8</v>
      </c>
      <c r="B70" s="37"/>
      <c r="C70" s="38"/>
      <c r="D70" s="38"/>
      <c r="E70" s="39"/>
      <c r="F70" s="37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33">
        <f t="shared" si="1"/>
        <v>0</v>
      </c>
    </row>
    <row r="71" spans="1:24" s="10" customFormat="1" ht="14.5" hidden="1" x14ac:dyDescent="0.35">
      <c r="A71" s="15" t="s">
        <v>82</v>
      </c>
      <c r="B71" s="37"/>
      <c r="C71" s="38"/>
      <c r="D71" s="38"/>
      <c r="E71" s="39"/>
      <c r="F71" s="37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33">
        <f t="shared" si="1"/>
        <v>0</v>
      </c>
    </row>
    <row r="72" spans="1:24" s="10" customFormat="1" ht="14.5" hidden="1" x14ac:dyDescent="0.35">
      <c r="A72" s="40" t="s">
        <v>18</v>
      </c>
      <c r="B72" s="16" t="s">
        <v>33</v>
      </c>
      <c r="C72" s="30" t="s">
        <v>78</v>
      </c>
      <c r="D72" s="30" t="s">
        <v>79</v>
      </c>
      <c r="E72" s="32" t="s">
        <v>80</v>
      </c>
      <c r="F72" s="28">
        <v>17.800999999999998</v>
      </c>
      <c r="G72" s="52"/>
      <c r="H72" s="52"/>
      <c r="I72" s="52"/>
      <c r="J72" s="52"/>
      <c r="K72" s="52"/>
      <c r="L72" s="52"/>
      <c r="M72" s="52">
        <v>14133.371525369999</v>
      </c>
      <c r="N72" s="52"/>
      <c r="O72" s="52"/>
      <c r="P72" s="52"/>
      <c r="Q72" s="52"/>
      <c r="R72" s="52"/>
      <c r="S72" s="52"/>
      <c r="T72" s="52"/>
      <c r="U72" s="52"/>
      <c r="V72" s="52"/>
      <c r="W72" s="33">
        <f t="shared" si="1"/>
        <v>14133.371525369999</v>
      </c>
    </row>
    <row r="73" spans="1:24" s="10" customFormat="1" ht="14.5" hidden="1" x14ac:dyDescent="0.35">
      <c r="A73" s="40" t="s">
        <v>19</v>
      </c>
      <c r="B73" s="16" t="s">
        <v>33</v>
      </c>
      <c r="C73" s="30" t="s">
        <v>78</v>
      </c>
      <c r="D73" s="72" t="s">
        <v>79</v>
      </c>
      <c r="E73" s="15" t="s">
        <v>81</v>
      </c>
      <c r="F73" s="28">
        <v>17.800999999999998</v>
      </c>
      <c r="G73" s="52"/>
      <c r="H73" s="52"/>
      <c r="I73" s="52"/>
      <c r="J73" s="52"/>
      <c r="K73" s="52"/>
      <c r="L73" s="52"/>
      <c r="M73" s="52">
        <v>14268.97284936</v>
      </c>
      <c r="N73" s="52"/>
      <c r="O73" s="52"/>
      <c r="P73" s="52"/>
      <c r="Q73" s="52"/>
      <c r="R73" s="52"/>
      <c r="S73" s="52"/>
      <c r="T73" s="52"/>
      <c r="U73" s="52"/>
      <c r="V73" s="52"/>
      <c r="W73" s="33">
        <f>SUM(G73:T73)</f>
        <v>14268.97284936</v>
      </c>
    </row>
    <row r="74" spans="1:24" s="10" customFormat="1" ht="14.5" hidden="1" x14ac:dyDescent="0.35">
      <c r="A74" s="40"/>
      <c r="B74" s="16"/>
      <c r="C74" s="15"/>
      <c r="D74" s="56"/>
      <c r="E74" s="63"/>
      <c r="F74" s="15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33">
        <f>SUM(G74:T74)</f>
        <v>0</v>
      </c>
    </row>
    <row r="75" spans="1:24" s="10" customFormat="1" ht="14.5" hidden="1" x14ac:dyDescent="0.35">
      <c r="A75" s="40"/>
      <c r="B75" s="16"/>
      <c r="C75" s="30"/>
      <c r="D75" s="30"/>
      <c r="E75" s="32"/>
      <c r="F75" s="28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33">
        <f>SUM(G75:T75)</f>
        <v>0</v>
      </c>
      <c r="X75" s="41"/>
    </row>
    <row r="76" spans="1:24" s="10" customFormat="1" ht="14.5" hidden="1" x14ac:dyDescent="0.35">
      <c r="A76" s="21"/>
      <c r="B76" s="14"/>
      <c r="C76" s="12"/>
      <c r="D76" s="14"/>
      <c r="E76" s="12"/>
      <c r="F76" s="14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33">
        <f>SUM(G76:T76)</f>
        <v>0</v>
      </c>
    </row>
    <row r="77" spans="1:24" s="10" customFormat="1" ht="14.5" hidden="1" x14ac:dyDescent="0.35">
      <c r="A77" s="17"/>
      <c r="B77" s="17"/>
      <c r="C77" s="17"/>
      <c r="D77" s="14"/>
      <c r="E77" s="14"/>
      <c r="F77" s="14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33">
        <f>SUM(G77:T77)</f>
        <v>0</v>
      </c>
    </row>
    <row r="78" spans="1:24" s="10" customFormat="1" ht="14.5" x14ac:dyDescent="0.35">
      <c r="A78" s="18" t="s">
        <v>0</v>
      </c>
      <c r="B78" s="18"/>
      <c r="C78" s="22"/>
      <c r="D78" s="22"/>
      <c r="E78" s="22"/>
      <c r="F78" s="22"/>
      <c r="G78" s="51">
        <f>SUM(G6:G77)</f>
        <v>6446</v>
      </c>
      <c r="H78" s="51">
        <f t="shared" ref="H78:S78" si="2">SUM(H6:H77)</f>
        <v>41154.078975879369</v>
      </c>
      <c r="I78" s="51">
        <f t="shared" si="2"/>
        <v>340028.13</v>
      </c>
      <c r="J78" s="51">
        <f t="shared" si="2"/>
        <v>802550</v>
      </c>
      <c r="K78" s="51">
        <f t="shared" si="2"/>
        <v>70940.3</v>
      </c>
      <c r="L78" s="51">
        <f t="shared" si="2"/>
        <v>19678.119999999995</v>
      </c>
      <c r="M78" s="51">
        <f t="shared" si="2"/>
        <v>28402.344374729997</v>
      </c>
      <c r="N78" s="51">
        <f t="shared" si="2"/>
        <v>455030</v>
      </c>
      <c r="O78" s="51">
        <f t="shared" si="2"/>
        <v>886070</v>
      </c>
      <c r="P78" s="51">
        <f t="shared" si="2"/>
        <v>147321.87</v>
      </c>
      <c r="Q78" s="51">
        <f t="shared" si="2"/>
        <v>8500</v>
      </c>
      <c r="R78" s="51">
        <f t="shared" si="2"/>
        <v>13000</v>
      </c>
      <c r="S78" s="51">
        <f t="shared" si="2"/>
        <v>102125.9274059391</v>
      </c>
      <c r="T78" s="51">
        <f>SUM(T7:T58)</f>
        <v>4.3655745685100555E-11</v>
      </c>
      <c r="U78" s="51">
        <f>SUM(U7:U25)</f>
        <v>-1</v>
      </c>
      <c r="V78" s="51">
        <f>SUM(V6:V28)</f>
        <v>-6.01</v>
      </c>
      <c r="W78" s="33"/>
    </row>
    <row r="79" spans="1:24" s="10" customFormat="1" ht="14.5" x14ac:dyDescent="0.35">
      <c r="A79" s="23"/>
      <c r="B79" s="23"/>
      <c r="C79" s="24"/>
      <c r="D79" s="24"/>
      <c r="E79" s="24"/>
      <c r="F79" s="24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6"/>
    </row>
    <row r="80" spans="1:24" s="10" customFormat="1" ht="14.5" x14ac:dyDescent="0.35">
      <c r="A80" s="20" t="s">
        <v>9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46"/>
    </row>
    <row r="81" spans="1:23" s="10" customFormat="1" ht="14.5" hidden="1" x14ac:dyDescent="0.35">
      <c r="A81" s="20" t="s">
        <v>26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46"/>
    </row>
    <row r="82" spans="1:23" s="10" customFormat="1" ht="14.5" hidden="1" x14ac:dyDescent="0.35">
      <c r="A82" s="20" t="s">
        <v>27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46"/>
    </row>
    <row r="83" spans="1:23" s="10" customFormat="1" ht="14.5" hidden="1" x14ac:dyDescent="0.35">
      <c r="A83" s="20" t="s">
        <v>30</v>
      </c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46"/>
    </row>
    <row r="84" spans="1:23" s="10" customFormat="1" ht="14.5" hidden="1" x14ac:dyDescent="0.35">
      <c r="A84" s="20" t="s">
        <v>31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46"/>
    </row>
    <row r="85" spans="1:23" s="10" customFormat="1" ht="14.5" hidden="1" x14ac:dyDescent="0.35">
      <c r="A85" s="20" t="s">
        <v>38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46"/>
    </row>
    <row r="86" spans="1:23" s="10" customFormat="1" ht="14.5" hidden="1" x14ac:dyDescent="0.35">
      <c r="A86" s="20" t="s">
        <v>39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46"/>
    </row>
    <row r="87" spans="1:23" s="10" customFormat="1" ht="14.5" hidden="1" x14ac:dyDescent="0.35">
      <c r="A87" s="20" t="s">
        <v>60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46"/>
    </row>
    <row r="88" spans="1:23" s="10" customFormat="1" ht="14.5" hidden="1" x14ac:dyDescent="0.35">
      <c r="A88" s="20" t="s">
        <v>61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46"/>
    </row>
    <row r="89" spans="1:23" s="10" customFormat="1" ht="14.5" hidden="1" x14ac:dyDescent="0.35">
      <c r="A89" s="20" t="s">
        <v>64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46"/>
    </row>
    <row r="90" spans="1:23" s="10" customFormat="1" ht="14.5" hidden="1" x14ac:dyDescent="0.35">
      <c r="A90" s="20" t="s">
        <v>65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46"/>
    </row>
    <row r="91" spans="1:23" s="10" customFormat="1" ht="14.5" hidden="1" x14ac:dyDescent="0.35">
      <c r="A91" s="20" t="s">
        <v>75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46"/>
    </row>
    <row r="92" spans="1:23" s="10" customFormat="1" ht="14.5" hidden="1" x14ac:dyDescent="0.35">
      <c r="A92" s="20" t="s">
        <v>76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46"/>
    </row>
    <row r="93" spans="1:23" s="10" customFormat="1" ht="14.5" hidden="1" x14ac:dyDescent="0.35">
      <c r="A93" s="20" t="s">
        <v>83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46"/>
    </row>
    <row r="94" spans="1:23" s="10" customFormat="1" ht="14.5" hidden="1" x14ac:dyDescent="0.35">
      <c r="A94" s="20" t="s">
        <v>84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46"/>
    </row>
    <row r="95" spans="1:23" s="10" customFormat="1" ht="14.5" hidden="1" x14ac:dyDescent="0.35">
      <c r="A95" s="20" t="s">
        <v>90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46"/>
    </row>
    <row r="96" spans="1:23" s="10" customFormat="1" ht="14.5" hidden="1" x14ac:dyDescent="0.35">
      <c r="A96" s="20" t="s">
        <v>89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46"/>
    </row>
    <row r="97" spans="1:1" ht="14.5" hidden="1" x14ac:dyDescent="0.35">
      <c r="A97" s="20" t="s">
        <v>96</v>
      </c>
    </row>
    <row r="98" spans="1:1" ht="14.5" hidden="1" x14ac:dyDescent="0.35">
      <c r="A98" s="20" t="s">
        <v>61</v>
      </c>
    </row>
    <row r="99" spans="1:1" ht="14.5" hidden="1" x14ac:dyDescent="0.35">
      <c r="A99" s="20" t="s">
        <v>98</v>
      </c>
    </row>
    <row r="100" spans="1:1" ht="14.5" hidden="1" x14ac:dyDescent="0.35">
      <c r="A100" s="20" t="s">
        <v>99</v>
      </c>
    </row>
    <row r="101" spans="1:1" ht="14.5" hidden="1" x14ac:dyDescent="0.35">
      <c r="A101" s="20" t="s">
        <v>103</v>
      </c>
    </row>
    <row r="102" spans="1:1" ht="14.5" hidden="1" x14ac:dyDescent="0.35">
      <c r="A102" s="20" t="s">
        <v>104</v>
      </c>
    </row>
    <row r="103" spans="1:1" ht="14.5" hidden="1" x14ac:dyDescent="0.35">
      <c r="A103" s="20" t="s">
        <v>108</v>
      </c>
    </row>
    <row r="104" spans="1:1" ht="14.5" hidden="1" x14ac:dyDescent="0.35">
      <c r="A104" s="20" t="s">
        <v>109</v>
      </c>
    </row>
    <row r="105" spans="1:1" ht="14.5" hidden="1" x14ac:dyDescent="0.35">
      <c r="A105" s="20" t="s">
        <v>146</v>
      </c>
    </row>
    <row r="106" spans="1:1" ht="14.5" hidden="1" x14ac:dyDescent="0.35">
      <c r="A106" s="20" t="s">
        <v>147</v>
      </c>
    </row>
    <row r="107" spans="1:1" ht="14.5" hidden="1" x14ac:dyDescent="0.35">
      <c r="A107" s="20" t="s">
        <v>150</v>
      </c>
    </row>
    <row r="108" spans="1:1" ht="14.5" hidden="1" x14ac:dyDescent="0.35">
      <c r="A108" s="20" t="s">
        <v>151</v>
      </c>
    </row>
    <row r="109" spans="1:1" ht="14.5" hidden="1" x14ac:dyDescent="0.35">
      <c r="A109" s="20" t="s">
        <v>153</v>
      </c>
    </row>
    <row r="110" spans="1:1" ht="14.5" hidden="1" x14ac:dyDescent="0.35">
      <c r="A110" s="20" t="s">
        <v>154</v>
      </c>
    </row>
    <row r="111" spans="1:1" ht="14.5" x14ac:dyDescent="0.35">
      <c r="A111" s="20" t="s">
        <v>156</v>
      </c>
    </row>
    <row r="112" spans="1:1" ht="14.5" x14ac:dyDescent="0.35">
      <c r="A112" s="20" t="s">
        <v>154</v>
      </c>
    </row>
    <row r="113" spans="1:1" ht="14.5" x14ac:dyDescent="0.35">
      <c r="A113" s="20"/>
    </row>
    <row r="114" spans="1:1" ht="14.5" x14ac:dyDescent="0.35">
      <c r="A114" s="20"/>
    </row>
    <row r="115" spans="1:1" ht="14.5" x14ac:dyDescent="0.35">
      <c r="A115" s="20"/>
    </row>
    <row r="116" spans="1:1" ht="14.5" x14ac:dyDescent="0.35">
      <c r="A116" s="20"/>
    </row>
    <row r="117" spans="1:1" ht="14.5" x14ac:dyDescent="0.35">
      <c r="A117" s="20"/>
    </row>
    <row r="118" spans="1:1" ht="14.5" x14ac:dyDescent="0.35">
      <c r="A118" s="20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F57591-1FC0-40CD-A439-FC8CA497E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9BFC6D-143F-4C6A-B401-C1D852F1F0C6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2024-02-05T12:47:35Z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