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QUINCY/"/>
    </mc:Choice>
  </mc:AlternateContent>
  <xr:revisionPtr revIDLastSave="0" documentId="8_{E56A9678-5272-49E6-8CA3-BA6C0BDD680E}" xr6:coauthVersionLast="47" xr6:coauthVersionMax="47" xr10:uidLastSave="{00000000-0000-0000-0000-000000000000}"/>
  <bookViews>
    <workbookView xWindow="-110" yWindow="-110" windowWidth="19420" windowHeight="10420"/>
  </bookViews>
  <sheets>
    <sheet name="CITY OF QUINCY" sheetId="2" r:id="rId1"/>
  </sheets>
  <definedNames>
    <definedName name="_xlnm.Print_Area" localSheetId="0">'CITY OF QUINCY'!$A$1:$G$82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0" i="2" l="1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49" i="2"/>
  <c r="S42" i="2"/>
  <c r="S80" i="2"/>
  <c r="U15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9" i="2"/>
  <c r="U10" i="2"/>
  <c r="U11" i="2"/>
  <c r="U12" i="2"/>
  <c r="U13" i="2"/>
  <c r="U32" i="2"/>
  <c r="U33" i="2"/>
  <c r="U34" i="2"/>
  <c r="U35" i="2"/>
  <c r="U36" i="2"/>
  <c r="U37" i="2"/>
  <c r="U38" i="2"/>
  <c r="U39" i="2"/>
  <c r="U40" i="2"/>
  <c r="U41" i="2"/>
  <c r="U43" i="2"/>
  <c r="U44" i="2"/>
  <c r="U45" i="2"/>
  <c r="U46" i="2"/>
  <c r="U47" i="2"/>
  <c r="U48" i="2"/>
  <c r="U68" i="2"/>
  <c r="U69" i="2"/>
  <c r="U70" i="2"/>
  <c r="U71" i="2"/>
  <c r="U73" i="2"/>
  <c r="U74" i="2"/>
  <c r="U75" i="2"/>
  <c r="U76" i="2"/>
  <c r="U77" i="2"/>
  <c r="U78" i="2"/>
  <c r="U79" i="2"/>
  <c r="U8" i="2"/>
  <c r="U42" i="2"/>
  <c r="R63" i="2"/>
  <c r="Q80" i="2"/>
  <c r="P80" i="2"/>
  <c r="O58" i="2"/>
  <c r="O80" i="2"/>
  <c r="O60" i="2"/>
  <c r="N16" i="2"/>
  <c r="U16" i="2"/>
  <c r="N14" i="2"/>
  <c r="U14" i="2"/>
  <c r="M80" i="2"/>
  <c r="L80" i="2"/>
  <c r="K72" i="2"/>
  <c r="K80" i="2"/>
  <c r="U72" i="2"/>
  <c r="J55" i="2"/>
  <c r="J52" i="2"/>
  <c r="J49" i="2"/>
  <c r="I80" i="2"/>
  <c r="H80" i="2"/>
  <c r="G80" i="2"/>
  <c r="J80" i="2"/>
  <c r="R80" i="2"/>
  <c r="N80" i="2"/>
</calcChain>
</file>

<file path=xl/sharedStrings.xml><?xml version="1.0" encoding="utf-8"?>
<sst xmlns="http://schemas.openxmlformats.org/spreadsheetml/2006/main" count="265" uniqueCount="157">
  <si>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</si>
  <si>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</si>
  <si>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</si>
  <si>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</si>
  <si>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</si>
  <si>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</si>
  <si>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</si>
  <si>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</si>
  <si>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</si>
  <si>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</si>
  <si>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</si>
  <si>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</si>
  <si>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</si>
  <si>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WORKFORCE TRAINING FUND</t>
  </si>
  <si>
    <t>N/A</t>
  </si>
  <si>
    <t>STATE ONE STOP</t>
  </si>
  <si>
    <t>WP 90%</t>
  </si>
  <si>
    <t>WP 10%</t>
  </si>
  <si>
    <t>17.207</t>
  </si>
  <si>
    <t>DVOP</t>
  </si>
  <si>
    <t>DTA</t>
  </si>
  <si>
    <t>F20213067</t>
  </si>
  <si>
    <t>4400-3067</t>
  </si>
  <si>
    <t>K103</t>
  </si>
  <si>
    <t>CT EOL 22CCQUINWP</t>
  </si>
  <si>
    <t>INITIAL AWARD FY22</t>
  </si>
  <si>
    <t>SNAP EXPANSION  (SERVICE DATE: JULY 1, 2021-SEPT 30, 2021)</t>
  </si>
  <si>
    <t>JULY 1, 2021-SEPT 30, 2021</t>
  </si>
  <si>
    <t>INITIAL AWARD FY22 JUNE 8, 2021</t>
  </si>
  <si>
    <t>TO ADD SNAP EXPANSION</t>
  </si>
  <si>
    <t>JULY 1, 2021-JUNE 30, 2022</t>
  </si>
  <si>
    <t>SPSS2022</t>
  </si>
  <si>
    <t>4400-1979</t>
  </si>
  <si>
    <t>K227</t>
  </si>
  <si>
    <t>BUDGET #1 FY22</t>
  </si>
  <si>
    <t>BUDGET #1 FY22 JULY 9, 2021</t>
  </si>
  <si>
    <t>TO ADD DTA FUNDS</t>
  </si>
  <si>
    <t>BUDGET #2 FY22</t>
  </si>
  <si>
    <t>BUDGET #2 FY22 SEPTEMBER 10, 2021</t>
  </si>
  <si>
    <t>TO ADD SOS &amp; WTF FUNDS</t>
  </si>
  <si>
    <t>CT EOL 22CCQUINSOSWTF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</si>
  <si>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</si>
  <si>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</si>
  <si>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</si>
  <si>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</si>
  <si>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</si>
  <si>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</si>
  <si>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</si>
  <si>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22CCQUINWIA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</si>
  <si>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</si>
  <si>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</si>
  <si>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</si>
  <si>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</si>
  <si>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</si>
  <si>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</si>
  <si>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</si>
  <si>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</si>
  <si>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</si>
  <si>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</si>
  <si>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</si>
  <si>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</si>
  <si>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</si>
  <si>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22CCQUINTRADE</t>
  </si>
  <si>
    <t>TO ADD TRADE FUNDS</t>
  </si>
  <si>
    <t>BUDGET #4 FY22 OCTOBER 14, 2021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</si>
  <si>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</si>
  <si>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</si>
  <si>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</si>
  <si>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</si>
  <si>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</si>
  <si>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</si>
  <si>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</si>
  <si>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WPP EXPANSION FUNDS FROM DTA</t>
  </si>
  <si>
    <t>BUDGET #5 FY22 OCTOBER 15, 2021</t>
  </si>
  <si>
    <t>TO ADD WPP EXPANSION FUNDS FROM DTA</t>
  </si>
  <si>
    <t>CT EOL 22CCQUINVETSUI</t>
  </si>
  <si>
    <t>BUDGET #6 FY22</t>
  </si>
  <si>
    <t>FVETS2021</t>
  </si>
  <si>
    <t>7002-6628</t>
  </si>
  <si>
    <t>K109</t>
  </si>
  <si>
    <t xml:space="preserve">TO ADD DVOP </t>
  </si>
  <si>
    <t>BUDGET #6 FY22 NOVEMBER 16, 2021</t>
  </si>
  <si>
    <t>BUDGET #7 FY22</t>
  </si>
  <si>
    <t>TO ADD FUNDS FOR WP 90% &amp; 10%</t>
  </si>
  <si>
    <t>BUDGET #7 FY22 DECEMBER 20, 2021</t>
  </si>
  <si>
    <t>FES2022</t>
  </si>
  <si>
    <t>7002-6626</t>
  </si>
  <si>
    <t>K105</t>
  </si>
  <si>
    <t>K107</t>
  </si>
  <si>
    <t>BUDGET #8 FY22</t>
  </si>
  <si>
    <t>OCT 1, 2021-JUNE 30,  2022</t>
  </si>
  <si>
    <t>FWIAADT22B</t>
  </si>
  <si>
    <t>FWIADWK22B</t>
  </si>
  <si>
    <t>BUDGET #8 FY22 JANUARY 11, 2022</t>
  </si>
  <si>
    <t>BUDGET #9 FY22</t>
  </si>
  <si>
    <t>STOSCC2022</t>
  </si>
  <si>
    <t>BUDGET #9 FY22 FEBRUARY 14, 2022</t>
  </si>
  <si>
    <t>TO ADD BAL OF FY22 SOS</t>
  </si>
  <si>
    <t>BUDGET #10 FY22</t>
  </si>
  <si>
    <t>BUDGET #10 FY22 MARCH 3, 2022</t>
  </si>
  <si>
    <t>TO ADD FY22 RAPID RESPONSE FUNDS</t>
  </si>
  <si>
    <t>RAPID RESPONSE NPS STATE STAFF</t>
  </si>
  <si>
    <t>7003-1778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</si>
  <si>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</si>
  <si>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</si>
  <si>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</si>
  <si>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</si>
  <si>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</si>
  <si>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</si>
  <si>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22CCQUINNEGRESEA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</si>
  <si>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</si>
  <si>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</si>
  <si>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</si>
  <si>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</si>
  <si>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</si>
  <si>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</si>
  <si>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</si>
  <si>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</si>
  <si>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</si>
  <si>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</si>
  <si>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</si>
  <si>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</si>
  <si>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</si>
  <si>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</si>
  <si>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</si>
  <si>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</si>
  <si>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</si>
  <si>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</si>
  <si>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</si>
  <si>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</si>
  <si>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</si>
  <si>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</si>
  <si>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</si>
  <si>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</si>
  <si>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</si>
  <si>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</si>
  <si>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</si>
  <si>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</si>
  <si>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</si>
  <si>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</si>
  <si>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</si>
  <si>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</si>
  <si>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</si>
  <si>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</si>
  <si>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</si>
  <si>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</si>
  <si>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</si>
  <si>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</si>
  <si>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</si>
  <si>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TO ADD VARIOUS FUNDING</t>
  </si>
  <si>
    <t>BUDGET #12 FY22 MARCH 29, 2022</t>
  </si>
  <si>
    <t>October 1, 2021-June 30, 2022</t>
  </si>
  <si>
    <t>BUDGET #13 FY22</t>
  </si>
  <si>
    <t>BUDGET #13 FY22 JUNE 21, 2022</t>
  </si>
  <si>
    <t>TO MOVE FUNDS TO FY23 LINE</t>
  </si>
  <si>
    <t>TO DE OBLIGATE UNSPENT FUNDS</t>
  </si>
  <si>
    <t>BUDGET #14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</si>
</sst>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44" fontId="12" fillId="0" borderId="2" xfId="0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7" fontId="12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7" fontId="7" fillId="0" borderId="0" xfId="0" applyNumberFormat="1" applyFont="1" applyFill="1"/>
    <xf numFmtId="0" fontId="8" fillId="0" borderId="0" xfId="0" applyFont="1" applyFill="1"/>
    <xf numFmtId="7" fontId="8" fillId="0" borderId="0" xfId="0" applyNumberFormat="1" applyFont="1" applyFill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/>
    <xf numFmtId="7" fontId="6" fillId="0" borderId="0" xfId="0" applyNumberFormat="1" applyFont="1" applyFill="1"/>
    <xf numFmtId="0" fontId="4" fillId="0" borderId="0" xfId="0" applyFont="1" applyAlignment="1"/>
    <xf numFmtId="44" fontId="12" fillId="0" borderId="2" xfId="1" applyFont="1" applyFill="1" applyBorder="1" applyAlignment="1">
      <alignment horizontal="center"/>
    </xf>
    <xf numFmtId="44" fontId="11" fillId="0" borderId="2" xfId="1" applyFont="1" applyFill="1" applyBorder="1" applyAlignment="1">
      <alignment horizontal="center"/>
    </xf>
    <xf numFmtId="44" fontId="6" fillId="0" borderId="0" xfId="1" applyFont="1" applyFill="1"/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17" fillId="0" borderId="1" xfId="0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7" fillId="0" borderId="1" xfId="0" applyFont="1" applyBorder="1"/>
    <xf numFmtId="0" fontId="12" fillId="0" borderId="6" xfId="0" quotePrefix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7" fontId="12" fillId="0" borderId="1" xfId="1" applyNumberFormat="1" applyFont="1" applyFill="1" applyBorder="1"/>
    <xf numFmtId="0" fontId="12" fillId="0" borderId="3" xfId="0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2" fillId="0" borderId="0" xfId="1" applyFont="1" applyFill="1"/>
    <xf numFmtId="0" fontId="21" fillId="2" borderId="1" xfId="0" applyFont="1" applyFill="1" applyBorder="1" applyAlignment="1">
      <alignment horizontal="center" vertical="center" wrapText="1"/>
    </xf>
    <xf numFmtId="44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tabSelected="1" topLeftCell="C30" zoomScaleNormal="100" workbookViewId="0">
      <selection activeCell="T80" sqref="T80"/>
    </sheetView>
  </sheetViews>
  <sheetFormatPr defaultColWidth="9.1796875" defaultRowHeight="12" x14ac:dyDescent="0.3"/>
  <cols>
    <col min="1" max="1" width="68.81640625" style="3" customWidth="1"/>
    <col min="2" max="2" width="32.6328125" style="3" bestFit="1" customWidth="1"/>
    <col min="3" max="3" width="18.81640625" style="2" bestFit="1" customWidth="1"/>
    <col min="4" max="4" width="12.6328125" style="2" bestFit="1" customWidth="1"/>
    <col min="5" max="5" width="11.453125" style="2" customWidth="1"/>
    <col min="6" max="6" width="9.1796875" style="4" customWidth="1"/>
    <col min="7" max="9" width="15.81640625" style="4" hidden="1" customWidth="1"/>
    <col min="10" max="13" width="16.453125" style="4" hidden="1" customWidth="1"/>
    <col min="14" max="14" width="14.6328125" style="4" hidden="1" customWidth="1"/>
    <col min="15" max="16" width="16.453125" style="4" hidden="1" customWidth="1"/>
    <col min="17" max="19" width="13.90625" style="4" hidden="1" customWidth="1"/>
    <col min="20" max="20" width="19" style="4" customWidth="1"/>
    <col min="21" max="21" width="12.179687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11</v>
      </c>
      <c r="B1" s="108" t="s">
        <v>10</v>
      </c>
      <c r="C1" s="109"/>
      <c r="D1" s="109"/>
      <c r="E1" s="109"/>
      <c r="F1" s="109"/>
      <c r="G1" s="109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1" ht="20.5" x14ac:dyDescent="0.45">
      <c r="A2" s="5"/>
      <c r="B2" s="13"/>
      <c r="C2" s="13"/>
      <c r="D2" s="13"/>
      <c r="E2" s="14"/>
      <c r="F2" s="14"/>
    </row>
    <row r="3" spans="1:21" ht="20.5" x14ac:dyDescent="0.45">
      <c r="A3" s="5" t="s">
        <v>12</v>
      </c>
      <c r="B3" s="13" t="s">
        <v>7</v>
      </c>
      <c r="C3" s="1"/>
    </row>
    <row r="4" spans="1:21" ht="21" thickBot="1" x14ac:dyDescent="0.5">
      <c r="A4" s="5"/>
      <c r="B4" s="6"/>
      <c r="C4" s="1"/>
    </row>
    <row r="5" spans="1:21" s="15" customFormat="1" ht="29.5" thickBot="1" x14ac:dyDescent="0.4">
      <c r="A5" s="48"/>
      <c r="B5" s="40" t="s">
        <v>2</v>
      </c>
      <c r="C5" s="40" t="s">
        <v>3</v>
      </c>
      <c r="D5" s="40" t="s">
        <v>4</v>
      </c>
      <c r="E5" s="40" t="s">
        <v>5</v>
      </c>
      <c r="F5" s="40" t="s">
        <v>1</v>
      </c>
      <c r="G5" s="40" t="s">
        <v>25</v>
      </c>
      <c r="H5" s="85" t="s">
        <v>34</v>
      </c>
      <c r="I5" s="85" t="s">
        <v>37</v>
      </c>
      <c r="J5" s="85" t="s">
        <v>45</v>
      </c>
      <c r="K5" s="85" t="s">
        <v>61</v>
      </c>
      <c r="L5" s="85" t="s">
        <v>71</v>
      </c>
      <c r="M5" s="85" t="s">
        <v>76</v>
      </c>
      <c r="N5" s="85" t="s">
        <v>82</v>
      </c>
      <c r="O5" s="85" t="s">
        <v>89</v>
      </c>
      <c r="P5" s="85" t="s">
        <v>94</v>
      </c>
      <c r="Q5" s="85" t="s">
        <v>98</v>
      </c>
      <c r="R5" s="85" t="s">
        <v>103</v>
      </c>
      <c r="S5" s="85" t="s">
        <v>108</v>
      </c>
      <c r="T5" s="85" t="s">
        <v>152</v>
      </c>
      <c r="U5" s="36" t="s">
        <v>6</v>
      </c>
    </row>
    <row r="6" spans="1:21" s="7" customFormat="1" ht="14.5" hidden="1" x14ac:dyDescent="0.35">
      <c r="A6" s="46" t="s">
        <v>8</v>
      </c>
      <c r="B6" s="41"/>
      <c r="C6" s="42"/>
      <c r="D6" s="42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7"/>
    </row>
    <row r="7" spans="1:21" s="8" customFormat="1" ht="15" hidden="1" x14ac:dyDescent="0.35">
      <c r="A7" s="20" t="s">
        <v>40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21" s="9" customFormat="1" ht="15" hidden="1" x14ac:dyDescent="0.35">
      <c r="A8" s="38" t="s">
        <v>13</v>
      </c>
      <c r="B8" s="67" t="s">
        <v>30</v>
      </c>
      <c r="C8" s="86" t="s">
        <v>41</v>
      </c>
      <c r="D8" s="77" t="s">
        <v>42</v>
      </c>
      <c r="E8" s="87" t="s">
        <v>43</v>
      </c>
      <c r="F8" s="50" t="s">
        <v>14</v>
      </c>
      <c r="G8" s="24"/>
      <c r="H8" s="24"/>
      <c r="I8" s="59">
        <v>95000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101">
        <f>SUM(G8:S8)</f>
        <v>95000</v>
      </c>
    </row>
    <row r="9" spans="1:21" s="9" customFormat="1" ht="15" hidden="1" x14ac:dyDescent="0.35">
      <c r="A9" s="51" t="s">
        <v>15</v>
      </c>
      <c r="B9" s="67" t="s">
        <v>30</v>
      </c>
      <c r="C9" s="77" t="s">
        <v>95</v>
      </c>
      <c r="D9" s="77" t="s">
        <v>42</v>
      </c>
      <c r="E9" s="88" t="s">
        <v>44</v>
      </c>
      <c r="F9" s="67" t="s">
        <v>14</v>
      </c>
      <c r="G9" s="23"/>
      <c r="H9" s="23"/>
      <c r="I9" s="57">
        <v>245028.06</v>
      </c>
      <c r="J9" s="57"/>
      <c r="K9" s="57"/>
      <c r="L9" s="57"/>
      <c r="M9" s="57"/>
      <c r="N9" s="57"/>
      <c r="O9" s="57"/>
      <c r="P9" s="57">
        <v>310721.94</v>
      </c>
      <c r="Q9" s="57"/>
      <c r="R9" s="57"/>
      <c r="S9" s="57"/>
      <c r="T9" s="57"/>
      <c r="U9" s="101">
        <f t="shared" ref="U9:U73" si="0">SUM(G9:S9)</f>
        <v>555750</v>
      </c>
    </row>
    <row r="10" spans="1:21" s="9" customFormat="1" ht="15" hidden="1" x14ac:dyDescent="0.35">
      <c r="A10" s="51"/>
      <c r="B10" s="22"/>
      <c r="C10" s="50"/>
      <c r="D10" s="50"/>
      <c r="E10" s="50"/>
      <c r="F10" s="22"/>
      <c r="G10" s="23"/>
      <c r="H10" s="23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101">
        <f t="shared" si="0"/>
        <v>0</v>
      </c>
    </row>
    <row r="11" spans="1:21" s="9" customFormat="1" ht="15" hidden="1" x14ac:dyDescent="0.35">
      <c r="A11" s="54"/>
      <c r="B11" s="22"/>
      <c r="C11" s="39"/>
      <c r="D11" s="39"/>
      <c r="E11" s="39"/>
      <c r="F11" s="22"/>
      <c r="G11" s="23"/>
      <c r="H11" s="23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101">
        <f t="shared" si="0"/>
        <v>0</v>
      </c>
    </row>
    <row r="12" spans="1:21" s="9" customFormat="1" ht="15" hidden="1" x14ac:dyDescent="0.35">
      <c r="A12" s="46" t="s">
        <v>8</v>
      </c>
      <c r="B12" s="22"/>
      <c r="C12" s="39"/>
      <c r="D12" s="39"/>
      <c r="E12" s="39"/>
      <c r="F12" s="22"/>
      <c r="G12" s="23"/>
      <c r="H12" s="23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101">
        <f t="shared" si="0"/>
        <v>0</v>
      </c>
    </row>
    <row r="13" spans="1:21" s="9" customFormat="1" ht="15" hidden="1" x14ac:dyDescent="0.35">
      <c r="A13" s="20" t="s">
        <v>24</v>
      </c>
      <c r="B13" s="22"/>
      <c r="C13" s="39"/>
      <c r="D13" s="39"/>
      <c r="E13" s="39"/>
      <c r="F13" s="22"/>
      <c r="G13" s="23"/>
      <c r="H13" s="23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101">
        <f t="shared" si="0"/>
        <v>0</v>
      </c>
    </row>
    <row r="14" spans="1:21" s="9" customFormat="1" ht="15" hidden="1" x14ac:dyDescent="0.35">
      <c r="A14" s="35" t="s">
        <v>16</v>
      </c>
      <c r="B14" s="67" t="s">
        <v>30</v>
      </c>
      <c r="C14" s="50" t="s">
        <v>85</v>
      </c>
      <c r="D14" s="50" t="s">
        <v>86</v>
      </c>
      <c r="E14" s="50" t="s">
        <v>87</v>
      </c>
      <c r="F14" s="95">
        <v>17.207000000000001</v>
      </c>
      <c r="G14" s="23"/>
      <c r="H14" s="23"/>
      <c r="I14" s="57"/>
      <c r="J14" s="57"/>
      <c r="K14" s="57"/>
      <c r="L14" s="57"/>
      <c r="M14" s="57"/>
      <c r="N14" s="57">
        <f>150277-1</f>
        <v>150276</v>
      </c>
      <c r="O14" s="57"/>
      <c r="P14" s="57"/>
      <c r="Q14" s="57"/>
      <c r="R14" s="57"/>
      <c r="S14" s="57"/>
      <c r="T14" s="57"/>
      <c r="U14" s="101">
        <f t="shared" si="0"/>
        <v>150276</v>
      </c>
    </row>
    <row r="15" spans="1:21" s="9" customFormat="1" ht="15" hidden="1" x14ac:dyDescent="0.35">
      <c r="A15" s="35" t="s">
        <v>16</v>
      </c>
      <c r="B15" s="67" t="s">
        <v>69</v>
      </c>
      <c r="C15" s="50" t="s">
        <v>85</v>
      </c>
      <c r="D15" s="50" t="s">
        <v>86</v>
      </c>
      <c r="E15" s="50" t="s">
        <v>87</v>
      </c>
      <c r="F15" s="95">
        <v>17.207000000000001</v>
      </c>
      <c r="G15" s="23"/>
      <c r="H15" s="23"/>
      <c r="I15" s="57"/>
      <c r="J15" s="57"/>
      <c r="K15" s="57"/>
      <c r="L15" s="57"/>
      <c r="M15" s="57"/>
      <c r="N15" s="57">
        <v>1</v>
      </c>
      <c r="O15" s="57"/>
      <c r="P15" s="57"/>
      <c r="Q15" s="57"/>
      <c r="R15" s="57"/>
      <c r="S15" s="57"/>
      <c r="T15" s="57"/>
      <c r="U15" s="101">
        <f t="shared" si="0"/>
        <v>1</v>
      </c>
    </row>
    <row r="16" spans="1:21" s="9" customFormat="1" ht="15" hidden="1" x14ac:dyDescent="0.35">
      <c r="A16" s="35" t="s">
        <v>17</v>
      </c>
      <c r="B16" s="67" t="s">
        <v>30</v>
      </c>
      <c r="C16" s="50" t="s">
        <v>85</v>
      </c>
      <c r="D16" s="50" t="s">
        <v>86</v>
      </c>
      <c r="E16" s="50" t="s">
        <v>88</v>
      </c>
      <c r="F16" s="95" t="s">
        <v>18</v>
      </c>
      <c r="G16" s="23"/>
      <c r="H16" s="23"/>
      <c r="I16" s="57"/>
      <c r="J16" s="57"/>
      <c r="K16" s="57"/>
      <c r="L16" s="57"/>
      <c r="M16" s="57"/>
      <c r="N16" s="57">
        <f>77278-1</f>
        <v>77277</v>
      </c>
      <c r="O16" s="57"/>
      <c r="P16" s="57"/>
      <c r="Q16" s="57"/>
      <c r="R16" s="57"/>
      <c r="S16" s="57"/>
      <c r="T16" s="57"/>
      <c r="U16" s="101">
        <f t="shared" si="0"/>
        <v>77277</v>
      </c>
    </row>
    <row r="17" spans="1:21" s="10" customFormat="1" ht="15" hidden="1" x14ac:dyDescent="0.35">
      <c r="A17" s="35" t="s">
        <v>17</v>
      </c>
      <c r="B17" s="67" t="s">
        <v>69</v>
      </c>
      <c r="C17" s="50" t="s">
        <v>85</v>
      </c>
      <c r="D17" s="50" t="s">
        <v>86</v>
      </c>
      <c r="E17" s="50" t="s">
        <v>88</v>
      </c>
      <c r="F17" s="95" t="s">
        <v>18</v>
      </c>
      <c r="G17" s="23"/>
      <c r="H17" s="23"/>
      <c r="I17" s="57"/>
      <c r="J17" s="57"/>
      <c r="K17" s="57"/>
      <c r="L17" s="57"/>
      <c r="M17" s="57"/>
      <c r="N17" s="57">
        <v>1</v>
      </c>
      <c r="O17" s="57"/>
      <c r="P17" s="57"/>
      <c r="Q17" s="57"/>
      <c r="R17" s="57"/>
      <c r="S17" s="57"/>
      <c r="T17" s="57"/>
      <c r="U17" s="101">
        <f t="shared" si="0"/>
        <v>1</v>
      </c>
    </row>
    <row r="18" spans="1:21" s="63" customFormat="1" ht="15" hidden="1" x14ac:dyDescent="0.35">
      <c r="A18" s="35" t="s">
        <v>20</v>
      </c>
      <c r="B18" s="67" t="s">
        <v>30</v>
      </c>
      <c r="C18" s="66" t="s">
        <v>31</v>
      </c>
      <c r="D18" s="36" t="s">
        <v>32</v>
      </c>
      <c r="E18" s="50" t="s">
        <v>33</v>
      </c>
      <c r="F18" s="67" t="s">
        <v>14</v>
      </c>
      <c r="G18" s="52"/>
      <c r="H18" s="82">
        <v>23815.189001177307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01">
        <f t="shared" si="0"/>
        <v>23815.189001177307</v>
      </c>
    </row>
    <row r="19" spans="1:21" s="63" customFormat="1" ht="15" hidden="1" x14ac:dyDescent="0.35">
      <c r="A19" s="68" t="s">
        <v>26</v>
      </c>
      <c r="B19" s="69" t="s">
        <v>27</v>
      </c>
      <c r="C19" s="78" t="s">
        <v>21</v>
      </c>
      <c r="D19" s="78" t="s">
        <v>22</v>
      </c>
      <c r="E19" s="78" t="s">
        <v>23</v>
      </c>
      <c r="F19" s="78">
        <v>10.561</v>
      </c>
      <c r="G19" s="82">
        <v>4720.375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101">
        <f t="shared" si="0"/>
        <v>4720.375</v>
      </c>
    </row>
    <row r="20" spans="1:21" s="63" customFormat="1" ht="15" hidden="1" x14ac:dyDescent="0.35">
      <c r="A20" s="37" t="s">
        <v>72</v>
      </c>
      <c r="B20" s="69" t="s">
        <v>30</v>
      </c>
      <c r="C20" s="50" t="s">
        <v>31</v>
      </c>
      <c r="D20" s="50" t="s">
        <v>32</v>
      </c>
      <c r="E20" s="50" t="s">
        <v>33</v>
      </c>
      <c r="F20" s="50"/>
      <c r="G20" s="82"/>
      <c r="H20" s="82"/>
      <c r="I20" s="82"/>
      <c r="J20" s="82"/>
      <c r="K20" s="82"/>
      <c r="L20" s="82">
        <v>20234.410000000003</v>
      </c>
      <c r="M20" s="82"/>
      <c r="N20" s="82"/>
      <c r="O20" s="82"/>
      <c r="P20" s="82"/>
      <c r="Q20" s="82"/>
      <c r="R20" s="82"/>
      <c r="S20" s="82"/>
      <c r="T20" s="82"/>
      <c r="U20" s="101">
        <f t="shared" si="0"/>
        <v>20234.410000000003</v>
      </c>
    </row>
    <row r="21" spans="1:21" s="63" customFormat="1" ht="15" hidden="1" x14ac:dyDescent="0.35">
      <c r="A21" s="102" t="s">
        <v>110</v>
      </c>
      <c r="B21" s="106" t="s">
        <v>151</v>
      </c>
      <c r="C21" s="50" t="s">
        <v>111</v>
      </c>
      <c r="D21" s="36" t="s">
        <v>22</v>
      </c>
      <c r="E21" s="50" t="s">
        <v>23</v>
      </c>
      <c r="F21" s="67">
        <v>10.561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>
        <v>20460.599999999999</v>
      </c>
      <c r="T21" s="82"/>
      <c r="U21" s="101">
        <f t="shared" si="0"/>
        <v>20460.599999999999</v>
      </c>
    </row>
    <row r="22" spans="1:21" s="63" customFormat="1" ht="15" hidden="1" x14ac:dyDescent="0.35">
      <c r="A22" s="102" t="s">
        <v>112</v>
      </c>
      <c r="B22" s="103" t="s">
        <v>113</v>
      </c>
      <c r="C22" s="50" t="s">
        <v>114</v>
      </c>
      <c r="D22" s="50" t="s">
        <v>115</v>
      </c>
      <c r="E22" s="50" t="s">
        <v>116</v>
      </c>
      <c r="F22" s="67" t="s">
        <v>14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>
        <v>430.44</v>
      </c>
      <c r="T22" s="82"/>
      <c r="U22" s="101">
        <f t="shared" si="0"/>
        <v>430.44</v>
      </c>
    </row>
    <row r="23" spans="1:21" s="63" customFormat="1" ht="15" hidden="1" x14ac:dyDescent="0.35">
      <c r="A23" s="102" t="s">
        <v>117</v>
      </c>
      <c r="B23" s="103" t="s">
        <v>113</v>
      </c>
      <c r="C23" s="50" t="s">
        <v>114</v>
      </c>
      <c r="D23" s="50" t="s">
        <v>115</v>
      </c>
      <c r="E23" s="50" t="s">
        <v>116</v>
      </c>
      <c r="F23" s="67" t="s">
        <v>14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>
        <v>1100.8800000000001</v>
      </c>
      <c r="T23" s="82"/>
      <c r="U23" s="101">
        <f t="shared" si="0"/>
        <v>1100.8800000000001</v>
      </c>
    </row>
    <row r="24" spans="1:21" s="63" customFormat="1" ht="15" hidden="1" x14ac:dyDescent="0.35">
      <c r="A24" s="102" t="s">
        <v>118</v>
      </c>
      <c r="B24" s="103" t="s">
        <v>113</v>
      </c>
      <c r="C24" s="70" t="s">
        <v>119</v>
      </c>
      <c r="D24" s="70" t="s">
        <v>120</v>
      </c>
      <c r="E24" s="70" t="s">
        <v>121</v>
      </c>
      <c r="F24" s="67" t="s">
        <v>14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>
        <v>6979.72</v>
      </c>
      <c r="T24" s="82"/>
      <c r="U24" s="101">
        <f t="shared" si="0"/>
        <v>6979.72</v>
      </c>
    </row>
    <row r="25" spans="1:21" s="63" customFormat="1" ht="15" hidden="1" x14ac:dyDescent="0.35">
      <c r="A25" s="68" t="s">
        <v>122</v>
      </c>
      <c r="B25" s="103" t="s">
        <v>113</v>
      </c>
      <c r="C25" s="70" t="s">
        <v>123</v>
      </c>
      <c r="D25" s="50" t="s">
        <v>124</v>
      </c>
      <c r="E25" s="70" t="s">
        <v>125</v>
      </c>
      <c r="F25" s="67" t="s">
        <v>14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>
        <v>10989.15</v>
      </c>
      <c r="T25" s="82"/>
      <c r="U25" s="101">
        <f t="shared" si="0"/>
        <v>10989.15</v>
      </c>
    </row>
    <row r="26" spans="1:21" s="63" customFormat="1" ht="15" hidden="1" x14ac:dyDescent="0.35">
      <c r="A26" s="68" t="s">
        <v>126</v>
      </c>
      <c r="B26" s="103" t="s">
        <v>113</v>
      </c>
      <c r="C26" s="70" t="s">
        <v>127</v>
      </c>
      <c r="D26" s="50" t="s">
        <v>128</v>
      </c>
      <c r="E26" s="70" t="s">
        <v>129</v>
      </c>
      <c r="F26" s="67" t="s">
        <v>14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>
        <v>5234.79</v>
      </c>
      <c r="T26" s="82"/>
      <c r="U26" s="101">
        <f t="shared" si="0"/>
        <v>5234.79</v>
      </c>
    </row>
    <row r="27" spans="1:21" s="63" customFormat="1" ht="15" hidden="1" x14ac:dyDescent="0.35">
      <c r="A27" s="79" t="s">
        <v>130</v>
      </c>
      <c r="B27" s="103" t="s">
        <v>113</v>
      </c>
      <c r="C27" s="50" t="s">
        <v>131</v>
      </c>
      <c r="D27" s="50" t="s">
        <v>132</v>
      </c>
      <c r="E27" s="50" t="s">
        <v>133</v>
      </c>
      <c r="F27" s="67" t="s">
        <v>14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>
        <v>6500</v>
      </c>
      <c r="T27" s="82"/>
      <c r="U27" s="101">
        <f t="shared" si="0"/>
        <v>6500</v>
      </c>
    </row>
    <row r="28" spans="1:21" s="63" customFormat="1" ht="15" hidden="1" x14ac:dyDescent="0.35">
      <c r="A28" s="68" t="s">
        <v>134</v>
      </c>
      <c r="B28" s="103" t="s">
        <v>113</v>
      </c>
      <c r="C28" s="50" t="s">
        <v>135</v>
      </c>
      <c r="D28" s="50" t="s">
        <v>136</v>
      </c>
      <c r="E28" s="50" t="s">
        <v>137</v>
      </c>
      <c r="F28" s="67" t="s">
        <v>14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>
        <v>2761.34</v>
      </c>
      <c r="T28" s="82"/>
      <c r="U28" s="101">
        <f t="shared" si="0"/>
        <v>2761.34</v>
      </c>
    </row>
    <row r="29" spans="1:21" s="63" customFormat="1" ht="15" hidden="1" x14ac:dyDescent="0.35">
      <c r="A29" s="68" t="s">
        <v>138</v>
      </c>
      <c r="B29" s="103" t="s">
        <v>139</v>
      </c>
      <c r="C29" s="70" t="s">
        <v>140</v>
      </c>
      <c r="D29" s="50" t="s">
        <v>141</v>
      </c>
      <c r="E29" s="70" t="s">
        <v>142</v>
      </c>
      <c r="F29" s="67" t="s">
        <v>14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>
        <v>24282.390000000003</v>
      </c>
      <c r="T29" s="82"/>
      <c r="U29" s="101">
        <f t="shared" si="0"/>
        <v>24282.390000000003</v>
      </c>
    </row>
    <row r="30" spans="1:21" s="63" customFormat="1" ht="15" x14ac:dyDescent="0.35">
      <c r="A30" s="68"/>
      <c r="B30" s="69"/>
      <c r="C30" s="50"/>
      <c r="D30" s="50"/>
      <c r="E30" s="50"/>
      <c r="F30" s="50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101">
        <f t="shared" si="0"/>
        <v>0</v>
      </c>
    </row>
    <row r="31" spans="1:21" s="63" customFormat="1" ht="15" x14ac:dyDescent="0.35">
      <c r="A31" s="75"/>
      <c r="B31" s="67"/>
      <c r="C31" s="76"/>
      <c r="D31" s="76"/>
      <c r="E31" s="76"/>
      <c r="F31" s="22"/>
      <c r="G31" s="5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1">
        <f t="shared" si="0"/>
        <v>0</v>
      </c>
    </row>
    <row r="32" spans="1:21" s="63" customFormat="1" ht="15" x14ac:dyDescent="0.35">
      <c r="A32" s="35"/>
      <c r="B32" s="22"/>
      <c r="C32" s="39"/>
      <c r="D32" s="39"/>
      <c r="E32" s="45"/>
      <c r="F32" s="22"/>
      <c r="G32" s="5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01">
        <f t="shared" si="0"/>
        <v>0</v>
      </c>
    </row>
    <row r="33" spans="1:22" s="63" customFormat="1" ht="15" hidden="1" x14ac:dyDescent="0.35">
      <c r="A33" s="40" t="s">
        <v>8</v>
      </c>
      <c r="B33" s="22"/>
      <c r="C33" s="39"/>
      <c r="D33" s="39"/>
      <c r="E33" s="45"/>
      <c r="F33" s="22"/>
      <c r="G33" s="5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101">
        <f t="shared" si="0"/>
        <v>0</v>
      </c>
    </row>
    <row r="34" spans="1:22" s="63" customFormat="1" ht="15" hidden="1" x14ac:dyDescent="0.35">
      <c r="A34" s="20" t="s">
        <v>75</v>
      </c>
      <c r="B34" s="22"/>
      <c r="C34" s="39"/>
      <c r="D34" s="39"/>
      <c r="E34" s="45"/>
      <c r="F34" s="22"/>
      <c r="G34" s="5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101">
        <f t="shared" si="0"/>
        <v>0</v>
      </c>
    </row>
    <row r="35" spans="1:22" s="63" customFormat="1" ht="15" hidden="1" x14ac:dyDescent="0.35">
      <c r="A35" s="74" t="s">
        <v>19</v>
      </c>
      <c r="B35" s="67" t="s">
        <v>30</v>
      </c>
      <c r="C35" s="72" t="s">
        <v>77</v>
      </c>
      <c r="D35" s="72" t="s">
        <v>78</v>
      </c>
      <c r="E35" s="73" t="s">
        <v>79</v>
      </c>
      <c r="F35" s="36">
        <v>17.800999999999998</v>
      </c>
      <c r="G35" s="52"/>
      <c r="H35" s="82"/>
      <c r="I35" s="82"/>
      <c r="J35" s="82"/>
      <c r="K35" s="82"/>
      <c r="L35" s="82"/>
      <c r="M35" s="82">
        <v>10558.065050339999</v>
      </c>
      <c r="N35" s="82"/>
      <c r="O35" s="82"/>
      <c r="P35" s="82"/>
      <c r="Q35" s="82"/>
      <c r="R35" s="82"/>
      <c r="S35" s="82"/>
      <c r="T35" s="82"/>
      <c r="U35" s="101">
        <f t="shared" si="0"/>
        <v>10558.065050339999</v>
      </c>
    </row>
    <row r="36" spans="1:22" s="63" customFormat="1" ht="15" hidden="1" x14ac:dyDescent="0.35">
      <c r="A36" s="54"/>
      <c r="B36" s="67"/>
      <c r="C36" s="72"/>
      <c r="D36" s="72"/>
      <c r="E36" s="73"/>
      <c r="F36" s="36"/>
      <c r="G36" s="5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101">
        <f t="shared" si="0"/>
        <v>0</v>
      </c>
    </row>
    <row r="37" spans="1:22" s="63" customFormat="1" ht="15" hidden="1" x14ac:dyDescent="0.35">
      <c r="A37" s="54"/>
      <c r="B37" s="22"/>
      <c r="C37" s="39"/>
      <c r="D37" s="39"/>
      <c r="E37" s="45"/>
      <c r="F37" s="61"/>
      <c r="G37" s="5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101">
        <f t="shared" si="0"/>
        <v>0</v>
      </c>
      <c r="V37" s="64"/>
    </row>
    <row r="38" spans="1:22" s="63" customFormat="1" ht="15" hidden="1" x14ac:dyDescent="0.35">
      <c r="A38" s="53"/>
      <c r="B38" s="22"/>
      <c r="C38" s="39"/>
      <c r="D38" s="39"/>
      <c r="E38" s="45"/>
      <c r="F38" s="22"/>
      <c r="G38" s="5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101">
        <f t="shared" si="0"/>
        <v>0</v>
      </c>
    </row>
    <row r="39" spans="1:22" s="63" customFormat="1" ht="15" x14ac:dyDescent="0.35">
      <c r="A39" s="35"/>
      <c r="B39" s="22"/>
      <c r="C39" s="39"/>
      <c r="D39" s="39"/>
      <c r="E39" s="45"/>
      <c r="F39" s="22"/>
      <c r="G39" s="5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101">
        <f t="shared" si="0"/>
        <v>0</v>
      </c>
    </row>
    <row r="40" spans="1:22" s="63" customFormat="1" ht="15" hidden="1" x14ac:dyDescent="0.35">
      <c r="A40" s="40" t="s">
        <v>8</v>
      </c>
      <c r="B40" s="16"/>
      <c r="C40" s="17"/>
      <c r="D40" s="17"/>
      <c r="E40" s="18"/>
      <c r="F40" s="19"/>
      <c r="G40" s="44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101">
        <f t="shared" si="0"/>
        <v>0</v>
      </c>
    </row>
    <row r="41" spans="1:22" s="8" customFormat="1" ht="15" hidden="1" x14ac:dyDescent="0.35">
      <c r="A41" s="20" t="s">
        <v>109</v>
      </c>
      <c r="B41" s="16"/>
      <c r="C41" s="17"/>
      <c r="D41" s="17"/>
      <c r="E41" s="18"/>
      <c r="F41" s="19"/>
      <c r="G41" s="20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101">
        <f t="shared" si="0"/>
        <v>0</v>
      </c>
    </row>
    <row r="42" spans="1:22" s="7" customFormat="1" ht="14.5" hidden="1" x14ac:dyDescent="0.35">
      <c r="A42" s="104" t="s">
        <v>143</v>
      </c>
      <c r="B42" s="103" t="s">
        <v>144</v>
      </c>
      <c r="C42" s="50" t="s">
        <v>145</v>
      </c>
      <c r="D42" s="50" t="s">
        <v>146</v>
      </c>
      <c r="E42" s="50" t="s">
        <v>147</v>
      </c>
      <c r="F42" s="50">
        <v>17.225000000000001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105">
        <f>5000-1</f>
        <v>4999</v>
      </c>
      <c r="T42" s="105"/>
      <c r="U42" s="101">
        <f t="shared" si="0"/>
        <v>4999</v>
      </c>
    </row>
    <row r="43" spans="1:22" s="7" customFormat="1" ht="14.5" hidden="1" x14ac:dyDescent="0.35">
      <c r="A43" s="104" t="s">
        <v>143</v>
      </c>
      <c r="B43" s="103" t="s">
        <v>148</v>
      </c>
      <c r="C43" s="50" t="s">
        <v>145</v>
      </c>
      <c r="D43" s="50" t="s">
        <v>146</v>
      </c>
      <c r="E43" s="50" t="s">
        <v>147</v>
      </c>
      <c r="F43" s="50">
        <v>17.225000000000001</v>
      </c>
      <c r="G43" s="23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>
        <v>1</v>
      </c>
      <c r="T43" s="57"/>
      <c r="U43" s="101">
        <f t="shared" si="0"/>
        <v>1</v>
      </c>
    </row>
    <row r="44" spans="1:22" s="7" customFormat="1" ht="14.5" hidden="1" x14ac:dyDescent="0.35">
      <c r="A44" s="79"/>
      <c r="B44" s="67"/>
      <c r="C44" s="50"/>
      <c r="D44" s="50"/>
      <c r="E44" s="50"/>
      <c r="F44" s="50"/>
      <c r="G44" s="23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101">
        <f t="shared" si="0"/>
        <v>0</v>
      </c>
      <c r="V44" s="80"/>
    </row>
    <row r="45" spans="1:22" s="7" customFormat="1" ht="14.5" hidden="1" x14ac:dyDescent="0.35">
      <c r="A45" s="35"/>
      <c r="B45" s="22"/>
      <c r="C45" s="20"/>
      <c r="D45" s="20"/>
      <c r="E45" s="20"/>
      <c r="F45" s="20"/>
      <c r="G45" s="23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101">
        <f t="shared" si="0"/>
        <v>0</v>
      </c>
    </row>
    <row r="46" spans="1:22" s="7" customFormat="1" ht="14.5" x14ac:dyDescent="0.35">
      <c r="A46" s="49"/>
      <c r="B46" s="22"/>
      <c r="C46" s="39"/>
      <c r="D46" s="39"/>
      <c r="E46" s="45"/>
      <c r="F46" s="20"/>
      <c r="G46" s="23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101">
        <f t="shared" si="0"/>
        <v>0</v>
      </c>
    </row>
    <row r="47" spans="1:22" s="8" customFormat="1" ht="15" x14ac:dyDescent="0.35">
      <c r="A47" s="40" t="s">
        <v>8</v>
      </c>
      <c r="B47" s="16"/>
      <c r="C47" s="17"/>
      <c r="D47" s="17"/>
      <c r="E47" s="18"/>
      <c r="F47" s="19"/>
      <c r="G47" s="23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101">
        <f t="shared" si="0"/>
        <v>0</v>
      </c>
    </row>
    <row r="48" spans="1:22" s="63" customFormat="1" ht="15" x14ac:dyDescent="0.35">
      <c r="A48" s="20" t="s">
        <v>48</v>
      </c>
      <c r="B48" s="16"/>
      <c r="C48" s="17"/>
      <c r="D48" s="17"/>
      <c r="E48" s="17"/>
      <c r="F48" s="16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101">
        <f t="shared" si="0"/>
        <v>0</v>
      </c>
    </row>
    <row r="49" spans="1:22" s="63" customFormat="1" ht="15.5" hidden="1" x14ac:dyDescent="0.35">
      <c r="A49" s="89" t="s">
        <v>49</v>
      </c>
      <c r="B49" s="90" t="s">
        <v>50</v>
      </c>
      <c r="C49" s="91" t="s">
        <v>51</v>
      </c>
      <c r="D49" s="91" t="s">
        <v>52</v>
      </c>
      <c r="E49" s="91">
        <v>6501</v>
      </c>
      <c r="F49" s="67">
        <v>17.259</v>
      </c>
      <c r="G49" s="57"/>
      <c r="H49" s="57"/>
      <c r="I49" s="57"/>
      <c r="J49" s="57">
        <f>731724-2</f>
        <v>731722</v>
      </c>
      <c r="K49" s="57"/>
      <c r="L49" s="57"/>
      <c r="M49" s="57"/>
      <c r="N49" s="57"/>
      <c r="O49" s="57"/>
      <c r="P49" s="57"/>
      <c r="Q49" s="57"/>
      <c r="R49" s="57"/>
      <c r="S49" s="57"/>
      <c r="T49" s="57">
        <v>-146345</v>
      </c>
      <c r="U49" s="107">
        <f>SUM(G49:T49)</f>
        <v>585377</v>
      </c>
    </row>
    <row r="50" spans="1:22" s="63" customFormat="1" ht="15.5" hidden="1" x14ac:dyDescent="0.35">
      <c r="A50" s="89" t="s">
        <v>49</v>
      </c>
      <c r="B50" s="67" t="s">
        <v>53</v>
      </c>
      <c r="C50" s="91" t="s">
        <v>51</v>
      </c>
      <c r="D50" s="91" t="s">
        <v>52</v>
      </c>
      <c r="E50" s="91">
        <v>6501</v>
      </c>
      <c r="F50" s="67">
        <v>17.259</v>
      </c>
      <c r="G50" s="57"/>
      <c r="H50" s="57"/>
      <c r="I50" s="57"/>
      <c r="J50" s="57">
        <v>1</v>
      </c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107">
        <f t="shared" ref="U50:U67" si="1">SUM(G50:T50)</f>
        <v>1</v>
      </c>
    </row>
    <row r="51" spans="1:22" s="8" customFormat="1" ht="15.5" hidden="1" x14ac:dyDescent="0.35">
      <c r="A51" s="92" t="s">
        <v>49</v>
      </c>
      <c r="B51" s="67" t="s">
        <v>54</v>
      </c>
      <c r="C51" s="91" t="s">
        <v>51</v>
      </c>
      <c r="D51" s="91" t="s">
        <v>52</v>
      </c>
      <c r="E51" s="91">
        <v>6501</v>
      </c>
      <c r="F51" s="71">
        <v>17.259</v>
      </c>
      <c r="G51" s="59"/>
      <c r="H51" s="59"/>
      <c r="I51" s="59"/>
      <c r="J51" s="59">
        <v>1</v>
      </c>
      <c r="K51" s="59"/>
      <c r="L51" s="59"/>
      <c r="M51" s="59"/>
      <c r="N51" s="59"/>
      <c r="O51" s="59"/>
      <c r="P51" s="59"/>
      <c r="Q51" s="59"/>
      <c r="R51" s="59"/>
      <c r="S51" s="59"/>
      <c r="T51" s="59">
        <v>146345</v>
      </c>
      <c r="U51" s="107">
        <f t="shared" si="1"/>
        <v>146346</v>
      </c>
    </row>
    <row r="52" spans="1:22" s="8" customFormat="1" ht="15.5" hidden="1" x14ac:dyDescent="0.35">
      <c r="A52" s="68" t="s">
        <v>55</v>
      </c>
      <c r="B52" s="67" t="s">
        <v>53</v>
      </c>
      <c r="C52" s="91" t="s">
        <v>56</v>
      </c>
      <c r="D52" s="91" t="s">
        <v>57</v>
      </c>
      <c r="E52" s="91">
        <v>6502</v>
      </c>
      <c r="F52" s="50">
        <v>17.257999999999999</v>
      </c>
      <c r="G52" s="59"/>
      <c r="H52" s="59"/>
      <c r="I52" s="59"/>
      <c r="J52" s="59">
        <f>118266-2</f>
        <v>118264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107">
        <f t="shared" si="1"/>
        <v>118264</v>
      </c>
    </row>
    <row r="53" spans="1:22" s="7" customFormat="1" ht="15.5" hidden="1" x14ac:dyDescent="0.35">
      <c r="A53" s="68" t="s">
        <v>55</v>
      </c>
      <c r="B53" s="67" t="s">
        <v>54</v>
      </c>
      <c r="C53" s="91" t="s">
        <v>56</v>
      </c>
      <c r="D53" s="91" t="s">
        <v>57</v>
      </c>
      <c r="E53" s="91">
        <v>6502</v>
      </c>
      <c r="F53" s="50">
        <v>17.257999999999999</v>
      </c>
      <c r="G53" s="57"/>
      <c r="H53" s="57"/>
      <c r="I53" s="57"/>
      <c r="J53" s="57">
        <v>1</v>
      </c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107">
        <f t="shared" si="1"/>
        <v>1</v>
      </c>
    </row>
    <row r="54" spans="1:22" s="8" customFormat="1" ht="15.5" hidden="1" x14ac:dyDescent="0.35">
      <c r="A54" s="68" t="s">
        <v>55</v>
      </c>
      <c r="B54" s="67" t="s">
        <v>58</v>
      </c>
      <c r="C54" s="91" t="s">
        <v>56</v>
      </c>
      <c r="D54" s="91" t="s">
        <v>57</v>
      </c>
      <c r="E54" s="91">
        <v>6502</v>
      </c>
      <c r="F54" s="50">
        <v>17.257999999999999</v>
      </c>
      <c r="G54" s="57"/>
      <c r="H54" s="57"/>
      <c r="I54" s="57"/>
      <c r="J54" s="57">
        <v>1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107">
        <f t="shared" si="1"/>
        <v>1</v>
      </c>
    </row>
    <row r="55" spans="1:22" s="8" customFormat="1" ht="15.5" hidden="1" x14ac:dyDescent="0.35">
      <c r="A55" s="93" t="s">
        <v>59</v>
      </c>
      <c r="B55" s="67" t="s">
        <v>53</v>
      </c>
      <c r="C55" s="91" t="s">
        <v>60</v>
      </c>
      <c r="D55" s="50" t="s">
        <v>102</v>
      </c>
      <c r="E55" s="91">
        <v>6503</v>
      </c>
      <c r="F55" s="50">
        <v>17.277999999999999</v>
      </c>
      <c r="G55" s="57"/>
      <c r="H55" s="57"/>
      <c r="I55" s="57"/>
      <c r="J55" s="57">
        <f>173665-2</f>
        <v>173663</v>
      </c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107">
        <f t="shared" si="1"/>
        <v>173663</v>
      </c>
    </row>
    <row r="56" spans="1:22" s="8" customFormat="1" ht="15.5" hidden="1" x14ac:dyDescent="0.35">
      <c r="A56" s="93" t="s">
        <v>59</v>
      </c>
      <c r="B56" s="67" t="s">
        <v>54</v>
      </c>
      <c r="C56" s="91" t="s">
        <v>60</v>
      </c>
      <c r="D56" s="50" t="s">
        <v>102</v>
      </c>
      <c r="E56" s="91">
        <v>6503</v>
      </c>
      <c r="F56" s="50">
        <v>17.277999999999999</v>
      </c>
      <c r="G56" s="57"/>
      <c r="H56" s="57"/>
      <c r="I56" s="57"/>
      <c r="J56" s="57">
        <v>1</v>
      </c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107">
        <f t="shared" si="1"/>
        <v>1</v>
      </c>
    </row>
    <row r="57" spans="1:22" s="8" customFormat="1" ht="15.5" hidden="1" x14ac:dyDescent="0.35">
      <c r="A57" s="93" t="s">
        <v>59</v>
      </c>
      <c r="B57" s="67" t="s">
        <v>58</v>
      </c>
      <c r="C57" s="91" t="s">
        <v>60</v>
      </c>
      <c r="D57" s="50" t="s">
        <v>102</v>
      </c>
      <c r="E57" s="91">
        <v>6503</v>
      </c>
      <c r="F57" s="50">
        <v>17.277999999999999</v>
      </c>
      <c r="G57" s="57"/>
      <c r="H57" s="57"/>
      <c r="I57" s="57"/>
      <c r="J57" s="57">
        <v>1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107">
        <f t="shared" si="1"/>
        <v>1</v>
      </c>
      <c r="V57" s="62"/>
    </row>
    <row r="58" spans="1:22" s="63" customFormat="1" ht="15.5" hidden="1" x14ac:dyDescent="0.35">
      <c r="A58" s="68" t="s">
        <v>55</v>
      </c>
      <c r="B58" s="67" t="s">
        <v>90</v>
      </c>
      <c r="C58" s="91" t="s">
        <v>91</v>
      </c>
      <c r="D58" s="91" t="s">
        <v>57</v>
      </c>
      <c r="E58" s="91">
        <v>6502</v>
      </c>
      <c r="F58" s="50">
        <v>17.257999999999999</v>
      </c>
      <c r="G58" s="59"/>
      <c r="H58" s="59"/>
      <c r="I58" s="59"/>
      <c r="J58" s="59"/>
      <c r="K58" s="59"/>
      <c r="L58" s="59"/>
      <c r="M58" s="59"/>
      <c r="N58" s="59"/>
      <c r="O58" s="59">
        <f>557401-1</f>
        <v>557400</v>
      </c>
      <c r="P58" s="59"/>
      <c r="Q58" s="59"/>
      <c r="R58" s="59"/>
      <c r="S58" s="59"/>
      <c r="T58" s="59">
        <v>-135133</v>
      </c>
      <c r="U58" s="107">
        <f t="shared" si="1"/>
        <v>422267</v>
      </c>
    </row>
    <row r="59" spans="1:22" s="63" customFormat="1" ht="15.5" hidden="1" x14ac:dyDescent="0.35">
      <c r="A59" s="68" t="s">
        <v>55</v>
      </c>
      <c r="B59" s="67" t="s">
        <v>54</v>
      </c>
      <c r="C59" s="91" t="s">
        <v>91</v>
      </c>
      <c r="D59" s="91" t="s">
        <v>57</v>
      </c>
      <c r="E59" s="91">
        <v>6502</v>
      </c>
      <c r="F59" s="50">
        <v>17.257999999999999</v>
      </c>
      <c r="G59" s="59"/>
      <c r="H59" s="59"/>
      <c r="I59" s="59"/>
      <c r="J59" s="59"/>
      <c r="K59" s="59"/>
      <c r="L59" s="59"/>
      <c r="M59" s="59"/>
      <c r="N59" s="59"/>
      <c r="O59" s="59">
        <v>1</v>
      </c>
      <c r="P59" s="59"/>
      <c r="Q59" s="59"/>
      <c r="R59" s="59"/>
      <c r="S59" s="59"/>
      <c r="T59" s="59">
        <v>135133</v>
      </c>
      <c r="U59" s="107">
        <f t="shared" si="1"/>
        <v>135134</v>
      </c>
    </row>
    <row r="60" spans="1:22" s="8" customFormat="1" ht="15.5" hidden="1" x14ac:dyDescent="0.35">
      <c r="A60" s="93" t="s">
        <v>59</v>
      </c>
      <c r="B60" s="67" t="s">
        <v>90</v>
      </c>
      <c r="C60" s="91" t="s">
        <v>92</v>
      </c>
      <c r="D60" s="50" t="s">
        <v>102</v>
      </c>
      <c r="E60" s="91">
        <v>6503</v>
      </c>
      <c r="F60" s="50">
        <v>17.277999999999999</v>
      </c>
      <c r="G60" s="59"/>
      <c r="H60" s="59"/>
      <c r="I60" s="59"/>
      <c r="J60" s="59"/>
      <c r="K60" s="59"/>
      <c r="L60" s="59"/>
      <c r="M60" s="59"/>
      <c r="N60" s="59"/>
      <c r="O60" s="59">
        <f>738952-1</f>
        <v>738951</v>
      </c>
      <c r="P60" s="59"/>
      <c r="Q60" s="59"/>
      <c r="R60" s="59"/>
      <c r="S60" s="59"/>
      <c r="T60" s="59">
        <v>-182524</v>
      </c>
      <c r="U60" s="107">
        <f t="shared" si="1"/>
        <v>556427</v>
      </c>
    </row>
    <row r="61" spans="1:22" s="8" customFormat="1" ht="15.5" hidden="1" x14ac:dyDescent="0.35">
      <c r="A61" s="93" t="s">
        <v>59</v>
      </c>
      <c r="B61" s="67" t="s">
        <v>54</v>
      </c>
      <c r="C61" s="91" t="s">
        <v>92</v>
      </c>
      <c r="D61" s="50" t="s">
        <v>102</v>
      </c>
      <c r="E61" s="91">
        <v>6503</v>
      </c>
      <c r="F61" s="50">
        <v>17.277999999999999</v>
      </c>
      <c r="G61" s="59"/>
      <c r="H61" s="59"/>
      <c r="I61" s="59"/>
      <c r="J61" s="59"/>
      <c r="K61" s="59"/>
      <c r="L61" s="59"/>
      <c r="M61" s="59"/>
      <c r="N61" s="59"/>
      <c r="O61" s="59">
        <v>1</v>
      </c>
      <c r="P61" s="59"/>
      <c r="Q61" s="59"/>
      <c r="R61" s="59"/>
      <c r="S61" s="59"/>
      <c r="T61" s="59">
        <v>182524</v>
      </c>
      <c r="U61" s="107">
        <f t="shared" si="1"/>
        <v>182525</v>
      </c>
    </row>
    <row r="62" spans="1:22" s="8" customFormat="1" ht="15" hidden="1" x14ac:dyDescent="0.35">
      <c r="A62" s="96" t="s">
        <v>101</v>
      </c>
      <c r="B62" s="97" t="s">
        <v>30</v>
      </c>
      <c r="C62" s="50" t="s">
        <v>92</v>
      </c>
      <c r="D62" s="50" t="s">
        <v>102</v>
      </c>
      <c r="E62" s="50">
        <v>6523</v>
      </c>
      <c r="F62" s="98">
        <v>17.277999999999999</v>
      </c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>
        <v>16748</v>
      </c>
      <c r="R62" s="59"/>
      <c r="S62" s="59"/>
      <c r="T62" s="59"/>
      <c r="U62" s="107">
        <f t="shared" si="1"/>
        <v>16748</v>
      </c>
    </row>
    <row r="63" spans="1:22" s="8" customFormat="1" ht="15" x14ac:dyDescent="0.35">
      <c r="A63" s="99" t="s">
        <v>104</v>
      </c>
      <c r="B63" s="67" t="s">
        <v>30</v>
      </c>
      <c r="C63" s="100" t="s">
        <v>105</v>
      </c>
      <c r="D63" s="50" t="s">
        <v>102</v>
      </c>
      <c r="E63" s="50">
        <v>6404</v>
      </c>
      <c r="F63" s="50">
        <v>17.277999999999999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>
        <f>34000-1</f>
        <v>33999</v>
      </c>
      <c r="S63" s="59"/>
      <c r="T63" s="59">
        <v>-33999</v>
      </c>
      <c r="U63" s="107">
        <f t="shared" si="1"/>
        <v>0</v>
      </c>
      <c r="V63" s="62"/>
    </row>
    <row r="64" spans="1:22" s="9" customFormat="1" ht="15" x14ac:dyDescent="0.35">
      <c r="A64" s="99" t="s">
        <v>104</v>
      </c>
      <c r="B64" s="67" t="s">
        <v>69</v>
      </c>
      <c r="C64" s="100" t="s">
        <v>105</v>
      </c>
      <c r="D64" s="50" t="s">
        <v>102</v>
      </c>
      <c r="E64" s="50">
        <v>6404</v>
      </c>
      <c r="F64" s="50">
        <v>17.277999999999999</v>
      </c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>
        <v>1</v>
      </c>
      <c r="S64" s="59"/>
      <c r="T64" s="59">
        <v>-1</v>
      </c>
      <c r="U64" s="107">
        <f t="shared" si="1"/>
        <v>0</v>
      </c>
    </row>
    <row r="65" spans="1:21" s="9" customFormat="1" ht="15" x14ac:dyDescent="0.35">
      <c r="A65" s="49"/>
      <c r="B65" s="22"/>
      <c r="C65" s="65"/>
      <c r="D65" s="20"/>
      <c r="E65" s="70"/>
      <c r="F65" s="20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107">
        <f t="shared" si="1"/>
        <v>0</v>
      </c>
    </row>
    <row r="66" spans="1:21" s="9" customFormat="1" ht="15" x14ac:dyDescent="0.35">
      <c r="A66" s="74"/>
      <c r="B66" s="69"/>
      <c r="C66" s="36"/>
      <c r="D66" s="50"/>
      <c r="E66" s="67"/>
      <c r="F66" s="50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107">
        <f t="shared" si="1"/>
        <v>0</v>
      </c>
    </row>
    <row r="67" spans="1:21" s="9" customFormat="1" ht="15" x14ac:dyDescent="0.35">
      <c r="A67" s="74"/>
      <c r="B67" s="67"/>
      <c r="C67" s="36"/>
      <c r="D67" s="50"/>
      <c r="E67" s="67"/>
      <c r="F67" s="50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107">
        <f t="shared" si="1"/>
        <v>0</v>
      </c>
    </row>
    <row r="68" spans="1:21" s="9" customFormat="1" ht="15" hidden="1" x14ac:dyDescent="0.35">
      <c r="A68" s="49"/>
      <c r="B68" s="22"/>
      <c r="C68" s="20"/>
      <c r="D68" s="50"/>
      <c r="E68" s="22"/>
      <c r="F68" s="50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101">
        <f t="shared" si="0"/>
        <v>0</v>
      </c>
    </row>
    <row r="69" spans="1:21" s="9" customFormat="1" ht="15" hidden="1" x14ac:dyDescent="0.35">
      <c r="A69" s="49"/>
      <c r="B69" s="22"/>
      <c r="C69" s="20"/>
      <c r="D69" s="50"/>
      <c r="E69" s="22"/>
      <c r="F69" s="50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101">
        <f t="shared" si="0"/>
        <v>0</v>
      </c>
    </row>
    <row r="70" spans="1:21" s="9" customFormat="1" ht="15" hidden="1" x14ac:dyDescent="0.35">
      <c r="A70" s="40" t="s">
        <v>8</v>
      </c>
      <c r="B70" s="22"/>
      <c r="C70" s="20"/>
      <c r="D70" s="50"/>
      <c r="E70" s="20"/>
      <c r="F70" s="50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101">
        <f t="shared" si="0"/>
        <v>0</v>
      </c>
    </row>
    <row r="71" spans="1:21" s="9" customFormat="1" ht="15" hidden="1" x14ac:dyDescent="0.35">
      <c r="A71" s="20" t="s">
        <v>62</v>
      </c>
      <c r="B71" s="22"/>
      <c r="C71" s="20"/>
      <c r="D71" s="50"/>
      <c r="E71" s="20"/>
      <c r="F71" s="50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101">
        <f t="shared" si="0"/>
        <v>0</v>
      </c>
    </row>
    <row r="72" spans="1:21" s="9" customFormat="1" ht="15" hidden="1" x14ac:dyDescent="0.35">
      <c r="A72" s="93" t="s">
        <v>65</v>
      </c>
      <c r="B72" s="94" t="s">
        <v>30</v>
      </c>
      <c r="C72" s="50" t="s">
        <v>66</v>
      </c>
      <c r="D72" s="70" t="s">
        <v>67</v>
      </c>
      <c r="E72" s="70" t="s">
        <v>68</v>
      </c>
      <c r="F72" s="50">
        <v>17.245000000000001</v>
      </c>
      <c r="G72" s="59"/>
      <c r="H72" s="59"/>
      <c r="I72" s="59"/>
      <c r="J72" s="59"/>
      <c r="K72" s="59">
        <f>85609.29-2</f>
        <v>85607.29</v>
      </c>
      <c r="L72" s="59"/>
      <c r="M72" s="59"/>
      <c r="N72" s="59"/>
      <c r="O72" s="59"/>
      <c r="P72" s="59"/>
      <c r="Q72" s="59"/>
      <c r="R72" s="59"/>
      <c r="S72" s="59"/>
      <c r="T72" s="59"/>
      <c r="U72" s="101">
        <f t="shared" si="0"/>
        <v>85607.29</v>
      </c>
    </row>
    <row r="73" spans="1:21" s="9" customFormat="1" ht="15" hidden="1" x14ac:dyDescent="0.35">
      <c r="A73" s="93" t="s">
        <v>65</v>
      </c>
      <c r="B73" s="67" t="s">
        <v>69</v>
      </c>
      <c r="C73" s="50" t="s">
        <v>66</v>
      </c>
      <c r="D73" s="70" t="s">
        <v>67</v>
      </c>
      <c r="E73" s="70" t="s">
        <v>68</v>
      </c>
      <c r="F73" s="50">
        <v>17.245000000000001</v>
      </c>
      <c r="G73" s="59"/>
      <c r="H73" s="59"/>
      <c r="I73" s="59"/>
      <c r="J73" s="59"/>
      <c r="K73" s="59">
        <v>1</v>
      </c>
      <c r="L73" s="59"/>
      <c r="M73" s="59"/>
      <c r="N73" s="59"/>
      <c r="O73" s="59"/>
      <c r="P73" s="59"/>
      <c r="Q73" s="59"/>
      <c r="R73" s="59"/>
      <c r="S73" s="59"/>
      <c r="T73" s="59"/>
      <c r="U73" s="101">
        <f t="shared" si="0"/>
        <v>1</v>
      </c>
    </row>
    <row r="74" spans="1:21" s="9" customFormat="1" ht="15" hidden="1" x14ac:dyDescent="0.35">
      <c r="A74" s="93" t="s">
        <v>65</v>
      </c>
      <c r="B74" s="67" t="s">
        <v>70</v>
      </c>
      <c r="C74" s="50" t="s">
        <v>66</v>
      </c>
      <c r="D74" s="70" t="s">
        <v>67</v>
      </c>
      <c r="E74" s="70" t="s">
        <v>68</v>
      </c>
      <c r="F74" s="50">
        <v>17.245000000000001</v>
      </c>
      <c r="G74" s="59"/>
      <c r="H74" s="59"/>
      <c r="I74" s="59"/>
      <c r="J74" s="59"/>
      <c r="K74" s="59">
        <v>1</v>
      </c>
      <c r="L74" s="59"/>
      <c r="M74" s="59"/>
      <c r="N74" s="59"/>
      <c r="O74" s="59"/>
      <c r="P74" s="59"/>
      <c r="Q74" s="59"/>
      <c r="R74" s="59"/>
      <c r="S74" s="59"/>
      <c r="T74" s="59"/>
      <c r="U74" s="101">
        <f t="shared" ref="U74:U79" si="2">SUM(G74:S74)</f>
        <v>1</v>
      </c>
    </row>
    <row r="75" spans="1:21" s="9" customFormat="1" ht="15" hidden="1" x14ac:dyDescent="0.35">
      <c r="A75" s="55"/>
      <c r="B75" s="56"/>
      <c r="C75" s="50"/>
      <c r="D75" s="50"/>
      <c r="E75" s="20"/>
      <c r="F75" s="50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101">
        <f t="shared" si="2"/>
        <v>0</v>
      </c>
    </row>
    <row r="76" spans="1:21" s="9" customFormat="1" ht="15" hidden="1" x14ac:dyDescent="0.35">
      <c r="A76" s="55"/>
      <c r="B76" s="22"/>
      <c r="C76" s="50"/>
      <c r="D76" s="50"/>
      <c r="E76" s="20"/>
      <c r="F76" s="50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101">
        <f t="shared" si="2"/>
        <v>0</v>
      </c>
    </row>
    <row r="77" spans="1:21" s="9" customFormat="1" ht="15" hidden="1" x14ac:dyDescent="0.35">
      <c r="A77" s="55"/>
      <c r="B77" s="22"/>
      <c r="C77" s="50"/>
      <c r="D77" s="50"/>
      <c r="E77" s="20"/>
      <c r="F77" s="50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101">
        <f t="shared" si="2"/>
        <v>0</v>
      </c>
    </row>
    <row r="78" spans="1:21" s="9" customFormat="1" ht="15" hidden="1" x14ac:dyDescent="0.35">
      <c r="A78" s="49"/>
      <c r="B78" s="22"/>
      <c r="C78" s="20"/>
      <c r="D78" s="50"/>
      <c r="E78" s="22"/>
      <c r="F78" s="50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101">
        <f t="shared" si="2"/>
        <v>0</v>
      </c>
    </row>
    <row r="79" spans="1:21" s="9" customFormat="1" ht="15" x14ac:dyDescent="0.35">
      <c r="A79" s="11"/>
      <c r="B79" s="25"/>
      <c r="C79" s="25"/>
      <c r="D79" s="19"/>
      <c r="E79" s="19"/>
      <c r="F79" s="19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101">
        <f t="shared" si="2"/>
        <v>0</v>
      </c>
    </row>
    <row r="80" spans="1:21" s="9" customFormat="1" ht="18" x14ac:dyDescent="0.4">
      <c r="A80" s="12" t="s">
        <v>0</v>
      </c>
      <c r="B80" s="26"/>
      <c r="C80" s="27"/>
      <c r="D80" s="27"/>
      <c r="E80" s="27"/>
      <c r="F80" s="28"/>
      <c r="G80" s="60">
        <f>SUM(G13:G79)</f>
        <v>4720.375</v>
      </c>
      <c r="H80" s="60">
        <f>SUM(H18:H79)</f>
        <v>23815.189001177307</v>
      </c>
      <c r="I80" s="60">
        <f>SUM(I7:I32)</f>
        <v>340028.06</v>
      </c>
      <c r="J80" s="60">
        <f>SUM(J49:J68)</f>
        <v>1023655</v>
      </c>
      <c r="K80" s="60">
        <f>SUM(K72:K76)</f>
        <v>85609.29</v>
      </c>
      <c r="L80" s="60">
        <f>SUM(L13:L31)</f>
        <v>20234.410000000003</v>
      </c>
      <c r="M80" s="60">
        <f>SUM(M33:M38)</f>
        <v>10558.065050339999</v>
      </c>
      <c r="N80" s="60">
        <f>SUM(N14:N79)</f>
        <v>227555</v>
      </c>
      <c r="O80" s="60">
        <f>SUM(O48:O68)</f>
        <v>1296353</v>
      </c>
      <c r="P80" s="60">
        <f>SUM(P7:P11)</f>
        <v>310721.94</v>
      </c>
      <c r="Q80" s="60">
        <f>SUM(Q48:Q79)</f>
        <v>16748</v>
      </c>
      <c r="R80" s="60">
        <f>SUM(R48:R79)</f>
        <v>34000</v>
      </c>
      <c r="S80" s="60">
        <f>SUM(S7:S79)</f>
        <v>83739.31</v>
      </c>
      <c r="T80" s="60">
        <f>SUM(T31:T79)</f>
        <v>-34000</v>
      </c>
      <c r="U80" s="58"/>
    </row>
    <row r="81" spans="1:21" s="9" customFormat="1" ht="18" x14ac:dyDescent="0.4">
      <c r="A81" s="29"/>
      <c r="B81" s="30"/>
      <c r="C81" s="31"/>
      <c r="D81" s="31"/>
      <c r="E81" s="31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ht="15" x14ac:dyDescent="0.35">
      <c r="A82" s="37" t="s">
        <v>9</v>
      </c>
      <c r="B82" s="9"/>
    </row>
    <row r="83" spans="1:21" ht="14.5" hidden="1" x14ac:dyDescent="0.35">
      <c r="A83" s="37" t="s">
        <v>28</v>
      </c>
    </row>
    <row r="84" spans="1:21" ht="14.5" hidden="1" x14ac:dyDescent="0.35">
      <c r="A84" s="37" t="s">
        <v>29</v>
      </c>
    </row>
    <row r="85" spans="1:21" ht="14.5" hidden="1" x14ac:dyDescent="0.35">
      <c r="A85" s="37" t="s">
        <v>35</v>
      </c>
    </row>
    <row r="86" spans="1:21" ht="14.5" hidden="1" x14ac:dyDescent="0.35">
      <c r="A86" s="37" t="s">
        <v>36</v>
      </c>
    </row>
    <row r="87" spans="1:21" ht="14.5" hidden="1" x14ac:dyDescent="0.35">
      <c r="A87" s="37" t="s">
        <v>38</v>
      </c>
    </row>
    <row r="88" spans="1:21" ht="14.5" hidden="1" x14ac:dyDescent="0.35">
      <c r="A88" s="37" t="s">
        <v>39</v>
      </c>
    </row>
    <row r="89" spans="1:21" ht="14.5" hidden="1" x14ac:dyDescent="0.35">
      <c r="A89" s="37" t="s">
        <v>46</v>
      </c>
    </row>
    <row r="90" spans="1:21" ht="14.5" hidden="1" x14ac:dyDescent="0.35">
      <c r="A90" s="37" t="s">
        <v>47</v>
      </c>
    </row>
    <row r="91" spans="1:21" ht="14.5" hidden="1" x14ac:dyDescent="0.35">
      <c r="A91" s="37" t="s">
        <v>64</v>
      </c>
    </row>
    <row r="92" spans="1:21" ht="14.5" hidden="1" x14ac:dyDescent="0.35">
      <c r="A92" s="37" t="s">
        <v>63</v>
      </c>
    </row>
    <row r="93" spans="1:21" ht="14.5" hidden="1" x14ac:dyDescent="0.35">
      <c r="A93" s="37" t="s">
        <v>73</v>
      </c>
    </row>
    <row r="94" spans="1:21" ht="14.5" hidden="1" x14ac:dyDescent="0.35">
      <c r="A94" s="37" t="s">
        <v>74</v>
      </c>
    </row>
    <row r="95" spans="1:21" ht="14.5" hidden="1" x14ac:dyDescent="0.35">
      <c r="A95" s="37" t="s">
        <v>81</v>
      </c>
    </row>
    <row r="96" spans="1:21" ht="14.5" hidden="1" x14ac:dyDescent="0.35">
      <c r="A96" s="37" t="s">
        <v>80</v>
      </c>
    </row>
    <row r="97" spans="1:1" ht="14.5" hidden="1" x14ac:dyDescent="0.35">
      <c r="A97" s="37" t="s">
        <v>84</v>
      </c>
    </row>
    <row r="98" spans="1:1" ht="14.5" hidden="1" x14ac:dyDescent="0.35">
      <c r="A98" s="37" t="s">
        <v>83</v>
      </c>
    </row>
    <row r="99" spans="1:1" ht="14.5" hidden="1" x14ac:dyDescent="0.35">
      <c r="A99" s="37" t="s">
        <v>93</v>
      </c>
    </row>
    <row r="100" spans="1:1" ht="14.5" hidden="1" x14ac:dyDescent="0.35">
      <c r="A100" s="37" t="s">
        <v>47</v>
      </c>
    </row>
    <row r="101" spans="1:1" ht="14.5" hidden="1" x14ac:dyDescent="0.35">
      <c r="A101" s="37" t="s">
        <v>96</v>
      </c>
    </row>
    <row r="102" spans="1:1" ht="14.5" hidden="1" x14ac:dyDescent="0.35">
      <c r="A102" s="37" t="s">
        <v>97</v>
      </c>
    </row>
    <row r="103" spans="1:1" ht="14.5" hidden="1" x14ac:dyDescent="0.35">
      <c r="A103" s="37" t="s">
        <v>99</v>
      </c>
    </row>
    <row r="104" spans="1:1" ht="14.5" hidden="1" x14ac:dyDescent="0.35">
      <c r="A104" s="37" t="s">
        <v>100</v>
      </c>
    </row>
    <row r="105" spans="1:1" ht="14.5" hidden="1" x14ac:dyDescent="0.35">
      <c r="A105" s="37" t="s">
        <v>106</v>
      </c>
    </row>
    <row r="106" spans="1:1" ht="14.5" hidden="1" x14ac:dyDescent="0.35">
      <c r="A106" s="37" t="s">
        <v>107</v>
      </c>
    </row>
    <row r="107" spans="1:1" ht="14.5" hidden="1" x14ac:dyDescent="0.35">
      <c r="A107" s="37" t="s">
        <v>150</v>
      </c>
    </row>
    <row r="108" spans="1:1" ht="14.5" hidden="1" x14ac:dyDescent="0.35">
      <c r="A108" s="37" t="s">
        <v>149</v>
      </c>
    </row>
    <row r="109" spans="1:1" ht="14.5" hidden="1" x14ac:dyDescent="0.35">
      <c r="A109" s="37" t="s">
        <v>153</v>
      </c>
    </row>
    <row r="110" spans="1:1" ht="14.5" hidden="1" x14ac:dyDescent="0.35">
      <c r="A110" s="37" t="s">
        <v>154</v>
      </c>
    </row>
    <row r="111" spans="1:1" ht="14.5" x14ac:dyDescent="0.35">
      <c r="A111" s="37" t="s">
        <v>156</v>
      </c>
    </row>
    <row r="112" spans="1:1" ht="14.5" x14ac:dyDescent="0.35">
      <c r="A112" s="37" t="s">
        <v>155</v>
      </c>
    </row>
    <row r="113" spans="1:1" ht="14.5" x14ac:dyDescent="0.35">
      <c r="A113" s="37"/>
    </row>
    <row r="114" spans="1:1" ht="14.5" x14ac:dyDescent="0.35">
      <c r="A114" s="37"/>
    </row>
    <row r="115" spans="1:1" ht="14.5" x14ac:dyDescent="0.35">
      <c r="A115" s="37"/>
    </row>
    <row r="116" spans="1:1" ht="14.5" x14ac:dyDescent="0.35">
      <c r="A116" s="3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0256B-54FE-465C-98C9-062C8BDC13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2023-09-20T17:15:05Z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