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FALL RIVER/"/>
    </mc:Choice>
  </mc:AlternateContent>
  <xr:revisionPtr revIDLastSave="0" documentId="8_{DAE4198C-AA01-44AC-A775-A324F1F3BC80}" xr6:coauthVersionLast="47" xr6:coauthVersionMax="47" xr10:uidLastSave="{00000000-0000-0000-0000-000000000000}"/>
  <bookViews>
    <workbookView xWindow="-110" yWindow="-110" windowWidth="19420" windowHeight="10420"/>
  </bookViews>
  <sheets>
    <sheet name="FALL RIVER" sheetId="2" r:id="rId1"/>
  </sheets>
  <definedNames>
    <definedName name="_xlnm.Print_Area" localSheetId="0">'FALL RIVER'!$A$1:$F$75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3" i="2" l="1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33" i="2"/>
  <c r="T73" i="2"/>
  <c r="V9" i="2"/>
  <c r="V10" i="2"/>
  <c r="V11" i="2"/>
  <c r="V12" i="2"/>
  <c r="V13" i="2"/>
  <c r="V14" i="2"/>
  <c r="V15" i="2"/>
  <c r="V16" i="2"/>
  <c r="V17" i="2"/>
  <c r="V18" i="2"/>
  <c r="V19" i="2"/>
  <c r="V20" i="2"/>
  <c r="V22" i="2"/>
  <c r="V23" i="2"/>
  <c r="V24" i="2"/>
  <c r="V25" i="2"/>
  <c r="V26" i="2"/>
  <c r="V27" i="2"/>
  <c r="V28" i="2"/>
  <c r="V29" i="2"/>
  <c r="V30" i="2"/>
  <c r="V31" i="2"/>
  <c r="V32" i="2"/>
  <c r="V54" i="2"/>
  <c r="V55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8" i="2"/>
  <c r="H73" i="2"/>
  <c r="I73" i="2"/>
  <c r="L73" i="2"/>
  <c r="M73" i="2"/>
  <c r="P73" i="2"/>
  <c r="Q73" i="2"/>
  <c r="S73" i="2"/>
  <c r="G73" i="2"/>
  <c r="R48" i="2"/>
  <c r="O44" i="2"/>
  <c r="O42" i="2"/>
  <c r="O73" i="2" s="1"/>
  <c r="N56" i="2"/>
  <c r="V56" i="2" s="1"/>
  <c r="N58" i="2"/>
  <c r="V72" i="2"/>
  <c r="K21" i="2"/>
  <c r="V21" i="2" s="1"/>
  <c r="J39" i="2"/>
  <c r="J73" i="2"/>
  <c r="J36" i="2"/>
  <c r="J33" i="2"/>
  <c r="K73" i="2"/>
  <c r="N73" i="2"/>
  <c r="R73" i="2" l="1"/>
</calcChain>
</file>

<file path=xl/sharedStrings.xml><?xml version="1.0" encoding="utf-8"?>
<sst xmlns="http://schemas.openxmlformats.org/spreadsheetml/2006/main" count="253" uniqueCount="151">
  <si>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</si>
  <si>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</si>
  <si>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</si>
  <si>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</si>
  <si>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</si>
  <si>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</si>
  <si>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</si>
  <si>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</si>
  <si>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</si>
  <si>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</si>
  <si>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</si>
  <si>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</si>
  <si>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</si>
  <si>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</si>
  <si>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</si>
  <si>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</si>
  <si>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</si>
  <si>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</si>
  <si>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</si>
  <si>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</si>
  <si>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</si>
  <si>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</si>
  <si>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F20213067</t>
  </si>
  <si>
    <t>4400-3067</t>
  </si>
  <si>
    <t>K103</t>
  </si>
  <si>
    <t>INITIAL BUDGET FY22</t>
  </si>
  <si>
    <t>SNAP EXPANSION  (SERVICE DATE: JULY 1, 2021-SEPT 30, 2021)</t>
  </si>
  <si>
    <t>JULY 1, 2021-SEPT 30, 2021</t>
  </si>
  <si>
    <t>CT EOL 22CCFRIVWP</t>
  </si>
  <si>
    <t>INITIAL AWARD FY22 JUNE 7, 2021</t>
  </si>
  <si>
    <t>TO ADD SNAP EXPANSION</t>
  </si>
  <si>
    <t>BUDGET #1 FY22</t>
  </si>
  <si>
    <t>JULY 1, 2021-JUNE 30, 2022</t>
  </si>
  <si>
    <t>SPSS2022</t>
  </si>
  <si>
    <t>4400-1979</t>
  </si>
  <si>
    <t>K227</t>
  </si>
  <si>
    <t>BUDGET #1 FY22 JULY 9, 2021</t>
  </si>
  <si>
    <t>TO ADD DTA FUNDS</t>
  </si>
  <si>
    <t>CT EOL 22CCFRIVSOSWTF</t>
  </si>
  <si>
    <t>BUDGET #2 FY22</t>
  </si>
  <si>
    <t>WTRUSTF22</t>
  </si>
  <si>
    <t>7003-0803</t>
  </si>
  <si>
    <t>K264</t>
  </si>
  <si>
    <t>STOSCC2022</t>
  </si>
  <si>
    <t>K284</t>
  </si>
  <si>
    <t>BUDGET #2 FY22 SEPTEMBER 10, 2021</t>
  </si>
  <si>
    <t>TO ADD SOS &amp; WTF FUNDS</t>
  </si>
  <si>
    <t>BUDGET #3 FY22</t>
  </si>
  <si>
    <t>BUDGET #3 FY22 SEPTEMBER 14, 2021</t>
  </si>
  <si>
    <t>TO ADD FY22 WIOA FUNDS</t>
  </si>
  <si>
    <t>BUDGET #4 FY22</t>
  </si>
  <si>
    <t>CT EOL 22CCFRIVTRADE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</si>
  <si>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</si>
  <si>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</si>
  <si>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</si>
  <si>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</si>
  <si>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</si>
  <si>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</si>
  <si>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#4 FY22 OCTOBER 12, 2021</t>
  </si>
  <si>
    <t>TO ADD TRADE FUNDS</t>
  </si>
  <si>
    <t>BUDGET #5 FY22</t>
  </si>
  <si>
    <t>BUDGET #5 FY22 OCTOBER 15, 2021</t>
  </si>
  <si>
    <t>TO ADD WPP EXPANSION FUNDS FROM DTA</t>
  </si>
  <si>
    <t>WPP EXPANSION FUNDS FROM DTA</t>
  </si>
  <si>
    <t>BUDGET #6 FY22</t>
  </si>
  <si>
    <t>CT EOL 22CCFRIVETSUI</t>
  </si>
  <si>
    <t>FVETS2021</t>
  </si>
  <si>
    <t>7002-6628</t>
  </si>
  <si>
    <t>K109</t>
  </si>
  <si>
    <t>K110</t>
  </si>
  <si>
    <t>LVER</t>
  </si>
  <si>
    <t>BUDGET #6 FY22 NOVEMBER 16, 2021</t>
  </si>
  <si>
    <t>TO ADD DVOP  &amp; LVER</t>
  </si>
  <si>
    <t>BUDGET #7 FY22</t>
  </si>
  <si>
    <t>TO ADD FUNDS FOR WP 90% &amp; 10%</t>
  </si>
  <si>
    <t>BUDGET #7 FY22 DECEMBER 20, 2021</t>
  </si>
  <si>
    <t>FES2022</t>
  </si>
  <si>
    <t>7002-6626</t>
  </si>
  <si>
    <t>K105</t>
  </si>
  <si>
    <t>K107</t>
  </si>
  <si>
    <t>BUDGET #8 FY22</t>
  </si>
  <si>
    <t>BUDGET #8 FY22 JANUARY 10, 2022</t>
  </si>
  <si>
    <t>BUDGET #9 FY22</t>
  </si>
  <si>
    <t>BUDGET #9 FY22 FEBRUARY 14, 2022</t>
  </si>
  <si>
    <t>TO ADD BAL OF FY22 SOS</t>
  </si>
  <si>
    <t>BUDGET #10 FY22</t>
  </si>
  <si>
    <t>BUDGET #10 FY22 MARCH 3, 2022</t>
  </si>
  <si>
    <t>TO ADD FY22 RAPID RESPONSE FUNDS</t>
  </si>
  <si>
    <t>BUDGET #11 FY22</t>
  </si>
  <si>
    <t>BUDGET #11 FY22 MARCH 15, 2022</t>
  </si>
  <si>
    <t>TO ADD FUNDS FOR DUA TECH.</t>
  </si>
  <si>
    <t>BUDGET #12 FY22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</si>
  <si>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</si>
  <si>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</si>
  <si>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</si>
  <si>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</si>
  <si>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</si>
  <si>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</si>
  <si>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</si>
  <si>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</si>
  <si>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</si>
  <si>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</si>
  <si>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</si>
  <si>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</si>
  <si>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</si>
  <si>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</si>
  <si>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</si>
  <si>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</si>
  <si>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</si>
  <si>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</si>
  <si>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</si>
  <si>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</si>
  <si>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</si>
  <si>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</si>
  <si>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</si>
  <si>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WPP FUNDS</t>
  </si>
  <si>
    <t>February 1, 2022-June 30, 2022</t>
  </si>
  <si>
    <t>EASDTA2022</t>
  </si>
  <si>
    <t>4401-1000</t>
  </si>
  <si>
    <t>KD90</t>
  </si>
  <si>
    <t>BUDGET #12 FY22 MARCH 28, 2022</t>
  </si>
  <si>
    <t>TO ADD VARIOUS FUNDING</t>
  </si>
  <si>
    <t>CT EOL 22CCFRIVNEGREA</t>
  </si>
  <si>
    <t>October 1, 2021-June 30, 2022</t>
  </si>
  <si>
    <t>CT EOL 22CCFRIVWIOA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</si>
  <si>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</si>
  <si>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</si>
  <si>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</si>
  <si>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</si>
  <si>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</si>
  <si>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</si>
  <si>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</si>
  <si>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</si>
  <si>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</si>
  <si>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</si>
  <si>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</si>
  <si>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</si>
  <si>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7003-1778</t>
  </si>
  <si>
    <t>OCT 1, 2021-JUNE 30,  2022</t>
  </si>
  <si>
    <t>FWIAADT22B</t>
  </si>
  <si>
    <t>FWIADWK22B</t>
  </si>
  <si>
    <t>RAPID RESPONSE NPS STATE STAFF</t>
  </si>
  <si>
    <t>NPS STATE STAFF</t>
  </si>
  <si>
    <t>DUA TECHNOLOGY DEPLOYMENT (STATEWIDE FUNDS SPECIAL ALLOTMENT)</t>
  </si>
  <si>
    <t xml:space="preserve">FWIADWK 21B </t>
  </si>
  <si>
    <t>BUDGET #13 FY22</t>
  </si>
  <si>
    <t>BUDGET #13 FY22 JUNE 22, 2022</t>
  </si>
  <si>
    <t>TO MOVE FUNDS TO FY23 LINE</t>
  </si>
  <si>
    <t>BUDGET #14 FY22</t>
  </si>
  <si>
    <t>BUDGET #14 FY22 FEB. 5, 2024</t>
  </si>
  <si>
    <t>TO DE OBLIGATE UNSPENT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</si>
</sst>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7" fontId="8" fillId="0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/>
    <xf numFmtId="0" fontId="7" fillId="0" borderId="3" xfId="0" applyFont="1" applyFill="1" applyBorder="1" applyAlignment="1">
      <alignment horizontal="center"/>
    </xf>
    <xf numFmtId="7" fontId="8" fillId="0" borderId="2" xfId="0" applyNumberFormat="1" applyFont="1" applyFill="1" applyBorder="1"/>
    <xf numFmtId="0" fontId="7" fillId="0" borderId="3" xfId="0" applyFont="1" applyFill="1" applyBorder="1"/>
    <xf numFmtId="7" fontId="8" fillId="0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43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4" fontId="8" fillId="0" borderId="7" xfId="0" applyNumberFormat="1" applyFont="1" applyFill="1" applyBorder="1"/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7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/>
    </xf>
    <xf numFmtId="0" fontId="8" fillId="0" borderId="6" xfId="0" applyFont="1" applyFill="1" applyBorder="1"/>
    <xf numFmtId="0" fontId="13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 applyFill="1"/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8" fillId="0" borderId="2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3" xfId="0" applyFont="1" applyFill="1" applyBorder="1" applyAlignment="1">
      <alignment horizontal="left"/>
    </xf>
    <xf numFmtId="0" fontId="14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37" fontId="8" fillId="0" borderId="2" xfId="2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44" fontId="8" fillId="0" borderId="2" xfId="1" applyFont="1" applyFill="1" applyBorder="1" applyAlignment="1">
      <alignment horizontal="center" wrapText="1"/>
    </xf>
    <xf numFmtId="0" fontId="13" fillId="0" borderId="2" xfId="0" applyFont="1" applyBorder="1" applyAlignment="1">
      <alignment vertic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vertical="center"/>
    </xf>
    <xf numFmtId="0" fontId="8" fillId="0" borderId="6" xfId="0" applyFont="1" applyBorder="1" applyAlignment="1">
      <alignment horizontal="left"/>
    </xf>
    <xf numFmtId="0" fontId="8" fillId="0" borderId="6" xfId="0" quotePrefix="1" applyFont="1" applyBorder="1" applyAlignment="1">
      <alignment horizontal="center"/>
    </xf>
    <xf numFmtId="0" fontId="16" fillId="0" borderId="2" xfId="0" applyFont="1" applyBorder="1" applyAlignment="1">
      <alignment horizontal="center" vertical="top" wrapText="1" readingOrder="1"/>
    </xf>
    <xf numFmtId="0" fontId="8" fillId="0" borderId="11" xfId="0" quotePrefix="1" applyFont="1" applyBorder="1" applyAlignment="1">
      <alignment horizontal="center"/>
    </xf>
    <xf numFmtId="44" fontId="7" fillId="0" borderId="0" xfId="0" applyNumberFormat="1" applyFont="1" applyFill="1"/>
    <xf numFmtId="0" fontId="13" fillId="0" borderId="2" xfId="0" applyFont="1" applyBorder="1"/>
    <xf numFmtId="0" fontId="8" fillId="0" borderId="12" xfId="0" quotePrefix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4" fontId="15" fillId="0" borderId="2" xfId="1" applyFont="1" applyFill="1" applyBorder="1"/>
    <xf numFmtId="0" fontId="16" fillId="0" borderId="2" xfId="0" applyFont="1" applyBorder="1" applyAlignment="1">
      <alignment horizontal="center"/>
    </xf>
    <xf numFmtId="7" fontId="8" fillId="0" borderId="2" xfId="1" applyNumberFormat="1" applyFont="1" applyFill="1" applyBorder="1"/>
    <xf numFmtId="0" fontId="16" fillId="0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4" fontId="8" fillId="0" borderId="3" xfId="1" applyFont="1" applyFill="1" applyBorder="1" applyAlignment="1">
      <alignment horizontal="left"/>
    </xf>
    <xf numFmtId="44" fontId="17" fillId="0" borderId="2" xfId="1" applyFont="1" applyBorder="1" applyAlignment="1">
      <alignment horizontal="left" wrapText="1"/>
    </xf>
    <xf numFmtId="0" fontId="18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7" fillId="0" borderId="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68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8" width="18.54296875" style="4" hidden="1" customWidth="1"/>
    <col min="9" max="14" width="18" style="4" hidden="1" customWidth="1"/>
    <col min="15" max="20" width="18.54296875" style="4" hidden="1" customWidth="1"/>
    <col min="21" max="21" width="18.54296875" style="4" customWidth="1"/>
    <col min="22" max="22" width="11.54296875" style="3" hidden="1" customWidth="1"/>
    <col min="23" max="23" width="13.26953125" style="3" bestFit="1" customWidth="1"/>
    <col min="24" max="16384" width="9.1796875" style="3"/>
  </cols>
  <sheetData>
    <row r="1" spans="1:22" ht="20.5" x14ac:dyDescent="0.45">
      <c r="A1" s="3" t="s">
        <v>11</v>
      </c>
      <c r="B1" s="103" t="s">
        <v>10</v>
      </c>
      <c r="C1" s="104"/>
      <c r="D1" s="104"/>
      <c r="E1" s="104"/>
      <c r="F1" s="10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2" ht="20.5" x14ac:dyDescent="0.45">
      <c r="A2" s="43" t="s">
        <v>7</v>
      </c>
      <c r="B2" s="7"/>
      <c r="C2" s="7"/>
      <c r="D2" s="7"/>
      <c r="E2" s="8"/>
      <c r="F2" s="8"/>
    </row>
    <row r="3" spans="1:22" ht="20.5" x14ac:dyDescent="0.45">
      <c r="A3" s="5" t="s">
        <v>12</v>
      </c>
      <c r="C3" s="1"/>
    </row>
    <row r="4" spans="1:22" ht="21" thickBot="1" x14ac:dyDescent="0.5">
      <c r="A4" s="5"/>
      <c r="B4" s="6"/>
      <c r="C4" s="1"/>
    </row>
    <row r="5" spans="1:22" s="10" customFormat="1" ht="50.25" customHeight="1" thickBot="1" x14ac:dyDescent="0.4">
      <c r="A5" s="51"/>
      <c r="B5" s="44" t="s">
        <v>2</v>
      </c>
      <c r="C5" s="44" t="s">
        <v>3</v>
      </c>
      <c r="D5" s="44" t="s">
        <v>4</v>
      </c>
      <c r="E5" s="44" t="s">
        <v>5</v>
      </c>
      <c r="F5" s="44" t="s">
        <v>1</v>
      </c>
      <c r="G5" s="44" t="s">
        <v>25</v>
      </c>
      <c r="H5" s="75" t="s">
        <v>31</v>
      </c>
      <c r="I5" s="75" t="s">
        <v>39</v>
      </c>
      <c r="J5" s="75" t="s">
        <v>47</v>
      </c>
      <c r="K5" s="75" t="s">
        <v>50</v>
      </c>
      <c r="L5" s="75" t="s">
        <v>60</v>
      </c>
      <c r="M5" s="75" t="s">
        <v>64</v>
      </c>
      <c r="N5" s="75" t="s">
        <v>73</v>
      </c>
      <c r="O5" s="75" t="s">
        <v>80</v>
      </c>
      <c r="P5" s="75" t="s">
        <v>82</v>
      </c>
      <c r="Q5" s="75" t="s">
        <v>85</v>
      </c>
      <c r="R5" s="75" t="s">
        <v>88</v>
      </c>
      <c r="S5" s="75" t="s">
        <v>91</v>
      </c>
      <c r="T5" s="75" t="s">
        <v>145</v>
      </c>
      <c r="U5" s="75" t="s">
        <v>148</v>
      </c>
      <c r="V5" s="9" t="s">
        <v>6</v>
      </c>
    </row>
    <row r="6" spans="1:22" s="14" customFormat="1" ht="14.5" hidden="1" x14ac:dyDescent="0.35">
      <c r="A6" s="32" t="s">
        <v>8</v>
      </c>
      <c r="B6" s="33"/>
      <c r="C6" s="34"/>
      <c r="D6" s="34"/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8"/>
    </row>
    <row r="7" spans="1:22" s="14" customFormat="1" ht="14.5" hidden="1" x14ac:dyDescent="0.35">
      <c r="A7" s="47" t="s">
        <v>38</v>
      </c>
      <c r="B7" s="12"/>
      <c r="C7" s="40"/>
      <c r="D7" s="40"/>
      <c r="E7" s="41"/>
      <c r="F7" s="11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25"/>
    </row>
    <row r="8" spans="1:22" s="14" customFormat="1" ht="15" hidden="1" x14ac:dyDescent="0.35">
      <c r="A8" s="45" t="s">
        <v>13</v>
      </c>
      <c r="B8" s="62" t="s">
        <v>32</v>
      </c>
      <c r="C8" s="76" t="s">
        <v>40</v>
      </c>
      <c r="D8" s="77" t="s">
        <v>41</v>
      </c>
      <c r="E8" s="78" t="s">
        <v>42</v>
      </c>
      <c r="F8" s="11" t="s">
        <v>20</v>
      </c>
      <c r="G8" s="46"/>
      <c r="H8" s="46"/>
      <c r="I8" s="79">
        <v>95000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94">
        <f>SUM(G8:T8)</f>
        <v>95000</v>
      </c>
    </row>
    <row r="9" spans="1:22" s="14" customFormat="1" ht="14.5" hidden="1" x14ac:dyDescent="0.35">
      <c r="A9" s="50" t="s">
        <v>15</v>
      </c>
      <c r="B9" s="62" t="s">
        <v>32</v>
      </c>
      <c r="C9" s="77" t="s">
        <v>43</v>
      </c>
      <c r="D9" s="77" t="s">
        <v>41</v>
      </c>
      <c r="E9" s="63" t="s">
        <v>44</v>
      </c>
      <c r="F9" s="12" t="s">
        <v>14</v>
      </c>
      <c r="G9" s="46"/>
      <c r="H9" s="46"/>
      <c r="I9" s="79">
        <v>245028.13</v>
      </c>
      <c r="J9" s="79"/>
      <c r="K9" s="79"/>
      <c r="L9" s="79"/>
      <c r="M9" s="79"/>
      <c r="N9" s="79"/>
      <c r="O9" s="79"/>
      <c r="P9" s="79">
        <v>384944.87</v>
      </c>
      <c r="Q9" s="79"/>
      <c r="R9" s="79"/>
      <c r="S9" s="79"/>
      <c r="T9" s="79"/>
      <c r="U9" s="79"/>
      <c r="V9" s="94">
        <f t="shared" ref="V9:V71" si="0">SUM(G9:T9)</f>
        <v>629973</v>
      </c>
    </row>
    <row r="10" spans="1:22" s="14" customFormat="1" ht="14.5" hidden="1" x14ac:dyDescent="0.35">
      <c r="A10" s="50"/>
      <c r="B10" s="12"/>
      <c r="C10" s="40"/>
      <c r="D10" s="40"/>
      <c r="E10" s="40"/>
      <c r="F10" s="12"/>
      <c r="G10" s="46"/>
      <c r="H10" s="46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94">
        <f t="shared" si="0"/>
        <v>0</v>
      </c>
    </row>
    <row r="11" spans="1:22" s="14" customFormat="1" ht="14.5" hidden="1" x14ac:dyDescent="0.35">
      <c r="A11" s="50"/>
      <c r="B11" s="12"/>
      <c r="C11" s="40"/>
      <c r="D11" s="40"/>
      <c r="E11" s="40"/>
      <c r="F11" s="12"/>
      <c r="G11" s="46"/>
      <c r="H11" s="46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94">
        <f t="shared" si="0"/>
        <v>0</v>
      </c>
    </row>
    <row r="12" spans="1:22" s="14" customFormat="1" ht="14.5" hidden="1" x14ac:dyDescent="0.35">
      <c r="A12" s="32" t="s">
        <v>8</v>
      </c>
      <c r="B12" s="12"/>
      <c r="C12" s="49"/>
      <c r="D12" s="49"/>
      <c r="E12" s="49"/>
      <c r="F12" s="12"/>
      <c r="G12" s="46"/>
      <c r="H12" s="46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94">
        <f t="shared" si="0"/>
        <v>0</v>
      </c>
    </row>
    <row r="13" spans="1:22" s="14" customFormat="1" ht="14.5" hidden="1" x14ac:dyDescent="0.35">
      <c r="A13" s="11" t="s">
        <v>65</v>
      </c>
      <c r="B13" s="12"/>
      <c r="C13" s="49"/>
      <c r="D13" s="49"/>
      <c r="E13" s="49"/>
      <c r="F13" s="12"/>
      <c r="G13" s="46"/>
      <c r="H13" s="46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94">
        <f t="shared" si="0"/>
        <v>0</v>
      </c>
    </row>
    <row r="14" spans="1:22" s="14" customFormat="1" ht="14.5" hidden="1" x14ac:dyDescent="0.35">
      <c r="A14" s="67" t="s">
        <v>19</v>
      </c>
      <c r="B14" s="62" t="s">
        <v>32</v>
      </c>
      <c r="C14" s="68" t="s">
        <v>66</v>
      </c>
      <c r="D14" s="68" t="s">
        <v>67</v>
      </c>
      <c r="E14" s="69" t="s">
        <v>68</v>
      </c>
      <c r="F14" s="61">
        <v>17.800999999999998</v>
      </c>
      <c r="G14" s="46"/>
      <c r="H14" s="46"/>
      <c r="I14" s="79"/>
      <c r="J14" s="79"/>
      <c r="K14" s="79"/>
      <c r="L14" s="79"/>
      <c r="M14" s="79">
        <v>26684.19</v>
      </c>
      <c r="N14" s="79"/>
      <c r="O14" s="79"/>
      <c r="P14" s="79"/>
      <c r="Q14" s="79"/>
      <c r="R14" s="79"/>
      <c r="S14" s="79"/>
      <c r="T14" s="79"/>
      <c r="U14" s="79"/>
      <c r="V14" s="94">
        <f t="shared" si="0"/>
        <v>26684.19</v>
      </c>
    </row>
    <row r="15" spans="1:22" s="14" customFormat="1" ht="14.5" hidden="1" x14ac:dyDescent="0.35">
      <c r="A15" s="67" t="s">
        <v>70</v>
      </c>
      <c r="B15" s="62" t="s">
        <v>32</v>
      </c>
      <c r="C15" s="68" t="s">
        <v>66</v>
      </c>
      <c r="D15" s="86" t="s">
        <v>67</v>
      </c>
      <c r="E15" s="49" t="s">
        <v>69</v>
      </c>
      <c r="F15" s="61">
        <v>17.800999999999998</v>
      </c>
      <c r="G15" s="46"/>
      <c r="H15" s="46"/>
      <c r="I15" s="79"/>
      <c r="J15" s="79"/>
      <c r="K15" s="79"/>
      <c r="L15" s="79"/>
      <c r="M15" s="79">
        <v>19013.30974398</v>
      </c>
      <c r="N15" s="79"/>
      <c r="O15" s="79"/>
      <c r="P15" s="79"/>
      <c r="Q15" s="79"/>
      <c r="R15" s="79"/>
      <c r="S15" s="79"/>
      <c r="T15" s="79"/>
      <c r="U15" s="79"/>
      <c r="V15" s="94">
        <f t="shared" si="0"/>
        <v>19013.30974398</v>
      </c>
    </row>
    <row r="16" spans="1:22" s="14" customFormat="1" ht="14.5" hidden="1" x14ac:dyDescent="0.35">
      <c r="A16" s="67"/>
      <c r="B16" s="62"/>
      <c r="C16" s="49"/>
      <c r="D16" s="54"/>
      <c r="E16" s="70"/>
      <c r="F16" s="49"/>
      <c r="G16" s="46"/>
      <c r="H16" s="46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94">
        <f t="shared" si="0"/>
        <v>0</v>
      </c>
    </row>
    <row r="17" spans="1:22" s="14" customFormat="1" ht="14.5" hidden="1" x14ac:dyDescent="0.35">
      <c r="A17" s="42"/>
      <c r="B17" s="12"/>
      <c r="C17" s="40"/>
      <c r="D17" s="40"/>
      <c r="E17" s="40"/>
      <c r="F17" s="11"/>
      <c r="G17" s="46"/>
      <c r="H17" s="46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94">
        <f t="shared" si="0"/>
        <v>0</v>
      </c>
    </row>
    <row r="18" spans="1:22" s="14" customFormat="1" ht="15" hidden="1" x14ac:dyDescent="0.35">
      <c r="A18" s="48"/>
      <c r="B18" s="12"/>
      <c r="C18" s="40"/>
      <c r="D18" s="40"/>
      <c r="E18" s="40"/>
      <c r="F18" s="11"/>
      <c r="G18" s="46"/>
      <c r="H18" s="46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94">
        <f t="shared" si="0"/>
        <v>0</v>
      </c>
    </row>
    <row r="19" spans="1:22" s="14" customFormat="1" ht="14.5" hidden="1" x14ac:dyDescent="0.35">
      <c r="A19" s="32" t="s">
        <v>8</v>
      </c>
      <c r="B19" s="12"/>
      <c r="C19" s="40"/>
      <c r="D19" s="40"/>
      <c r="E19" s="40"/>
      <c r="F19" s="11"/>
      <c r="G19" s="46"/>
      <c r="H19" s="46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94">
        <f t="shared" si="0"/>
        <v>0</v>
      </c>
    </row>
    <row r="20" spans="1:22" s="14" customFormat="1" ht="14.5" hidden="1" x14ac:dyDescent="0.35">
      <c r="A20" s="11" t="s">
        <v>51</v>
      </c>
      <c r="B20" s="12"/>
      <c r="C20" s="40"/>
      <c r="D20" s="40"/>
      <c r="E20" s="40"/>
      <c r="F20" s="11"/>
      <c r="G20" s="46"/>
      <c r="H20" s="46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94">
        <f t="shared" si="0"/>
        <v>0</v>
      </c>
    </row>
    <row r="21" spans="1:22" s="14" customFormat="1" ht="14.5" hidden="1" x14ac:dyDescent="0.35">
      <c r="A21" s="84" t="s">
        <v>52</v>
      </c>
      <c r="B21" s="85" t="s">
        <v>32</v>
      </c>
      <c r="C21" s="49" t="s">
        <v>53</v>
      </c>
      <c r="D21" s="54" t="s">
        <v>54</v>
      </c>
      <c r="E21" s="54" t="s">
        <v>55</v>
      </c>
      <c r="F21" s="49">
        <v>17.245000000000001</v>
      </c>
      <c r="G21" s="46"/>
      <c r="H21" s="46"/>
      <c r="I21" s="79"/>
      <c r="J21" s="79"/>
      <c r="K21" s="79">
        <f>59859-2</f>
        <v>59857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94">
        <f t="shared" si="0"/>
        <v>59857</v>
      </c>
    </row>
    <row r="22" spans="1:22" s="14" customFormat="1" ht="14.5" hidden="1" x14ac:dyDescent="0.35">
      <c r="A22" s="84" t="s">
        <v>52</v>
      </c>
      <c r="B22" s="62" t="s">
        <v>56</v>
      </c>
      <c r="C22" s="49" t="s">
        <v>53</v>
      </c>
      <c r="D22" s="54" t="s">
        <v>54</v>
      </c>
      <c r="E22" s="54" t="s">
        <v>55</v>
      </c>
      <c r="F22" s="49">
        <v>17.245000000000001</v>
      </c>
      <c r="G22" s="46"/>
      <c r="H22" s="46"/>
      <c r="I22" s="79"/>
      <c r="J22" s="79"/>
      <c r="K22" s="79">
        <v>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94">
        <f t="shared" si="0"/>
        <v>1</v>
      </c>
    </row>
    <row r="23" spans="1:22" s="14" customFormat="1" ht="14.5" hidden="1" x14ac:dyDescent="0.35">
      <c r="A23" s="84" t="s">
        <v>52</v>
      </c>
      <c r="B23" s="62" t="s">
        <v>57</v>
      </c>
      <c r="C23" s="49" t="s">
        <v>53</v>
      </c>
      <c r="D23" s="54" t="s">
        <v>54</v>
      </c>
      <c r="E23" s="54" t="s">
        <v>55</v>
      </c>
      <c r="F23" s="49">
        <v>17.245000000000001</v>
      </c>
      <c r="G23" s="46"/>
      <c r="H23" s="46"/>
      <c r="I23" s="79"/>
      <c r="J23" s="79"/>
      <c r="K23" s="79">
        <v>1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94">
        <f t="shared" si="0"/>
        <v>1</v>
      </c>
    </row>
    <row r="24" spans="1:22" s="14" customFormat="1" ht="14.5" hidden="1" x14ac:dyDescent="0.35">
      <c r="A24" s="53"/>
      <c r="B24" s="12"/>
      <c r="C24" s="49"/>
      <c r="D24" s="49"/>
      <c r="E24" s="11"/>
      <c r="F24" s="49"/>
      <c r="G24" s="46"/>
      <c r="H24" s="46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94">
        <f t="shared" si="0"/>
        <v>0</v>
      </c>
    </row>
    <row r="25" spans="1:22" s="14" customFormat="1" ht="15" hidden="1" x14ac:dyDescent="0.35">
      <c r="A25" s="48"/>
      <c r="B25" s="12"/>
      <c r="C25" s="40"/>
      <c r="D25" s="40"/>
      <c r="E25" s="40"/>
      <c r="F25" s="11"/>
      <c r="G25" s="46"/>
      <c r="H25" s="46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94">
        <f t="shared" si="0"/>
        <v>0</v>
      </c>
    </row>
    <row r="26" spans="1:22" s="14" customFormat="1" ht="14.5" hidden="1" x14ac:dyDescent="0.35">
      <c r="A26" s="32" t="s">
        <v>8</v>
      </c>
      <c r="B26" s="12"/>
      <c r="C26" s="40"/>
      <c r="D26" s="40"/>
      <c r="E26" s="40"/>
      <c r="F26" s="11"/>
      <c r="G26" s="46"/>
      <c r="H26" s="46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94">
        <f t="shared" si="0"/>
        <v>0</v>
      </c>
    </row>
    <row r="27" spans="1:22" s="14" customFormat="1" ht="14.5" hidden="1" x14ac:dyDescent="0.35">
      <c r="A27" s="11" t="s">
        <v>122</v>
      </c>
      <c r="B27" s="12"/>
      <c r="C27" s="40"/>
      <c r="D27" s="40"/>
      <c r="E27" s="40"/>
      <c r="F27" s="11"/>
      <c r="G27" s="46"/>
      <c r="H27" s="46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94">
        <f t="shared" si="0"/>
        <v>0</v>
      </c>
    </row>
    <row r="28" spans="1:22" s="14" customFormat="1" ht="14.5" hidden="1" x14ac:dyDescent="0.35">
      <c r="A28" s="98"/>
      <c r="B28" s="97"/>
      <c r="C28" s="49"/>
      <c r="D28" s="49"/>
      <c r="E28" s="49"/>
      <c r="F28" s="49"/>
      <c r="G28" s="46"/>
      <c r="H28" s="46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94">
        <f t="shared" si="0"/>
        <v>0</v>
      </c>
    </row>
    <row r="29" spans="1:22" s="14" customFormat="1" ht="14.5" hidden="1" x14ac:dyDescent="0.35">
      <c r="A29" s="98"/>
      <c r="B29" s="97"/>
      <c r="C29" s="49"/>
      <c r="D29" s="49"/>
      <c r="E29" s="49"/>
      <c r="F29" s="49"/>
      <c r="G29" s="46"/>
      <c r="H29" s="46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94">
        <f t="shared" si="0"/>
        <v>0</v>
      </c>
    </row>
    <row r="30" spans="1:22" s="14" customFormat="1" ht="14.5" x14ac:dyDescent="0.35">
      <c r="A30" s="42"/>
      <c r="B30" s="12"/>
      <c r="C30" s="40"/>
      <c r="D30" s="40"/>
      <c r="E30" s="41"/>
      <c r="F30" s="11"/>
      <c r="G30" s="46"/>
      <c r="H30" s="46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94">
        <f t="shared" si="0"/>
        <v>0</v>
      </c>
    </row>
    <row r="31" spans="1:22" s="14" customFormat="1" ht="14.5" x14ac:dyDescent="0.35">
      <c r="A31" s="102" t="s">
        <v>8</v>
      </c>
      <c r="B31" s="62"/>
      <c r="C31" s="68"/>
      <c r="D31" s="68"/>
      <c r="E31" s="69"/>
      <c r="F31" s="49"/>
      <c r="G31" s="46"/>
      <c r="H31" s="46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94">
        <f t="shared" si="0"/>
        <v>0</v>
      </c>
    </row>
    <row r="32" spans="1:22" s="14" customFormat="1" ht="14.5" x14ac:dyDescent="0.35">
      <c r="A32" s="49" t="s">
        <v>124</v>
      </c>
      <c r="B32" s="62"/>
      <c r="C32" s="68"/>
      <c r="D32" s="68"/>
      <c r="E32" s="69"/>
      <c r="F32" s="49"/>
      <c r="G32" s="46"/>
      <c r="H32" s="4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94">
        <f t="shared" si="0"/>
        <v>0</v>
      </c>
    </row>
    <row r="33" spans="1:23" s="14" customFormat="1" ht="15.5" hidden="1" x14ac:dyDescent="0.35">
      <c r="A33" s="80" t="s">
        <v>125</v>
      </c>
      <c r="B33" s="81" t="s">
        <v>126</v>
      </c>
      <c r="C33" s="82" t="s">
        <v>127</v>
      </c>
      <c r="D33" s="82" t="s">
        <v>128</v>
      </c>
      <c r="E33" s="82">
        <v>6501</v>
      </c>
      <c r="F33" s="62">
        <v>17.259</v>
      </c>
      <c r="G33" s="46"/>
      <c r="H33" s="46"/>
      <c r="I33" s="79"/>
      <c r="J33" s="79">
        <f>788108-2</f>
        <v>788106</v>
      </c>
      <c r="K33" s="79"/>
      <c r="L33" s="79"/>
      <c r="M33" s="79"/>
      <c r="N33" s="79"/>
      <c r="O33" s="79"/>
      <c r="P33" s="79"/>
      <c r="Q33" s="79"/>
      <c r="R33" s="79"/>
      <c r="S33" s="79"/>
      <c r="T33" s="79">
        <v>-200000</v>
      </c>
      <c r="U33" s="79"/>
      <c r="V33" s="94">
        <f>SUM(G33:U33)</f>
        <v>588106</v>
      </c>
    </row>
    <row r="34" spans="1:23" s="14" customFormat="1" ht="15.5" hidden="1" x14ac:dyDescent="0.35">
      <c r="A34" s="80" t="s">
        <v>125</v>
      </c>
      <c r="B34" s="62" t="s">
        <v>129</v>
      </c>
      <c r="C34" s="82" t="s">
        <v>127</v>
      </c>
      <c r="D34" s="82" t="s">
        <v>128</v>
      </c>
      <c r="E34" s="82">
        <v>6501</v>
      </c>
      <c r="F34" s="62">
        <v>17.259</v>
      </c>
      <c r="G34" s="46"/>
      <c r="H34" s="46"/>
      <c r="I34" s="79"/>
      <c r="J34" s="79">
        <v>1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94">
        <f t="shared" ref="V34:V53" si="1">SUM(G34:U34)</f>
        <v>1</v>
      </c>
    </row>
    <row r="35" spans="1:23" s="14" customFormat="1" ht="15.5" hidden="1" x14ac:dyDescent="0.35">
      <c r="A35" s="83" t="s">
        <v>125</v>
      </c>
      <c r="B35" s="62" t="s">
        <v>130</v>
      </c>
      <c r="C35" s="82" t="s">
        <v>127</v>
      </c>
      <c r="D35" s="82" t="s">
        <v>128</v>
      </c>
      <c r="E35" s="82">
        <v>6501</v>
      </c>
      <c r="F35" s="66">
        <v>17.259</v>
      </c>
      <c r="G35" s="46"/>
      <c r="H35" s="46"/>
      <c r="I35" s="79"/>
      <c r="J35" s="79">
        <v>1</v>
      </c>
      <c r="K35" s="79"/>
      <c r="L35" s="79"/>
      <c r="M35" s="79"/>
      <c r="N35" s="79"/>
      <c r="O35" s="79"/>
      <c r="P35" s="79"/>
      <c r="Q35" s="79"/>
      <c r="R35" s="79"/>
      <c r="S35" s="79"/>
      <c r="T35" s="79">
        <v>200000</v>
      </c>
      <c r="U35" s="79"/>
      <c r="V35" s="94">
        <f t="shared" si="1"/>
        <v>200001</v>
      </c>
      <c r="W35" s="60"/>
    </row>
    <row r="36" spans="1:23" s="14" customFormat="1" ht="15.5" hidden="1" x14ac:dyDescent="0.35">
      <c r="A36" s="64" t="s">
        <v>131</v>
      </c>
      <c r="B36" s="62" t="s">
        <v>129</v>
      </c>
      <c r="C36" s="82" t="s">
        <v>132</v>
      </c>
      <c r="D36" s="82" t="s">
        <v>133</v>
      </c>
      <c r="E36" s="82">
        <v>6502</v>
      </c>
      <c r="F36" s="49">
        <v>17.257999999999999</v>
      </c>
      <c r="G36" s="46"/>
      <c r="H36" s="46"/>
      <c r="I36" s="79"/>
      <c r="J36" s="79">
        <f>126860-2</f>
        <v>126858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94">
        <f t="shared" si="1"/>
        <v>126858</v>
      </c>
    </row>
    <row r="37" spans="1:23" s="14" customFormat="1" ht="14.5" x14ac:dyDescent="0.35">
      <c r="A37" s="64" t="s">
        <v>131</v>
      </c>
      <c r="B37" s="62" t="s">
        <v>130</v>
      </c>
      <c r="C37" s="105" t="s">
        <v>132</v>
      </c>
      <c r="D37" s="105" t="s">
        <v>133</v>
      </c>
      <c r="E37" s="105">
        <v>6502</v>
      </c>
      <c r="F37" s="49">
        <v>17.257999999999999</v>
      </c>
      <c r="G37" s="46"/>
      <c r="H37" s="46"/>
      <c r="I37" s="79"/>
      <c r="J37" s="79">
        <v>1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>
        <v>-1</v>
      </c>
      <c r="V37" s="94">
        <f t="shared" si="1"/>
        <v>0</v>
      </c>
    </row>
    <row r="38" spans="1:23" s="14" customFormat="1" ht="14.5" hidden="1" x14ac:dyDescent="0.35">
      <c r="A38" s="64" t="s">
        <v>131</v>
      </c>
      <c r="B38" s="62" t="s">
        <v>134</v>
      </c>
      <c r="C38" s="105" t="s">
        <v>132</v>
      </c>
      <c r="D38" s="105" t="s">
        <v>133</v>
      </c>
      <c r="E38" s="105">
        <v>6502</v>
      </c>
      <c r="F38" s="49">
        <v>17.257999999999999</v>
      </c>
      <c r="G38" s="46"/>
      <c r="H38" s="46"/>
      <c r="I38" s="79"/>
      <c r="J38" s="79">
        <v>1</v>
      </c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94">
        <f t="shared" si="1"/>
        <v>1</v>
      </c>
    </row>
    <row r="39" spans="1:23" s="14" customFormat="1" ht="14.5" hidden="1" x14ac:dyDescent="0.35">
      <c r="A39" s="84" t="s">
        <v>135</v>
      </c>
      <c r="B39" s="62" t="s">
        <v>129</v>
      </c>
      <c r="C39" s="105" t="s">
        <v>136</v>
      </c>
      <c r="D39" s="49" t="s">
        <v>137</v>
      </c>
      <c r="E39" s="105">
        <v>6503</v>
      </c>
      <c r="F39" s="49">
        <v>17.277999999999999</v>
      </c>
      <c r="G39" s="46"/>
      <c r="H39" s="46"/>
      <c r="I39" s="79"/>
      <c r="J39" s="79">
        <f>166977-2</f>
        <v>166975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>
        <v>0</v>
      </c>
      <c r="V39" s="94">
        <f t="shared" si="1"/>
        <v>166975</v>
      </c>
    </row>
    <row r="40" spans="1:23" s="14" customFormat="1" ht="14.5" x14ac:dyDescent="0.35">
      <c r="A40" s="84" t="s">
        <v>135</v>
      </c>
      <c r="B40" s="62" t="s">
        <v>130</v>
      </c>
      <c r="C40" s="105" t="s">
        <v>136</v>
      </c>
      <c r="D40" s="49" t="s">
        <v>137</v>
      </c>
      <c r="E40" s="105">
        <v>6503</v>
      </c>
      <c r="F40" s="49">
        <v>17.277999999999999</v>
      </c>
      <c r="G40" s="46"/>
      <c r="H40" s="46"/>
      <c r="I40" s="79"/>
      <c r="J40" s="79">
        <v>1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>
        <v>-1</v>
      </c>
      <c r="V40" s="94">
        <f t="shared" si="1"/>
        <v>0</v>
      </c>
    </row>
    <row r="41" spans="1:23" s="14" customFormat="1" ht="14.5" hidden="1" x14ac:dyDescent="0.35">
      <c r="A41" s="84" t="s">
        <v>135</v>
      </c>
      <c r="B41" s="62" t="s">
        <v>134</v>
      </c>
      <c r="C41" s="105" t="s">
        <v>136</v>
      </c>
      <c r="D41" s="49" t="s">
        <v>137</v>
      </c>
      <c r="E41" s="105">
        <v>6503</v>
      </c>
      <c r="F41" s="49">
        <v>17.277999999999999</v>
      </c>
      <c r="G41" s="46"/>
      <c r="H41" s="46"/>
      <c r="I41" s="79"/>
      <c r="J41" s="79">
        <v>1</v>
      </c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94">
        <f t="shared" si="1"/>
        <v>1</v>
      </c>
      <c r="W41" s="60"/>
    </row>
    <row r="42" spans="1:23" s="14" customFormat="1" ht="14.5" hidden="1" x14ac:dyDescent="0.35">
      <c r="A42" s="64" t="s">
        <v>131</v>
      </c>
      <c r="B42" s="62" t="s">
        <v>138</v>
      </c>
      <c r="C42" s="105" t="s">
        <v>139</v>
      </c>
      <c r="D42" s="105" t="s">
        <v>133</v>
      </c>
      <c r="E42" s="105">
        <v>6502</v>
      </c>
      <c r="F42" s="49">
        <v>17.257999999999999</v>
      </c>
      <c r="G42" s="46"/>
      <c r="H42" s="46"/>
      <c r="I42" s="79"/>
      <c r="J42" s="79"/>
      <c r="K42" s="79"/>
      <c r="L42" s="79"/>
      <c r="M42" s="79"/>
      <c r="N42" s="79"/>
      <c r="O42" s="79">
        <f>681182.46-1</f>
        <v>681181.46</v>
      </c>
      <c r="P42" s="79"/>
      <c r="Q42" s="79"/>
      <c r="R42" s="79"/>
      <c r="S42" s="79"/>
      <c r="T42" s="79">
        <v>-300000</v>
      </c>
      <c r="U42" s="79"/>
      <c r="V42" s="94">
        <f t="shared" si="1"/>
        <v>381181.45999999996</v>
      </c>
    </row>
    <row r="43" spans="1:23" s="14" customFormat="1" ht="14.5" x14ac:dyDescent="0.35">
      <c r="A43" s="64" t="s">
        <v>131</v>
      </c>
      <c r="B43" s="62" t="s">
        <v>130</v>
      </c>
      <c r="C43" s="105" t="s">
        <v>139</v>
      </c>
      <c r="D43" s="105" t="s">
        <v>133</v>
      </c>
      <c r="E43" s="105">
        <v>6502</v>
      </c>
      <c r="F43" s="49">
        <v>17.257999999999999</v>
      </c>
      <c r="G43" s="46"/>
      <c r="H43" s="46"/>
      <c r="I43" s="79"/>
      <c r="J43" s="79"/>
      <c r="K43" s="79"/>
      <c r="L43" s="79"/>
      <c r="M43" s="79"/>
      <c r="N43" s="79"/>
      <c r="O43" s="79">
        <v>1</v>
      </c>
      <c r="P43" s="79"/>
      <c r="Q43" s="79"/>
      <c r="R43" s="79"/>
      <c r="S43" s="79"/>
      <c r="T43" s="79">
        <v>300000</v>
      </c>
      <c r="U43" s="79">
        <v>-1</v>
      </c>
      <c r="V43" s="94">
        <f t="shared" si="1"/>
        <v>300000</v>
      </c>
    </row>
    <row r="44" spans="1:23" s="14" customFormat="1" ht="14.5" hidden="1" x14ac:dyDescent="0.35">
      <c r="A44" s="84" t="s">
        <v>135</v>
      </c>
      <c r="B44" s="62" t="s">
        <v>138</v>
      </c>
      <c r="C44" s="105" t="s">
        <v>140</v>
      </c>
      <c r="D44" s="49" t="s">
        <v>137</v>
      </c>
      <c r="E44" s="105">
        <v>6503</v>
      </c>
      <c r="F44" s="49">
        <v>17.277999999999999</v>
      </c>
      <c r="G44" s="46"/>
      <c r="H44" s="46"/>
      <c r="I44" s="79"/>
      <c r="J44" s="79"/>
      <c r="K44" s="79"/>
      <c r="L44" s="79"/>
      <c r="M44" s="79"/>
      <c r="N44" s="79"/>
      <c r="O44" s="79">
        <f>657589.91-1</f>
        <v>657588.91</v>
      </c>
      <c r="P44" s="79"/>
      <c r="Q44" s="79"/>
      <c r="R44" s="79"/>
      <c r="S44" s="79"/>
      <c r="T44" s="79"/>
      <c r="U44" s="79"/>
      <c r="V44" s="94">
        <f t="shared" si="1"/>
        <v>657588.91</v>
      </c>
    </row>
    <row r="45" spans="1:23" s="14" customFormat="1" ht="14.5" x14ac:dyDescent="0.35">
      <c r="A45" s="84" t="s">
        <v>135</v>
      </c>
      <c r="B45" s="62" t="s">
        <v>130</v>
      </c>
      <c r="C45" s="105" t="s">
        <v>140</v>
      </c>
      <c r="D45" s="49" t="s">
        <v>137</v>
      </c>
      <c r="E45" s="105">
        <v>6503</v>
      </c>
      <c r="F45" s="49">
        <v>17.277999999999999</v>
      </c>
      <c r="G45" s="46"/>
      <c r="H45" s="46"/>
      <c r="I45" s="79"/>
      <c r="J45" s="79"/>
      <c r="K45" s="79"/>
      <c r="L45" s="79"/>
      <c r="M45" s="79"/>
      <c r="N45" s="79"/>
      <c r="O45" s="79">
        <v>1</v>
      </c>
      <c r="P45" s="79"/>
      <c r="Q45" s="79"/>
      <c r="R45" s="79"/>
      <c r="S45" s="79"/>
      <c r="T45" s="79"/>
      <c r="U45" s="79">
        <v>-1</v>
      </c>
      <c r="V45" s="94">
        <f t="shared" si="1"/>
        <v>0</v>
      </c>
      <c r="W45" s="88"/>
    </row>
    <row r="46" spans="1:23" s="14" customFormat="1" ht="14.5" hidden="1" x14ac:dyDescent="0.35">
      <c r="A46" s="89" t="s">
        <v>141</v>
      </c>
      <c r="B46" s="90" t="s">
        <v>32</v>
      </c>
      <c r="C46" s="49" t="s">
        <v>140</v>
      </c>
      <c r="D46" s="49" t="s">
        <v>137</v>
      </c>
      <c r="E46" s="49">
        <v>6523</v>
      </c>
      <c r="F46" s="91">
        <v>17.277999999999999</v>
      </c>
      <c r="G46" s="46"/>
      <c r="H46" s="46"/>
      <c r="I46" s="79"/>
      <c r="J46" s="79"/>
      <c r="K46" s="79"/>
      <c r="L46" s="79"/>
      <c r="M46" s="79"/>
      <c r="N46" s="79"/>
      <c r="O46" s="79"/>
      <c r="P46" s="79"/>
      <c r="Q46" s="92">
        <v>3883</v>
      </c>
      <c r="R46" s="92"/>
      <c r="S46" s="92"/>
      <c r="T46" s="92"/>
      <c r="U46" s="92"/>
      <c r="V46" s="94">
        <f t="shared" si="1"/>
        <v>3883</v>
      </c>
    </row>
    <row r="47" spans="1:23" s="14" customFormat="1" ht="14.5" hidden="1" x14ac:dyDescent="0.35">
      <c r="A47" s="89" t="s">
        <v>142</v>
      </c>
      <c r="B47" s="90" t="s">
        <v>32</v>
      </c>
      <c r="C47" s="49" t="s">
        <v>140</v>
      </c>
      <c r="D47" s="49" t="s">
        <v>137</v>
      </c>
      <c r="E47" s="49">
        <v>6523</v>
      </c>
      <c r="F47" s="91">
        <v>17.277999999999999</v>
      </c>
      <c r="G47" s="46"/>
      <c r="H47" s="46"/>
      <c r="I47" s="79"/>
      <c r="J47" s="79"/>
      <c r="K47" s="79"/>
      <c r="L47" s="79"/>
      <c r="M47" s="79"/>
      <c r="N47" s="79"/>
      <c r="O47" s="79"/>
      <c r="P47" s="79"/>
      <c r="Q47" s="92">
        <v>3883</v>
      </c>
      <c r="R47" s="92"/>
      <c r="S47" s="92"/>
      <c r="T47" s="92"/>
      <c r="U47" s="92"/>
      <c r="V47" s="94">
        <f t="shared" si="1"/>
        <v>3883</v>
      </c>
      <c r="W47" s="60"/>
    </row>
    <row r="48" spans="1:23" s="14" customFormat="1" ht="14.5" hidden="1" x14ac:dyDescent="0.35">
      <c r="A48" s="84" t="s">
        <v>143</v>
      </c>
      <c r="B48" s="62" t="s">
        <v>32</v>
      </c>
      <c r="C48" s="93" t="s">
        <v>144</v>
      </c>
      <c r="D48" s="49" t="s">
        <v>137</v>
      </c>
      <c r="E48" s="49">
        <v>6404</v>
      </c>
      <c r="F48" s="49">
        <v>17.277999999999999</v>
      </c>
      <c r="G48" s="46"/>
      <c r="H48" s="46"/>
      <c r="I48" s="79"/>
      <c r="J48" s="79"/>
      <c r="K48" s="79"/>
      <c r="L48" s="79"/>
      <c r="M48" s="79"/>
      <c r="N48" s="79"/>
      <c r="O48" s="79"/>
      <c r="P48" s="79"/>
      <c r="Q48" s="79"/>
      <c r="R48" s="79">
        <f>63000-1</f>
        <v>62999</v>
      </c>
      <c r="S48" s="79"/>
      <c r="T48" s="79"/>
      <c r="U48" s="79"/>
      <c r="V48" s="94">
        <f t="shared" si="1"/>
        <v>62999</v>
      </c>
    </row>
    <row r="49" spans="1:22" s="14" customFormat="1" ht="14.5" hidden="1" x14ac:dyDescent="0.35">
      <c r="A49" s="84" t="s">
        <v>143</v>
      </c>
      <c r="B49" s="62" t="s">
        <v>56</v>
      </c>
      <c r="C49" s="93" t="s">
        <v>144</v>
      </c>
      <c r="D49" s="49" t="s">
        <v>137</v>
      </c>
      <c r="E49" s="49">
        <v>6404</v>
      </c>
      <c r="F49" s="49">
        <v>17.277999999999999</v>
      </c>
      <c r="G49" s="46"/>
      <c r="H49" s="46"/>
      <c r="I49" s="79"/>
      <c r="J49" s="79"/>
      <c r="K49" s="79"/>
      <c r="L49" s="79"/>
      <c r="M49" s="79"/>
      <c r="N49" s="79"/>
      <c r="O49" s="79"/>
      <c r="P49" s="79"/>
      <c r="Q49" s="79"/>
      <c r="R49" s="79">
        <v>1</v>
      </c>
      <c r="S49" s="79"/>
      <c r="T49" s="79"/>
      <c r="U49" s="79"/>
      <c r="V49" s="94">
        <f t="shared" si="1"/>
        <v>1</v>
      </c>
    </row>
    <row r="50" spans="1:22" s="14" customFormat="1" ht="14.5" x14ac:dyDescent="0.35">
      <c r="A50" s="67"/>
      <c r="B50" s="65"/>
      <c r="C50" s="61"/>
      <c r="D50" s="49"/>
      <c r="E50" s="49"/>
      <c r="F50" s="49"/>
      <c r="G50" s="46"/>
      <c r="H50" s="46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94">
        <f t="shared" si="1"/>
        <v>0</v>
      </c>
    </row>
    <row r="51" spans="1:22" s="14" customFormat="1" ht="14.5" x14ac:dyDescent="0.35">
      <c r="A51" s="67"/>
      <c r="B51" s="62"/>
      <c r="C51" s="61"/>
      <c r="D51" s="49"/>
      <c r="E51" s="49"/>
      <c r="F51" s="49"/>
      <c r="G51" s="46"/>
      <c r="H51" s="46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94">
        <f t="shared" si="1"/>
        <v>0</v>
      </c>
    </row>
    <row r="52" spans="1:22" s="14" customFormat="1" ht="14.5" x14ac:dyDescent="0.35">
      <c r="A52" s="67"/>
      <c r="B52" s="62"/>
      <c r="C52" s="61"/>
      <c r="D52" s="49"/>
      <c r="E52" s="49"/>
      <c r="F52" s="49"/>
      <c r="G52" s="46"/>
      <c r="H52" s="46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94">
        <f t="shared" si="1"/>
        <v>0</v>
      </c>
    </row>
    <row r="53" spans="1:22" s="14" customFormat="1" ht="14.5" x14ac:dyDescent="0.35">
      <c r="A53" s="42"/>
      <c r="B53" s="12"/>
      <c r="C53" s="11"/>
      <c r="D53" s="11"/>
      <c r="E53" s="12"/>
      <c r="F53" s="11"/>
      <c r="G53" s="46"/>
      <c r="H53" s="46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94">
        <f t="shared" si="1"/>
        <v>0</v>
      </c>
    </row>
    <row r="54" spans="1:22" s="14" customFormat="1" ht="14.5" hidden="1" x14ac:dyDescent="0.35">
      <c r="A54" s="32" t="s">
        <v>8</v>
      </c>
      <c r="B54" s="12"/>
      <c r="C54" s="40"/>
      <c r="D54" s="40"/>
      <c r="E54" s="40"/>
      <c r="F54" s="11"/>
      <c r="G54" s="46"/>
      <c r="H54" s="46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94">
        <f t="shared" si="0"/>
        <v>0</v>
      </c>
    </row>
    <row r="55" spans="1:22" s="14" customFormat="1" ht="14.5" hidden="1" x14ac:dyDescent="0.35">
      <c r="A55" s="11" t="s">
        <v>28</v>
      </c>
      <c r="B55" s="12"/>
      <c r="C55" s="40"/>
      <c r="D55" s="40"/>
      <c r="E55" s="40"/>
      <c r="F55" s="11"/>
      <c r="G55" s="46"/>
      <c r="H55" s="46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94">
        <f t="shared" si="0"/>
        <v>0</v>
      </c>
    </row>
    <row r="56" spans="1:22" s="14" customFormat="1" ht="14.5" hidden="1" x14ac:dyDescent="0.35">
      <c r="A56" s="47" t="s">
        <v>16</v>
      </c>
      <c r="B56" s="62" t="s">
        <v>32</v>
      </c>
      <c r="C56" s="49" t="s">
        <v>76</v>
      </c>
      <c r="D56" s="49" t="s">
        <v>77</v>
      </c>
      <c r="E56" s="49" t="s">
        <v>78</v>
      </c>
      <c r="F56" s="87">
        <v>17.207000000000001</v>
      </c>
      <c r="G56" s="46"/>
      <c r="H56" s="46"/>
      <c r="I56" s="79"/>
      <c r="J56" s="79"/>
      <c r="K56" s="79"/>
      <c r="L56" s="79"/>
      <c r="M56" s="79"/>
      <c r="N56" s="79">
        <f>57013.01-1</f>
        <v>57012.01</v>
      </c>
      <c r="O56" s="79"/>
      <c r="P56" s="79"/>
      <c r="Q56" s="79"/>
      <c r="R56" s="79"/>
      <c r="S56" s="79"/>
      <c r="T56" s="79">
        <v>-57012.01</v>
      </c>
      <c r="U56" s="79"/>
      <c r="V56" s="94">
        <f t="shared" si="0"/>
        <v>0</v>
      </c>
    </row>
    <row r="57" spans="1:22" s="14" customFormat="1" ht="14.5" hidden="1" x14ac:dyDescent="0.35">
      <c r="A57" s="47" t="s">
        <v>16</v>
      </c>
      <c r="B57" s="62" t="s">
        <v>56</v>
      </c>
      <c r="C57" s="49" t="s">
        <v>76</v>
      </c>
      <c r="D57" s="49" t="s">
        <v>77</v>
      </c>
      <c r="E57" s="49" t="s">
        <v>78</v>
      </c>
      <c r="F57" s="87">
        <v>17.207000000000001</v>
      </c>
      <c r="G57" s="46"/>
      <c r="H57" s="46"/>
      <c r="I57" s="79"/>
      <c r="J57" s="79"/>
      <c r="K57" s="79"/>
      <c r="L57" s="79"/>
      <c r="M57" s="79"/>
      <c r="N57" s="79">
        <v>1</v>
      </c>
      <c r="O57" s="79"/>
      <c r="P57" s="79"/>
      <c r="Q57" s="79"/>
      <c r="R57" s="79"/>
      <c r="S57" s="79"/>
      <c r="T57" s="79">
        <v>57012.01</v>
      </c>
      <c r="U57" s="79"/>
      <c r="V57" s="94">
        <f t="shared" si="0"/>
        <v>57013.01</v>
      </c>
    </row>
    <row r="58" spans="1:22" s="14" customFormat="1" ht="14.5" hidden="1" x14ac:dyDescent="0.35">
      <c r="A58" s="47" t="s">
        <v>17</v>
      </c>
      <c r="B58" s="62" t="s">
        <v>32</v>
      </c>
      <c r="C58" s="49" t="s">
        <v>76</v>
      </c>
      <c r="D58" s="49" t="s">
        <v>77</v>
      </c>
      <c r="E58" s="49" t="s">
        <v>79</v>
      </c>
      <c r="F58" s="87" t="s">
        <v>18</v>
      </c>
      <c r="G58" s="46"/>
      <c r="H58" s="46"/>
      <c r="I58" s="79"/>
      <c r="J58" s="79"/>
      <c r="K58" s="79"/>
      <c r="L58" s="79"/>
      <c r="M58" s="79"/>
      <c r="N58" s="79">
        <f>51525-1</f>
        <v>51524</v>
      </c>
      <c r="O58" s="79"/>
      <c r="P58" s="79"/>
      <c r="Q58" s="79"/>
      <c r="R58" s="79"/>
      <c r="S58" s="79"/>
      <c r="T58" s="79">
        <v>-51524</v>
      </c>
      <c r="U58" s="79"/>
      <c r="V58" s="94">
        <f t="shared" si="0"/>
        <v>0</v>
      </c>
    </row>
    <row r="59" spans="1:22" s="14" customFormat="1" ht="14.5" hidden="1" x14ac:dyDescent="0.35">
      <c r="A59" s="47" t="s">
        <v>17</v>
      </c>
      <c r="B59" s="62" t="s">
        <v>56</v>
      </c>
      <c r="C59" s="49" t="s">
        <v>76</v>
      </c>
      <c r="D59" s="49" t="s">
        <v>77</v>
      </c>
      <c r="E59" s="49" t="s">
        <v>79</v>
      </c>
      <c r="F59" s="87" t="s">
        <v>18</v>
      </c>
      <c r="G59" s="46"/>
      <c r="H59" s="46"/>
      <c r="I59" s="79"/>
      <c r="J59" s="79"/>
      <c r="K59" s="79"/>
      <c r="L59" s="79"/>
      <c r="M59" s="79"/>
      <c r="N59" s="79">
        <v>1</v>
      </c>
      <c r="O59" s="79"/>
      <c r="P59" s="79"/>
      <c r="Q59" s="79"/>
      <c r="R59" s="79"/>
      <c r="S59" s="79"/>
      <c r="T59" s="79">
        <v>51524</v>
      </c>
      <c r="U59" s="79"/>
      <c r="V59" s="94">
        <f t="shared" si="0"/>
        <v>51525</v>
      </c>
    </row>
    <row r="60" spans="1:22" s="14" customFormat="1" ht="14.5" hidden="1" x14ac:dyDescent="0.35">
      <c r="A60" s="71" t="s">
        <v>21</v>
      </c>
      <c r="B60" s="12" t="s">
        <v>32</v>
      </c>
      <c r="C60" s="95" t="s">
        <v>33</v>
      </c>
      <c r="D60" s="55" t="s">
        <v>34</v>
      </c>
      <c r="E60" s="11" t="s">
        <v>35</v>
      </c>
      <c r="F60" s="12" t="s">
        <v>14</v>
      </c>
      <c r="G60" s="27"/>
      <c r="H60" s="59">
        <v>15621.933649893206</v>
      </c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94">
        <f t="shared" si="0"/>
        <v>15621.933649893206</v>
      </c>
    </row>
    <row r="61" spans="1:22" s="14" customFormat="1" ht="14.5" hidden="1" x14ac:dyDescent="0.35">
      <c r="A61" s="64" t="s">
        <v>26</v>
      </c>
      <c r="B61" s="65" t="s">
        <v>27</v>
      </c>
      <c r="C61" s="70" t="s">
        <v>22</v>
      </c>
      <c r="D61" s="70" t="s">
        <v>23</v>
      </c>
      <c r="E61" s="70" t="s">
        <v>24</v>
      </c>
      <c r="F61" s="70">
        <v>10.561</v>
      </c>
      <c r="G61" s="59">
        <v>5705.9750000000004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94">
        <f t="shared" si="0"/>
        <v>5705.9750000000004</v>
      </c>
    </row>
    <row r="62" spans="1:22" s="14" customFormat="1" ht="14.5" hidden="1" x14ac:dyDescent="0.35">
      <c r="A62" s="15" t="s">
        <v>63</v>
      </c>
      <c r="B62" s="65" t="s">
        <v>32</v>
      </c>
      <c r="C62" s="49" t="s">
        <v>33</v>
      </c>
      <c r="D62" s="49" t="s">
        <v>34</v>
      </c>
      <c r="E62" s="49" t="s">
        <v>35</v>
      </c>
      <c r="F62" s="52"/>
      <c r="G62" s="27"/>
      <c r="H62" s="59"/>
      <c r="I62" s="59"/>
      <c r="J62" s="59"/>
      <c r="K62" s="59"/>
      <c r="L62" s="59">
        <v>25953.649999999998</v>
      </c>
      <c r="M62" s="59"/>
      <c r="N62" s="59"/>
      <c r="O62" s="59"/>
      <c r="P62" s="59"/>
      <c r="Q62" s="59"/>
      <c r="R62" s="59"/>
      <c r="S62" s="59"/>
      <c r="T62" s="59"/>
      <c r="U62" s="59"/>
      <c r="V62" s="94">
        <f t="shared" si="0"/>
        <v>25953.649999999998</v>
      </c>
    </row>
    <row r="63" spans="1:22" s="14" customFormat="1" ht="14.5" hidden="1" x14ac:dyDescent="0.35">
      <c r="A63" s="96" t="s">
        <v>92</v>
      </c>
      <c r="B63" s="101" t="s">
        <v>123</v>
      </c>
      <c r="C63" s="49" t="s">
        <v>93</v>
      </c>
      <c r="D63" s="61" t="s">
        <v>23</v>
      </c>
      <c r="E63" s="49" t="s">
        <v>24</v>
      </c>
      <c r="F63" s="62">
        <v>10.561</v>
      </c>
      <c r="G63" s="27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99">
        <v>24251.25</v>
      </c>
      <c r="T63" s="99"/>
      <c r="U63" s="99"/>
      <c r="V63" s="94">
        <f t="shared" si="0"/>
        <v>24251.25</v>
      </c>
    </row>
    <row r="64" spans="1:22" s="14" customFormat="1" ht="14.5" hidden="1" x14ac:dyDescent="0.35">
      <c r="A64" s="96" t="s">
        <v>94</v>
      </c>
      <c r="B64" s="97" t="s">
        <v>95</v>
      </c>
      <c r="C64" s="49" t="s">
        <v>96</v>
      </c>
      <c r="D64" s="49" t="s">
        <v>97</v>
      </c>
      <c r="E64" s="49" t="s">
        <v>98</v>
      </c>
      <c r="F64" s="62" t="s">
        <v>14</v>
      </c>
      <c r="G64" s="27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99">
        <v>430.44</v>
      </c>
      <c r="T64" s="99"/>
      <c r="U64" s="99"/>
      <c r="V64" s="94">
        <f t="shared" si="0"/>
        <v>430.44</v>
      </c>
    </row>
    <row r="65" spans="1:22" s="14" customFormat="1" ht="14.5" hidden="1" x14ac:dyDescent="0.35">
      <c r="A65" s="96" t="s">
        <v>99</v>
      </c>
      <c r="B65" s="97" t="s">
        <v>95</v>
      </c>
      <c r="C65" s="54" t="s">
        <v>100</v>
      </c>
      <c r="D65" s="54" t="s">
        <v>101</v>
      </c>
      <c r="E65" s="54" t="s">
        <v>102</v>
      </c>
      <c r="F65" s="62" t="s">
        <v>14</v>
      </c>
      <c r="G65" s="27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100">
        <v>12229.73</v>
      </c>
      <c r="T65" s="100"/>
      <c r="U65" s="100"/>
      <c r="V65" s="94">
        <f t="shared" si="0"/>
        <v>12229.73</v>
      </c>
    </row>
    <row r="66" spans="1:22" s="14" customFormat="1" ht="14.5" hidden="1" x14ac:dyDescent="0.35">
      <c r="A66" s="64" t="s">
        <v>103</v>
      </c>
      <c r="B66" s="97" t="s">
        <v>95</v>
      </c>
      <c r="C66" s="54" t="s">
        <v>104</v>
      </c>
      <c r="D66" s="49" t="s">
        <v>105</v>
      </c>
      <c r="E66" s="54" t="s">
        <v>106</v>
      </c>
      <c r="F66" s="62" t="s">
        <v>14</v>
      </c>
      <c r="G66" s="27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99">
        <v>6593.49</v>
      </c>
      <c r="T66" s="99"/>
      <c r="U66" s="99"/>
      <c r="V66" s="94">
        <f t="shared" si="0"/>
        <v>6593.49</v>
      </c>
    </row>
    <row r="67" spans="1:22" s="14" customFormat="1" ht="14.5" hidden="1" x14ac:dyDescent="0.35">
      <c r="A67" s="64" t="s">
        <v>107</v>
      </c>
      <c r="B67" s="97" t="s">
        <v>95</v>
      </c>
      <c r="C67" s="54" t="s">
        <v>108</v>
      </c>
      <c r="D67" s="49" t="s">
        <v>109</v>
      </c>
      <c r="E67" s="54" t="s">
        <v>110</v>
      </c>
      <c r="F67" s="62" t="s">
        <v>14</v>
      </c>
      <c r="G67" s="27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99">
        <v>9172.2999999999993</v>
      </c>
      <c r="T67" s="99"/>
      <c r="U67" s="99"/>
      <c r="V67" s="94">
        <f t="shared" si="0"/>
        <v>9172.2999999999993</v>
      </c>
    </row>
    <row r="68" spans="1:22" s="14" customFormat="1" ht="14.5" hidden="1" x14ac:dyDescent="0.35">
      <c r="A68" s="74" t="s">
        <v>111</v>
      </c>
      <c r="B68" s="97" t="s">
        <v>95</v>
      </c>
      <c r="C68" s="49" t="s">
        <v>112</v>
      </c>
      <c r="D68" s="49" t="s">
        <v>113</v>
      </c>
      <c r="E68" s="49" t="s">
        <v>114</v>
      </c>
      <c r="F68" s="62" t="s">
        <v>14</v>
      </c>
      <c r="G68" s="27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99">
        <v>5118</v>
      </c>
      <c r="T68" s="99"/>
      <c r="U68" s="99"/>
      <c r="V68" s="94">
        <f t="shared" si="0"/>
        <v>5118</v>
      </c>
    </row>
    <row r="69" spans="1:22" s="14" customFormat="1" ht="14.5" hidden="1" x14ac:dyDescent="0.35">
      <c r="A69" s="64" t="s">
        <v>115</v>
      </c>
      <c r="B69" s="97" t="s">
        <v>116</v>
      </c>
      <c r="C69" s="54" t="s">
        <v>117</v>
      </c>
      <c r="D69" s="49" t="s">
        <v>118</v>
      </c>
      <c r="E69" s="54" t="s">
        <v>119</v>
      </c>
      <c r="F69" s="62" t="s">
        <v>14</v>
      </c>
      <c r="G69" s="27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99">
        <v>28300.329999999998</v>
      </c>
      <c r="T69" s="99"/>
      <c r="U69" s="99"/>
      <c r="V69" s="94">
        <f t="shared" si="0"/>
        <v>28300.329999999998</v>
      </c>
    </row>
    <row r="70" spans="1:22" s="14" customFormat="1" ht="14.5" hidden="1" x14ac:dyDescent="0.35">
      <c r="A70" s="15"/>
      <c r="B70" s="65"/>
      <c r="C70" s="49"/>
      <c r="D70" s="49"/>
      <c r="E70" s="49"/>
      <c r="F70" s="52"/>
      <c r="G70" s="27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99"/>
      <c r="T70" s="99"/>
      <c r="U70" s="99"/>
      <c r="V70" s="94">
        <f t="shared" si="0"/>
        <v>0</v>
      </c>
    </row>
    <row r="71" spans="1:22" s="14" customFormat="1" ht="14.5" x14ac:dyDescent="0.35">
      <c r="A71" s="72"/>
      <c r="B71" s="12"/>
      <c r="C71" s="73"/>
      <c r="D71" s="73"/>
      <c r="E71" s="73"/>
      <c r="F71" s="52"/>
      <c r="G71" s="27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99"/>
      <c r="T71" s="99"/>
      <c r="U71" s="99"/>
      <c r="V71" s="94">
        <f t="shared" si="0"/>
        <v>0</v>
      </c>
    </row>
    <row r="72" spans="1:22" s="10" customFormat="1" ht="15" thickBot="1" x14ac:dyDescent="0.4">
      <c r="A72" s="26"/>
      <c r="B72" s="26"/>
      <c r="C72" s="26"/>
      <c r="D72" s="24"/>
      <c r="E72" s="24"/>
      <c r="F72" s="24"/>
      <c r="G72" s="27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99"/>
      <c r="T72" s="99"/>
      <c r="U72" s="99"/>
      <c r="V72" s="58">
        <f>SUM(M72:N72)</f>
        <v>0</v>
      </c>
    </row>
    <row r="73" spans="1:22" s="10" customFormat="1" ht="15" thickBot="1" x14ac:dyDescent="0.4">
      <c r="A73" s="28" t="s">
        <v>0</v>
      </c>
      <c r="B73" s="29"/>
      <c r="C73" s="30"/>
      <c r="D73" s="30"/>
      <c r="E73" s="30"/>
      <c r="F73" s="31"/>
      <c r="G73" s="56">
        <f>SUM(G6:G71)</f>
        <v>5705.9750000000004</v>
      </c>
      <c r="H73" s="56">
        <f t="shared" ref="H73:S73" si="2">SUM(H6:H71)</f>
        <v>15621.933649893206</v>
      </c>
      <c r="I73" s="56">
        <f t="shared" si="2"/>
        <v>340028.13</v>
      </c>
      <c r="J73" s="56">
        <f t="shared" si="2"/>
        <v>1081945</v>
      </c>
      <c r="K73" s="56">
        <f t="shared" si="2"/>
        <v>59859</v>
      </c>
      <c r="L73" s="56">
        <f t="shared" si="2"/>
        <v>25953.649999999998</v>
      </c>
      <c r="M73" s="56">
        <f t="shared" si="2"/>
        <v>45697.499743979999</v>
      </c>
      <c r="N73" s="56">
        <f t="shared" si="2"/>
        <v>108538.01000000001</v>
      </c>
      <c r="O73" s="56">
        <f t="shared" si="2"/>
        <v>1338772.3700000001</v>
      </c>
      <c r="P73" s="56">
        <f t="shared" si="2"/>
        <v>384944.87</v>
      </c>
      <c r="Q73" s="56">
        <f t="shared" si="2"/>
        <v>7766</v>
      </c>
      <c r="R73" s="56">
        <f t="shared" si="2"/>
        <v>63000</v>
      </c>
      <c r="S73" s="56">
        <f t="shared" si="2"/>
        <v>86095.54</v>
      </c>
      <c r="T73" s="56">
        <f>SUM(T32:T71)</f>
        <v>0</v>
      </c>
      <c r="U73" s="56">
        <f>SUM(U31:U71)</f>
        <v>-4</v>
      </c>
      <c r="V73" s="57"/>
    </row>
    <row r="74" spans="1:22" s="10" customFormat="1" ht="14.5" x14ac:dyDescent="0.35">
      <c r="A74" s="16"/>
      <c r="B74" s="16"/>
      <c r="C74" s="17"/>
      <c r="D74" s="17"/>
      <c r="E74" s="17"/>
      <c r="F74" s="18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</row>
    <row r="75" spans="1:22" s="10" customFormat="1" ht="15.5" x14ac:dyDescent="0.35">
      <c r="A75" s="15" t="s">
        <v>9</v>
      </c>
      <c r="C75" s="39"/>
      <c r="D75" s="21"/>
      <c r="E75" s="21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2" s="10" customFormat="1" ht="14.5" hidden="1" x14ac:dyDescent="0.35">
      <c r="A76" s="15" t="s">
        <v>29</v>
      </c>
      <c r="C76" s="21"/>
      <c r="D76" s="21"/>
      <c r="E76" s="21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</row>
    <row r="77" spans="1:22" s="10" customFormat="1" ht="14.5" hidden="1" x14ac:dyDescent="0.35">
      <c r="A77" s="15" t="s">
        <v>30</v>
      </c>
      <c r="C77" s="21"/>
      <c r="D77" s="21"/>
      <c r="E77" s="21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2" s="10" customFormat="1" ht="14.5" hidden="1" x14ac:dyDescent="0.35">
      <c r="A78" s="15" t="s">
        <v>36</v>
      </c>
      <c r="C78" s="21"/>
      <c r="D78" s="21"/>
      <c r="E78" s="21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2" s="10" customFormat="1" ht="14.5" hidden="1" x14ac:dyDescent="0.35">
      <c r="A79" s="15" t="s">
        <v>37</v>
      </c>
      <c r="C79" s="21"/>
      <c r="D79" s="21"/>
      <c r="E79" s="21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</row>
    <row r="80" spans="1:22" s="10" customFormat="1" ht="14.5" hidden="1" x14ac:dyDescent="0.35">
      <c r="A80" s="15" t="s">
        <v>45</v>
      </c>
      <c r="C80" s="21"/>
      <c r="D80" s="21"/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s="10" customFormat="1" ht="14.5" hidden="1" x14ac:dyDescent="0.35">
      <c r="A81" s="15" t="s">
        <v>46</v>
      </c>
      <c r="C81" s="21"/>
      <c r="D81" s="21"/>
      <c r="E81" s="21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</row>
    <row r="82" spans="1:21" s="10" customFormat="1" ht="14.5" hidden="1" x14ac:dyDescent="0.35">
      <c r="A82" s="15" t="s">
        <v>48</v>
      </c>
      <c r="C82" s="21"/>
      <c r="D82" s="21"/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</row>
    <row r="83" spans="1:21" s="10" customFormat="1" ht="14.5" hidden="1" x14ac:dyDescent="0.35">
      <c r="A83" s="15" t="s">
        <v>49</v>
      </c>
      <c r="C83" s="21"/>
      <c r="D83" s="21"/>
      <c r="E83" s="21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</row>
    <row r="84" spans="1:21" ht="14.5" hidden="1" x14ac:dyDescent="0.35">
      <c r="A84" s="15" t="s">
        <v>58</v>
      </c>
    </row>
    <row r="85" spans="1:21" ht="14.5" hidden="1" x14ac:dyDescent="0.35">
      <c r="A85" s="15" t="s">
        <v>59</v>
      </c>
    </row>
    <row r="86" spans="1:21" ht="14.5" hidden="1" x14ac:dyDescent="0.35">
      <c r="A86" s="15" t="s">
        <v>61</v>
      </c>
    </row>
    <row r="87" spans="1:21" ht="14.5" hidden="1" x14ac:dyDescent="0.35">
      <c r="A87" s="15" t="s">
        <v>62</v>
      </c>
    </row>
    <row r="88" spans="1:21" ht="14.5" hidden="1" x14ac:dyDescent="0.35">
      <c r="A88" s="15" t="s">
        <v>71</v>
      </c>
    </row>
    <row r="89" spans="1:21" ht="14.5" hidden="1" x14ac:dyDescent="0.35">
      <c r="A89" s="15" t="s">
        <v>72</v>
      </c>
    </row>
    <row r="90" spans="1:21" ht="14.5" hidden="1" x14ac:dyDescent="0.35">
      <c r="A90" s="15" t="s">
        <v>75</v>
      </c>
    </row>
    <row r="91" spans="1:21" ht="14.5" hidden="1" x14ac:dyDescent="0.35">
      <c r="A91" s="15" t="s">
        <v>74</v>
      </c>
    </row>
    <row r="92" spans="1:21" ht="14.5" hidden="1" x14ac:dyDescent="0.35">
      <c r="A92" s="15" t="s">
        <v>81</v>
      </c>
    </row>
    <row r="93" spans="1:21" ht="14.5" hidden="1" x14ac:dyDescent="0.35">
      <c r="A93" s="15" t="s">
        <v>49</v>
      </c>
    </row>
    <row r="94" spans="1:21" ht="14.5" hidden="1" x14ac:dyDescent="0.35">
      <c r="A94" s="15" t="s">
        <v>83</v>
      </c>
    </row>
    <row r="95" spans="1:21" ht="14.5" hidden="1" x14ac:dyDescent="0.35">
      <c r="A95" s="15" t="s">
        <v>84</v>
      </c>
    </row>
    <row r="96" spans="1:21" ht="14.5" hidden="1" x14ac:dyDescent="0.35">
      <c r="A96" s="15" t="s">
        <v>86</v>
      </c>
    </row>
    <row r="97" spans="1:1" ht="14.5" hidden="1" x14ac:dyDescent="0.35">
      <c r="A97" s="15" t="s">
        <v>87</v>
      </c>
    </row>
    <row r="98" spans="1:1" ht="14.5" hidden="1" x14ac:dyDescent="0.35">
      <c r="A98" s="15" t="s">
        <v>89</v>
      </c>
    </row>
    <row r="99" spans="1:1" ht="14.5" hidden="1" x14ac:dyDescent="0.35">
      <c r="A99" s="15" t="s">
        <v>90</v>
      </c>
    </row>
    <row r="100" spans="1:1" ht="14.5" hidden="1" x14ac:dyDescent="0.35">
      <c r="A100" s="15" t="s">
        <v>120</v>
      </c>
    </row>
    <row r="101" spans="1:1" ht="14.5" hidden="1" x14ac:dyDescent="0.35">
      <c r="A101" s="15" t="s">
        <v>121</v>
      </c>
    </row>
    <row r="102" spans="1:1" ht="14.5" hidden="1" x14ac:dyDescent="0.35">
      <c r="A102" s="15" t="s">
        <v>146</v>
      </c>
    </row>
    <row r="103" spans="1:1" ht="14.5" hidden="1" x14ac:dyDescent="0.35">
      <c r="A103" s="15" t="s">
        <v>147</v>
      </c>
    </row>
    <row r="104" spans="1:1" ht="14.5" x14ac:dyDescent="0.35">
      <c r="A104" s="15" t="s">
        <v>149</v>
      </c>
    </row>
    <row r="105" spans="1:1" ht="14.5" x14ac:dyDescent="0.35">
      <c r="A105" s="15" t="s">
        <v>150</v>
      </c>
    </row>
    <row r="106" spans="1:1" ht="14.5" x14ac:dyDescent="0.35">
      <c r="A106" s="15"/>
    </row>
    <row r="107" spans="1:1" ht="14.5" x14ac:dyDescent="0.35">
      <c r="A107" s="15"/>
    </row>
    <row r="108" spans="1:1" ht="14.5" x14ac:dyDescent="0.35">
      <c r="A108" s="15"/>
    </row>
    <row r="109" spans="1:1" ht="14.5" x14ac:dyDescent="0.35">
      <c r="A109" s="15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C4D3F3-3AB3-4C4A-8096-C0D83AA168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2024-02-05T14:38:19Z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