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2/FSSHare/CareerCenterServices/Vito/WIA 22nd YEAR/HAMPDEN/"/>
    </mc:Choice>
  </mc:AlternateContent>
  <xr:revisionPtr revIDLastSave="0" documentId="8_{62A7BD14-904D-46AF-8A65-29717AE35C3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AMPDEN" sheetId="2" r:id="rId1"/>
    <sheet name="Sheet1" sheetId="3" r:id="rId2"/>
  </sheets>
  <definedNames>
    <definedName name="_xlnm.Print_Area" localSheetId="0">HAMPDEN!$A$1:$G$78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76" i="2" l="1"/>
  <c r="X10" i="2"/>
  <c r="X11" i="2"/>
  <c r="X12" i="2"/>
  <c r="X13" i="2"/>
  <c r="X14" i="2"/>
  <c r="X15" i="2"/>
  <c r="X16" i="2"/>
  <c r="X17" i="2"/>
  <c r="X18" i="2"/>
  <c r="X19" i="2"/>
  <c r="X20" i="2"/>
  <c r="X9" i="2"/>
  <c r="X22" i="2"/>
  <c r="V76" i="2"/>
  <c r="X23" i="2"/>
  <c r="U76" i="2"/>
  <c r="X21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3" i="2"/>
  <c r="X44" i="2"/>
  <c r="X45" i="2"/>
  <c r="X46" i="2"/>
  <c r="X47" i="2"/>
  <c r="X48" i="2"/>
  <c r="X49" i="2"/>
  <c r="X50" i="2"/>
  <c r="X52" i="2"/>
  <c r="X53" i="2"/>
  <c r="X54" i="2"/>
  <c r="X55" i="2"/>
  <c r="X56" i="2"/>
  <c r="X57" i="2"/>
  <c r="X58" i="2"/>
  <c r="X60" i="2"/>
  <c r="X62" i="2"/>
  <c r="X63" i="2"/>
  <c r="X64" i="2"/>
  <c r="X65" i="2"/>
  <c r="X66" i="2"/>
  <c r="X67" i="2"/>
  <c r="X68" i="2"/>
  <c r="X69" i="2"/>
  <c r="X70" i="2"/>
  <c r="X71" i="2"/>
  <c r="X72" i="2"/>
  <c r="X73" i="2"/>
  <c r="X74" i="2"/>
  <c r="X75" i="2"/>
  <c r="T51" i="2"/>
  <c r="X51" i="2" s="1"/>
  <c r="H76" i="2"/>
  <c r="I76" i="2"/>
  <c r="L76" i="2"/>
  <c r="M76" i="2"/>
  <c r="N76" i="2"/>
  <c r="Q76" i="2"/>
  <c r="R76" i="2"/>
  <c r="T76" i="2"/>
  <c r="G76" i="2"/>
  <c r="S24" i="2"/>
  <c r="X24" i="2" s="1"/>
  <c r="P17" i="2"/>
  <c r="P19" i="2"/>
  <c r="O59" i="2"/>
  <c r="O61" i="2"/>
  <c r="X61" i="2" s="1"/>
  <c r="K42" i="2"/>
  <c r="X42" i="2" s="1"/>
  <c r="J14" i="2"/>
  <c r="J11" i="2"/>
  <c r="J8" i="2"/>
  <c r="X8" i="2" s="1"/>
  <c r="K76" i="2"/>
  <c r="O76" i="2" l="1"/>
  <c r="P76" i="2"/>
  <c r="S76" i="2"/>
  <c r="J76" i="2"/>
  <c r="X59" i="2"/>
</calcChain>
</file>

<file path=xl/sharedStrings.xml><?xml version="1.0" encoding="utf-8"?>
<sst xmlns="http://schemas.openxmlformats.org/spreadsheetml/2006/main" count="286" uniqueCount="182">
  <si>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</si>
  <si>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</si>
  <si>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</si>
  <si>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</si>
  <si>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</si>
  <si>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</si>
  <si>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</si>
  <si>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</si>
  <si>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</si>
  <si>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</si>
  <si>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</si>
  <si>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</si>
  <si>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HAMPDEN REB</t>
  </si>
  <si>
    <t>WORKFORCE TRAINING FUND</t>
  </si>
  <si>
    <t>STATE ONE STOP</t>
  </si>
  <si>
    <t>WP 10%</t>
  </si>
  <si>
    <t>DVOP</t>
  </si>
  <si>
    <t>SEASONAL FARM WORKERS</t>
  </si>
  <si>
    <t>WP 90%</t>
  </si>
  <si>
    <t>DTA</t>
  </si>
  <si>
    <t>FLABCERT19</t>
  </si>
  <si>
    <t>7002-6625</t>
  </si>
  <si>
    <t>J324</t>
  </si>
  <si>
    <t>F20213067</t>
  </si>
  <si>
    <t>4400-3067</t>
  </si>
  <si>
    <t>K103</t>
  </si>
  <si>
    <t>Compatibility Report for HAMPDEN INITIAL BUDGET FY22.xls</t>
  </si>
  <si>
    <t>Run on 6/7/2021 14:30</t>
  </si>
  <si>
    <t>If the workbook is saved in an earlier file format or opened in an earlier version of Microsoft Excel, the listed features will not be available.</t>
  </si>
  <si>
    <t>Minor loss of fidelity</t>
  </si>
  <si>
    <t># of occurrences</t>
  </si>
  <si>
    <t>Version</t>
  </si>
  <si>
    <t>Some cells or styles in this workbook contain formatting that is not supported by the selected file format. These formats will be converted to the closest format available.</t>
  </si>
  <si>
    <t>Excel 97-2003</t>
  </si>
  <si>
    <t>CT EOL 22CCHAMPWP</t>
  </si>
  <si>
    <t>INITIAL AWARD FY22 JUNE 7, 2021</t>
  </si>
  <si>
    <t>TO ADD SNAP EXPANSION</t>
  </si>
  <si>
    <t>SNAP EXPANSION  (SERVICE DATE: JULY 1, 2021-SEPT 30, 2021)</t>
  </si>
  <si>
    <t>JULY 1, 2021-SEPT 30, 2021</t>
  </si>
  <si>
    <t>INITIAL AWARD FY22</t>
  </si>
  <si>
    <t>BUDGET #1 FY22</t>
  </si>
  <si>
    <t>JULY 1, 2021-JUNE 30, 2022</t>
  </si>
  <si>
    <t>SPSS2022</t>
  </si>
  <si>
    <t>4400-1979</t>
  </si>
  <si>
    <t>K227</t>
  </si>
  <si>
    <t>BUDGET #1 FY22 JULY 9, 2021</t>
  </si>
  <si>
    <t>TO ADD DTA FUNDS</t>
  </si>
  <si>
    <t>BUDGET #2 FY22 SEPTEMBER 10, 2021</t>
  </si>
  <si>
    <t>TO ADD SOS &amp; WTF FUNDS</t>
  </si>
  <si>
    <t>BUDGET #2 FY22</t>
  </si>
  <si>
    <t>CT EOL 22CCHAMPSOSWTF</t>
  </si>
  <si>
    <t>WTRUSTF22</t>
  </si>
  <si>
    <t>7003-0803</t>
  </si>
  <si>
    <t>K264</t>
  </si>
  <si>
    <t>STOSCC22</t>
  </si>
  <si>
    <t>K284</t>
  </si>
  <si>
    <t>BUDGET #3 FY22</t>
  </si>
  <si>
    <t>CT EOL 22CCHAMPWIA</t>
  </si>
  <si>
    <t>BUDGET #3 FY22 SEPTEMBER 14, 2021</t>
  </si>
  <si>
    <t>TO ADD FY22 WIOA FUNDS</t>
  </si>
  <si>
    <t>YOUTH</t>
  </si>
  <si>
    <t>APRIL 1, 2021-JUNE 30, 2021</t>
  </si>
  <si>
    <t>FWIAYTH22</t>
  </si>
  <si>
    <t>7003-1631</t>
  </si>
  <si>
    <t>JULY 1, 2021-JUNE 30,  2022</t>
  </si>
  <si>
    <t>JULY 1, 2022-JUNE 30,  2023</t>
  </si>
  <si>
    <t>ADULT</t>
  </si>
  <si>
    <t>FWIAADT22A</t>
  </si>
  <si>
    <t>7003-1630</t>
  </si>
  <si>
    <t>JULY 1, 2023-JUNE 30,  2024</t>
  </si>
  <si>
    <t>DISLOCATED WORKER</t>
  </si>
  <si>
    <t>FWIADWK22A</t>
  </si>
  <si>
    <t>CT EOL 22CCHAMPTRADE</t>
  </si>
  <si>
    <t>BUDGET #4 FY22 OCTOBER 12, 2021</t>
  </si>
  <si>
    <t>TO ADD TRADE FUNDS</t>
  </si>
  <si>
    <t>TRADE (SERVICE DATE: OCTOBER 1, 2020-SEPTEMBER 30,2023)</t>
  </si>
  <si>
    <t>FTRADE2021</t>
  </si>
  <si>
    <t>7003-1010</t>
  </si>
  <si>
    <t>K102</t>
  </si>
  <si>
    <t>JULY 1, 2022-JUNE 30, 2023</t>
  </si>
  <si>
    <t>JULY 1, 2023-SEPTEMBER 30, 2023</t>
  </si>
  <si>
    <t>BUDGET #4 FY22</t>
  </si>
  <si>
    <t>BUDGET #5 FY22</t>
  </si>
  <si>
    <t>BUDGET #5 FY22 OCTOBER 15, 2021</t>
  </si>
  <si>
    <t>TO ADD WPP EXPANSION FUNDS FROM DTA</t>
  </si>
  <si>
    <t>7003-0135</t>
  </si>
  <si>
    <t xml:space="preserve"> DTA</t>
  </si>
  <si>
    <t>BUDGET #6 FY22</t>
  </si>
  <si>
    <t>FVETS2021</t>
  </si>
  <si>
    <t>7002-6628</t>
  </si>
  <si>
    <t>K109</t>
  </si>
  <si>
    <t>BUDGET #6 FY22 NOVEMBER 15, 2021</t>
  </si>
  <si>
    <t xml:space="preserve">TO ADD DVOP </t>
  </si>
  <si>
    <t>CT EOL 22CCHAMPVETSUI</t>
  </si>
  <si>
    <t>SECURITY PERSONNEL</t>
  </si>
  <si>
    <t>DCSCOVID21</t>
  </si>
  <si>
    <t>7003-2020</t>
  </si>
  <si>
    <t>KA18</t>
  </si>
  <si>
    <t>BUDGET #7 FY22</t>
  </si>
  <si>
    <t>BUDGET #7 FY22 DECEMBER 15, 2021</t>
  </si>
  <si>
    <t>TO ADD FUNDS FOR SECURITY PERSONNEL</t>
  </si>
  <si>
    <t>SEPT 7, 2021-DEC 31, 2021</t>
  </si>
  <si>
    <t>BUDGET #8 FY22</t>
  </si>
  <si>
    <t>FES2022</t>
  </si>
  <si>
    <t>7002-6626</t>
  </si>
  <si>
    <t>K105</t>
  </si>
  <si>
    <t>K107</t>
  </si>
  <si>
    <t>17.207</t>
  </si>
  <si>
    <t>BUDGET #8 FY22 DECEMBER 20, 2021</t>
  </si>
  <si>
    <t>TO ADD FUNDS FOR WP 90% &amp; 10%</t>
  </si>
  <si>
    <t>BUDGET #9 FY22</t>
  </si>
  <si>
    <t>OCT 1, 2021-JUNE 30,  2022</t>
  </si>
  <si>
    <t>FWIAADT22B</t>
  </si>
  <si>
    <t>FWIADWK22B</t>
  </si>
  <si>
    <t>BUDGET #9 FY22 JANUARY 11, 2022</t>
  </si>
  <si>
    <t>RAPID RESPONSE NPS STATE STAFF</t>
  </si>
  <si>
    <t>7003-1778</t>
  </si>
  <si>
    <t>TO ADD FY22 RAPID RESPONSE &amp; SFW FUNDS</t>
  </si>
  <si>
    <t>BUDGET #11 FY22</t>
  </si>
  <si>
    <t>BUDGET #10 FY22</t>
  </si>
  <si>
    <t>BUDGET #11 FY22 MARCH 3, 2022</t>
  </si>
  <si>
    <t>BUDGET #10 FY22 FEBRUARY 14, 2022</t>
  </si>
  <si>
    <t>TO ADD BAL OF FY22 SOS</t>
  </si>
  <si>
    <t>DUA TECHNOLOGY DEPLOYMENT (STATEWIDE FUNDS SPECIAL ALLOTMENT)</t>
  </si>
  <si>
    <t xml:space="preserve">FWIADWK 21B </t>
  </si>
  <si>
    <t>TO ADD FUNDS FOR DUA TECH.</t>
  </si>
  <si>
    <t>BUDGET #12 FY22 MARCH 15, 2022</t>
  </si>
  <si>
    <t>BUDGET #12 FY22</t>
  </si>
  <si>
    <t>BUDGET #13 FY22</t>
  </si>
  <si>
    <t>FY21 RESEA SERVICE DATE( January 1, 2021-September 30, 2022)</t>
  </si>
  <si>
    <t>January 1, 2021-June 30, 2022</t>
  </si>
  <si>
    <t>FUIREA21</t>
  </si>
  <si>
    <t>7002-6624</t>
  </si>
  <si>
    <t>RE21</t>
  </si>
  <si>
    <t>July 1, 2022-September 30, 2022</t>
  </si>
  <si>
    <t>CT EOL 22CCHAMPNEGREA</t>
  </si>
  <si>
    <t>DTA WPP EXPANSION FUNDS</t>
  </si>
  <si>
    <t>F20223067</t>
  </si>
  <si>
    <t>CENTER FOR WORKFORCE INCLUSION (CWI)</t>
  </si>
  <si>
    <t>July 1, 2021-June 30, 2022</t>
  </si>
  <si>
    <t>DCSSCSEP22</t>
  </si>
  <si>
    <t>7003-0006</t>
  </si>
  <si>
    <t>K246</t>
  </si>
  <si>
    <t>N/A</t>
  </si>
  <si>
    <t>CAREER PATHWAYS (ACLS)</t>
  </si>
  <si>
    <t>DOE2022</t>
  </si>
  <si>
    <t>7035-0002</t>
  </si>
  <si>
    <t>K228</t>
  </si>
  <si>
    <t>MRC INFRASTRUCTURE AND TRAINING</t>
  </si>
  <si>
    <t>F100VR0021</t>
  </si>
  <si>
    <t>4120-0020</t>
  </si>
  <si>
    <t>K133</t>
  </si>
  <si>
    <t>ACLS INFRASTRUCTURE</t>
  </si>
  <si>
    <t>FV002A2122</t>
  </si>
  <si>
    <t>7038-0107</t>
  </si>
  <si>
    <t>K123</t>
  </si>
  <si>
    <t>MCB INFRASTRUCTURE</t>
  </si>
  <si>
    <t>FH126A21VR</t>
  </si>
  <si>
    <t>4110-3021</t>
  </si>
  <si>
    <t>K222</t>
  </si>
  <si>
    <t>SCEP INFRASTRUCTURE</t>
  </si>
  <si>
    <t>FAD6286FN0</t>
  </si>
  <si>
    <t>9110-1178</t>
  </si>
  <si>
    <t>K116</t>
  </si>
  <si>
    <t>WPP FUNDS</t>
  </si>
  <si>
    <t>February 1, 2022-June 30, 2022</t>
  </si>
  <si>
    <t>EASDTA2022</t>
  </si>
  <si>
    <t>4401-1000</t>
  </si>
  <si>
    <t>KD90</t>
  </si>
  <si>
    <t>TO ADD VARIOUS FUNDING</t>
  </si>
  <si>
    <t>BUDGET #13 FY22 MARCH 28, 2022</t>
  </si>
  <si>
    <t>October 1, 2021-June 30, 2022</t>
  </si>
  <si>
    <t>BUDGET #14 FY22 JUNE 21, 2022</t>
  </si>
  <si>
    <t>TO MOVE FUNDS TO FY23 LINE</t>
  </si>
  <si>
    <t>BUDGET #14 FY22</t>
  </si>
  <si>
    <t>BUDGET #15 FY22 AUG- 17, 2023</t>
  </si>
  <si>
    <t>TO DE-ENCUMBER UNSPENT BALANCE</t>
  </si>
  <si>
    <t>BUDGET #15 FY22</t>
  </si>
  <si>
    <t>FLABCERT20</t>
  </si>
  <si>
    <t>BUDGET #16 FY22 FEB. 5, 2024</t>
  </si>
  <si>
    <t>TO DE OBLIGATE UNSPENT FUNDS</t>
  </si>
  <si>
    <t>BUDGET #16 FY22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</si>
</sst>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0"/>
      <name val="Arial"/>
      <family val="2"/>
    </font>
    <font>
      <sz val="12"/>
      <name val="Book Antiqua"/>
      <family val="1"/>
    </font>
    <font>
      <b/>
      <sz val="9"/>
      <name val="Book Antiqua"/>
      <family val="1"/>
    </font>
    <font>
      <b/>
      <sz val="11"/>
      <color rgb="FF000000"/>
      <name val="Book Antiqua"/>
      <family val="1"/>
    </font>
    <font>
      <b/>
      <sz val="11"/>
      <color rgb="FF0070C0"/>
      <name val="Calibri"/>
      <family val="2"/>
      <scheme val="minor"/>
    </font>
    <font>
      <b/>
      <sz val="11"/>
      <color theme="1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8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4" fontId="8" fillId="0" borderId="1" xfId="1" applyFont="1" applyFill="1" applyBorder="1" applyAlignment="1">
      <alignment horizontal="center" vertical="center" wrapText="1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3" xfId="0" applyFont="1" applyBorder="1" applyAlignment="1">
      <alignment horizontal="left"/>
    </xf>
    <xf numFmtId="0" fontId="8" fillId="0" borderId="3" xfId="0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8" fillId="0" borderId="2" xfId="0" quotePrefix="1" applyFont="1" applyBorder="1" applyAlignment="1">
      <alignment horizontal="center"/>
    </xf>
    <xf numFmtId="0" fontId="9" fillId="0" borderId="1" xfId="0" applyFont="1" applyBorder="1" applyAlignment="1">
      <alignment wrapText="1"/>
    </xf>
    <xf numFmtId="44" fontId="8" fillId="0" borderId="1" xfId="0" applyNumberFormat="1" applyFont="1" applyBorder="1" applyAlignment="1">
      <alignment horizontal="center" vertical="center"/>
    </xf>
    <xf numFmtId="44" fontId="7" fillId="0" borderId="0" xfId="0" applyNumberFormat="1" applyFont="1"/>
    <xf numFmtId="0" fontId="8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top"/>
    </xf>
    <xf numFmtId="3" fontId="7" fillId="0" borderId="0" xfId="0" applyNumberFormat="1" applyFont="1"/>
    <xf numFmtId="44" fontId="15" fillId="0" borderId="0" xfId="1" applyFont="1" applyAlignment="1">
      <alignment horizontal="center"/>
    </xf>
    <xf numFmtId="0" fontId="0" fillId="0" borderId="0" xfId="0" applyAlignment="1">
      <alignment horizontal="center"/>
    </xf>
    <xf numFmtId="37" fontId="8" fillId="0" borderId="0" xfId="2" applyFont="1" applyAlignment="1">
      <alignment horizontal="center"/>
    </xf>
    <xf numFmtId="0" fontId="16" fillId="0" borderId="1" xfId="0" quotePrefix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1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4" fillId="0" borderId="0" xfId="0" applyFont="1"/>
    <xf numFmtId="44" fontId="8" fillId="0" borderId="7" xfId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37" fontId="8" fillId="0" borderId="1" xfId="2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6" fillId="0" borderId="1" xfId="0" applyFont="1" applyBorder="1" applyAlignment="1">
      <alignment vertical="center"/>
    </xf>
    <xf numFmtId="0" fontId="8" fillId="0" borderId="1" xfId="0" quotePrefix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6" fillId="0" borderId="3" xfId="0" applyFont="1" applyBorder="1" applyAlignment="1">
      <alignment vertical="center"/>
    </xf>
    <xf numFmtId="0" fontId="8" fillId="0" borderId="3" xfId="0" quotePrefix="1" applyFont="1" applyBorder="1" applyAlignment="1">
      <alignment horizontal="center"/>
    </xf>
    <xf numFmtId="0" fontId="16" fillId="0" borderId="3" xfId="0" quotePrefix="1" applyFont="1" applyBorder="1" applyAlignment="1">
      <alignment horizontal="center"/>
    </xf>
    <xf numFmtId="0" fontId="8" fillId="0" borderId="8" xfId="0" quotePrefix="1" applyFont="1" applyBorder="1" applyAlignment="1">
      <alignment horizontal="center"/>
    </xf>
    <xf numFmtId="0" fontId="16" fillId="0" borderId="1" xfId="0" applyFont="1" applyBorder="1"/>
    <xf numFmtId="0" fontId="8" fillId="0" borderId="9" xfId="0" quotePrefix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7" fillId="0" borderId="1" xfId="0" applyFont="1" applyBorder="1" applyAlignment="1">
      <alignment horizontal="center" vertical="top" wrapText="1" readingOrder="1"/>
    </xf>
    <xf numFmtId="0" fontId="18" fillId="0" borderId="1" xfId="0" applyFont="1" applyBorder="1" applyAlignment="1">
      <alignment horizontal="center"/>
    </xf>
    <xf numFmtId="0" fontId="13" fillId="0" borderId="2" xfId="0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24"/>
  <sheetViews>
    <sheetView tabSelected="1" topLeftCell="A20" zoomScale="110" zoomScaleNormal="110" workbookViewId="0">
      <selection activeCell="A116" sqref="A116"/>
    </sheetView>
  </sheetViews>
  <sheetFormatPr defaultColWidth="9.26953125" defaultRowHeight="12" x14ac:dyDescent="0.3"/>
  <cols>
    <col min="1" max="1" width="69.6328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8.26953125" style="2" bestFit="1" customWidth="1"/>
    <col min="7" max="7" width="19.6328125" style="2" hidden="1" customWidth="1"/>
    <col min="8" max="8" width="8.984375E-2" style="2" hidden="1" customWidth="1"/>
    <col min="9" max="12" width="18" style="2" hidden="1" customWidth="1"/>
    <col min="13" max="14" width="11.1796875" style="2" hidden="1" customWidth="1"/>
    <col min="15" max="22" width="18" style="2" hidden="1" customWidth="1"/>
    <col min="23" max="23" width="18" style="2" customWidth="1"/>
    <col min="24" max="24" width="13.81640625" style="3" hidden="1" customWidth="1"/>
    <col min="25" max="25" width="13.7265625" style="3" bestFit="1" customWidth="1"/>
    <col min="26" max="26" width="12.26953125" style="3" customWidth="1"/>
    <col min="27" max="16384" width="9.26953125" style="3"/>
  </cols>
  <sheetData>
    <row r="1" spans="1:25" ht="20.5" x14ac:dyDescent="0.45">
      <c r="A1" s="3" t="s">
        <v>11</v>
      </c>
      <c r="B1" s="85" t="s">
        <v>10</v>
      </c>
      <c r="C1" s="86"/>
      <c r="D1" s="86"/>
      <c r="E1" s="86"/>
      <c r="F1" s="86"/>
      <c r="G1" s="86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</row>
    <row r="2" spans="1:25" ht="20.5" x14ac:dyDescent="0.45">
      <c r="B2" s="6"/>
      <c r="C2" s="6"/>
      <c r="D2" s="6"/>
      <c r="E2" s="7"/>
      <c r="F2" s="7"/>
    </row>
    <row r="3" spans="1:25" ht="20.5" x14ac:dyDescent="0.45">
      <c r="A3" s="4" t="s">
        <v>12</v>
      </c>
      <c r="B3" s="6" t="s">
        <v>7</v>
      </c>
      <c r="C3" s="1"/>
    </row>
    <row r="4" spans="1:25" ht="21" thickBot="1" x14ac:dyDescent="0.5">
      <c r="A4" s="4"/>
      <c r="B4" s="5"/>
      <c r="C4" s="1"/>
    </row>
    <row r="5" spans="1:25" s="10" customFormat="1" ht="44.5" customHeight="1" thickBot="1" x14ac:dyDescent="0.4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9" t="s">
        <v>39</v>
      </c>
      <c r="H5" s="63" t="s">
        <v>40</v>
      </c>
      <c r="I5" s="63" t="s">
        <v>49</v>
      </c>
      <c r="J5" s="63" t="s">
        <v>56</v>
      </c>
      <c r="K5" s="63" t="s">
        <v>81</v>
      </c>
      <c r="L5" s="63" t="s">
        <v>82</v>
      </c>
      <c r="M5" s="63" t="s">
        <v>87</v>
      </c>
      <c r="N5" s="63" t="s">
        <v>98</v>
      </c>
      <c r="O5" s="63" t="s">
        <v>102</v>
      </c>
      <c r="P5" s="63" t="s">
        <v>110</v>
      </c>
      <c r="Q5" s="63" t="s">
        <v>119</v>
      </c>
      <c r="R5" s="63" t="s">
        <v>118</v>
      </c>
      <c r="S5" s="63" t="s">
        <v>127</v>
      </c>
      <c r="T5" s="63" t="s">
        <v>128</v>
      </c>
      <c r="U5" s="63" t="s">
        <v>174</v>
      </c>
      <c r="V5" s="63" t="s">
        <v>177</v>
      </c>
      <c r="W5" s="63" t="s">
        <v>181</v>
      </c>
      <c r="X5" s="27" t="s">
        <v>6</v>
      </c>
    </row>
    <row r="6" spans="1:25" s="10" customFormat="1" ht="14.5" x14ac:dyDescent="0.35">
      <c r="A6" s="9" t="s">
        <v>8</v>
      </c>
      <c r="B6" s="9"/>
      <c r="C6" s="9"/>
      <c r="D6" s="9"/>
      <c r="E6" s="9"/>
      <c r="F6" s="9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27"/>
    </row>
    <row r="7" spans="1:25" s="10" customFormat="1" ht="14.5" x14ac:dyDescent="0.35">
      <c r="A7" s="15" t="s">
        <v>57</v>
      </c>
      <c r="B7" s="9"/>
      <c r="C7" s="9"/>
      <c r="D7" s="9"/>
      <c r="E7" s="9"/>
      <c r="F7" s="9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27"/>
    </row>
    <row r="8" spans="1:25" s="10" customFormat="1" ht="15.5" hidden="1" x14ac:dyDescent="0.35">
      <c r="A8" s="68" t="s">
        <v>60</v>
      </c>
      <c r="B8" s="69" t="s">
        <v>61</v>
      </c>
      <c r="C8" s="70" t="s">
        <v>62</v>
      </c>
      <c r="D8" s="70" t="s">
        <v>63</v>
      </c>
      <c r="E8" s="70">
        <v>6501</v>
      </c>
      <c r="F8" s="16">
        <v>17.259</v>
      </c>
      <c r="G8" s="32"/>
      <c r="H8" s="32"/>
      <c r="I8" s="32"/>
      <c r="J8" s="32">
        <f>1754136-2</f>
        <v>1754134</v>
      </c>
      <c r="K8" s="32"/>
      <c r="L8" s="32"/>
      <c r="M8" s="32"/>
      <c r="N8" s="32"/>
      <c r="O8" s="32"/>
      <c r="P8" s="32"/>
      <c r="Q8" s="32"/>
      <c r="R8" s="32"/>
      <c r="S8" s="32"/>
      <c r="T8" s="32"/>
      <c r="U8" s="32">
        <v>-627856</v>
      </c>
      <c r="V8" s="32"/>
      <c r="W8" s="32"/>
      <c r="X8" s="43">
        <f t="shared" ref="X8:X21" si="0">SUM(G8:U8)</f>
        <v>1126278</v>
      </c>
    </row>
    <row r="9" spans="1:25" s="10" customFormat="1" ht="15.5" hidden="1" x14ac:dyDescent="0.35">
      <c r="A9" s="68" t="s">
        <v>60</v>
      </c>
      <c r="B9" s="16" t="s">
        <v>64</v>
      </c>
      <c r="C9" s="70" t="s">
        <v>62</v>
      </c>
      <c r="D9" s="70" t="s">
        <v>63</v>
      </c>
      <c r="E9" s="70">
        <v>6501</v>
      </c>
      <c r="F9" s="16">
        <v>17.259</v>
      </c>
      <c r="G9" s="32"/>
      <c r="H9" s="32"/>
      <c r="I9" s="32"/>
      <c r="J9" s="32">
        <v>1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43">
        <f>SUM(G9:W9)</f>
        <v>1</v>
      </c>
    </row>
    <row r="10" spans="1:25" s="10" customFormat="1" ht="15.5" hidden="1" x14ac:dyDescent="0.35">
      <c r="A10" s="71" t="s">
        <v>60</v>
      </c>
      <c r="B10" s="16" t="s">
        <v>65</v>
      </c>
      <c r="C10" s="70" t="s">
        <v>62</v>
      </c>
      <c r="D10" s="70" t="s">
        <v>63</v>
      </c>
      <c r="E10" s="70">
        <v>6501</v>
      </c>
      <c r="F10" s="72">
        <v>17.259</v>
      </c>
      <c r="G10" s="32"/>
      <c r="H10" s="32"/>
      <c r="I10" s="32"/>
      <c r="J10" s="32">
        <v>1</v>
      </c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>
        <v>627855.99999999988</v>
      </c>
      <c r="V10" s="32"/>
      <c r="W10" s="32"/>
      <c r="X10" s="43">
        <f t="shared" ref="X10:X20" si="1">SUM(G10:W10)</f>
        <v>627856.99999999988</v>
      </c>
    </row>
    <row r="11" spans="1:25" s="10" customFormat="1" ht="15.5" hidden="1" x14ac:dyDescent="0.35">
      <c r="A11" s="18" t="s">
        <v>66</v>
      </c>
      <c r="B11" s="16" t="s">
        <v>64</v>
      </c>
      <c r="C11" s="70" t="s">
        <v>67</v>
      </c>
      <c r="D11" s="70" t="s">
        <v>68</v>
      </c>
      <c r="E11" s="70">
        <v>6502</v>
      </c>
      <c r="F11" s="15">
        <v>17.257999999999999</v>
      </c>
      <c r="G11" s="32"/>
      <c r="H11" s="32"/>
      <c r="I11" s="32"/>
      <c r="J11" s="32">
        <f>261942-2</f>
        <v>261940</v>
      </c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43">
        <f t="shared" si="1"/>
        <v>261940</v>
      </c>
    </row>
    <row r="12" spans="1:25" s="10" customFormat="1" ht="15.5" x14ac:dyDescent="0.35">
      <c r="A12" s="18" t="s">
        <v>66</v>
      </c>
      <c r="B12" s="16" t="s">
        <v>65</v>
      </c>
      <c r="C12" s="70" t="s">
        <v>67</v>
      </c>
      <c r="D12" s="70" t="s">
        <v>68</v>
      </c>
      <c r="E12" s="70">
        <v>6502</v>
      </c>
      <c r="F12" s="15">
        <v>17.257999999999999</v>
      </c>
      <c r="G12" s="32"/>
      <c r="H12" s="32"/>
      <c r="I12" s="32"/>
      <c r="J12" s="32">
        <v>1</v>
      </c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>
        <v>-1</v>
      </c>
      <c r="X12" s="43">
        <f t="shared" si="1"/>
        <v>0</v>
      </c>
    </row>
    <row r="13" spans="1:25" s="10" customFormat="1" ht="15.5" hidden="1" x14ac:dyDescent="0.35">
      <c r="A13" s="18" t="s">
        <v>66</v>
      </c>
      <c r="B13" s="16" t="s">
        <v>69</v>
      </c>
      <c r="C13" s="70" t="s">
        <v>67</v>
      </c>
      <c r="D13" s="70" t="s">
        <v>68</v>
      </c>
      <c r="E13" s="70">
        <v>6502</v>
      </c>
      <c r="F13" s="15">
        <v>17.257999999999999</v>
      </c>
      <c r="G13" s="32"/>
      <c r="H13" s="32"/>
      <c r="I13" s="32"/>
      <c r="J13" s="32">
        <v>1</v>
      </c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43">
        <f t="shared" si="1"/>
        <v>1</v>
      </c>
    </row>
    <row r="14" spans="1:25" s="10" customFormat="1" ht="15.5" hidden="1" x14ac:dyDescent="0.35">
      <c r="A14" s="31" t="s">
        <v>70</v>
      </c>
      <c r="B14" s="16" t="s">
        <v>64</v>
      </c>
      <c r="C14" s="70" t="s">
        <v>71</v>
      </c>
      <c r="D14" s="70" t="s">
        <v>116</v>
      </c>
      <c r="E14" s="70">
        <v>6503</v>
      </c>
      <c r="F14" s="15">
        <v>17.277999999999999</v>
      </c>
      <c r="G14" s="32"/>
      <c r="H14" s="32"/>
      <c r="I14" s="32"/>
      <c r="J14" s="32">
        <f>166977-2</f>
        <v>166975</v>
      </c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43">
        <f t="shared" si="1"/>
        <v>166975</v>
      </c>
    </row>
    <row r="15" spans="1:25" s="10" customFormat="1" ht="15.5" x14ac:dyDescent="0.35">
      <c r="A15" s="31" t="s">
        <v>70</v>
      </c>
      <c r="B15" s="16" t="s">
        <v>65</v>
      </c>
      <c r="C15" s="70" t="s">
        <v>71</v>
      </c>
      <c r="D15" s="70" t="s">
        <v>116</v>
      </c>
      <c r="E15" s="70">
        <v>6503</v>
      </c>
      <c r="F15" s="15">
        <v>17.277999999999999</v>
      </c>
      <c r="G15" s="32"/>
      <c r="H15" s="32"/>
      <c r="I15" s="32"/>
      <c r="J15" s="32">
        <v>1</v>
      </c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>
        <v>-1</v>
      </c>
      <c r="X15" s="43">
        <f t="shared" si="1"/>
        <v>0</v>
      </c>
    </row>
    <row r="16" spans="1:25" s="10" customFormat="1" ht="15.5" hidden="1" x14ac:dyDescent="0.35">
      <c r="A16" s="31" t="s">
        <v>70</v>
      </c>
      <c r="B16" s="16" t="s">
        <v>69</v>
      </c>
      <c r="C16" s="70" t="s">
        <v>71</v>
      </c>
      <c r="D16" s="70" t="s">
        <v>116</v>
      </c>
      <c r="E16" s="70">
        <v>6503</v>
      </c>
      <c r="F16" s="15">
        <v>17.277999999999999</v>
      </c>
      <c r="G16" s="32"/>
      <c r="H16" s="32"/>
      <c r="I16" s="32"/>
      <c r="J16" s="32">
        <v>1</v>
      </c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43">
        <f t="shared" si="1"/>
        <v>1</v>
      </c>
      <c r="Y16" s="44"/>
    </row>
    <row r="17" spans="1:25" s="10" customFormat="1" ht="15.5" hidden="1" x14ac:dyDescent="0.35">
      <c r="A17" s="18" t="s">
        <v>66</v>
      </c>
      <c r="B17" s="16" t="s">
        <v>111</v>
      </c>
      <c r="C17" s="70" t="s">
        <v>112</v>
      </c>
      <c r="D17" s="70" t="s">
        <v>68</v>
      </c>
      <c r="E17" s="70">
        <v>6502</v>
      </c>
      <c r="F17" s="15">
        <v>17.257999999999999</v>
      </c>
      <c r="G17" s="32"/>
      <c r="H17" s="32"/>
      <c r="I17" s="32"/>
      <c r="J17" s="32"/>
      <c r="K17" s="32"/>
      <c r="L17" s="32"/>
      <c r="M17" s="32"/>
      <c r="N17" s="32"/>
      <c r="O17" s="32"/>
      <c r="P17" s="32">
        <f>1234560-1</f>
        <v>1234559</v>
      </c>
      <c r="Q17" s="32"/>
      <c r="R17" s="32"/>
      <c r="S17" s="32"/>
      <c r="T17" s="32"/>
      <c r="U17" s="32">
        <v>-783748</v>
      </c>
      <c r="V17" s="32"/>
      <c r="W17" s="32"/>
      <c r="X17" s="43">
        <f t="shared" si="1"/>
        <v>450811</v>
      </c>
    </row>
    <row r="18" spans="1:25" s="10" customFormat="1" ht="15.5" x14ac:dyDescent="0.35">
      <c r="A18" s="18" t="s">
        <v>66</v>
      </c>
      <c r="B18" s="16" t="s">
        <v>65</v>
      </c>
      <c r="C18" s="70" t="s">
        <v>112</v>
      </c>
      <c r="D18" s="70" t="s">
        <v>68</v>
      </c>
      <c r="E18" s="70">
        <v>6502</v>
      </c>
      <c r="F18" s="15">
        <v>17.257999999999999</v>
      </c>
      <c r="G18" s="32"/>
      <c r="H18" s="32"/>
      <c r="I18" s="32"/>
      <c r="J18" s="32"/>
      <c r="K18" s="32"/>
      <c r="L18" s="32"/>
      <c r="M18" s="32"/>
      <c r="N18" s="32"/>
      <c r="O18" s="32"/>
      <c r="P18" s="32">
        <v>1</v>
      </c>
      <c r="Q18" s="32"/>
      <c r="R18" s="32"/>
      <c r="S18" s="32"/>
      <c r="T18" s="32"/>
      <c r="U18" s="32">
        <v>783748</v>
      </c>
      <c r="V18" s="32"/>
      <c r="W18" s="32">
        <v>-1</v>
      </c>
      <c r="X18" s="43">
        <f t="shared" si="1"/>
        <v>783748</v>
      </c>
    </row>
    <row r="19" spans="1:25" s="10" customFormat="1" ht="15.5" hidden="1" x14ac:dyDescent="0.35">
      <c r="A19" s="31" t="s">
        <v>70</v>
      </c>
      <c r="B19" s="16" t="s">
        <v>111</v>
      </c>
      <c r="C19" s="70" t="s">
        <v>113</v>
      </c>
      <c r="D19" s="70" t="s">
        <v>116</v>
      </c>
      <c r="E19" s="70">
        <v>6503</v>
      </c>
      <c r="F19" s="15">
        <v>17.277999999999999</v>
      </c>
      <c r="G19" s="32"/>
      <c r="H19" s="32"/>
      <c r="I19" s="32"/>
      <c r="J19" s="32"/>
      <c r="K19" s="32"/>
      <c r="L19" s="32"/>
      <c r="M19" s="32"/>
      <c r="N19" s="32"/>
      <c r="O19" s="32"/>
      <c r="P19" s="32">
        <f>710492-1</f>
        <v>710491</v>
      </c>
      <c r="Q19" s="32"/>
      <c r="R19" s="32"/>
      <c r="S19" s="32"/>
      <c r="T19" s="32"/>
      <c r="U19" s="32">
        <v>-384604</v>
      </c>
      <c r="V19" s="32"/>
      <c r="W19" s="32"/>
      <c r="X19" s="43">
        <f t="shared" si="1"/>
        <v>325887</v>
      </c>
    </row>
    <row r="20" spans="1:25" s="10" customFormat="1" ht="15.5" x14ac:dyDescent="0.35">
      <c r="A20" s="31" t="s">
        <v>70</v>
      </c>
      <c r="B20" s="16" t="s">
        <v>65</v>
      </c>
      <c r="C20" s="70" t="s">
        <v>113</v>
      </c>
      <c r="D20" s="70" t="s">
        <v>116</v>
      </c>
      <c r="E20" s="70">
        <v>6503</v>
      </c>
      <c r="F20" s="15">
        <v>17.277999999999999</v>
      </c>
      <c r="G20" s="32"/>
      <c r="H20" s="32"/>
      <c r="I20" s="32"/>
      <c r="J20" s="32"/>
      <c r="K20" s="32"/>
      <c r="L20" s="32"/>
      <c r="M20" s="32"/>
      <c r="N20" s="32"/>
      <c r="O20" s="32"/>
      <c r="P20" s="32">
        <v>1</v>
      </c>
      <c r="Q20" s="32"/>
      <c r="R20" s="32"/>
      <c r="S20" s="32"/>
      <c r="T20" s="32"/>
      <c r="U20" s="32">
        <v>384604</v>
      </c>
      <c r="V20" s="32"/>
      <c r="W20" s="32">
        <v>-1</v>
      </c>
      <c r="X20" s="43">
        <f t="shared" si="1"/>
        <v>384604</v>
      </c>
    </row>
    <row r="21" spans="1:25" s="10" customFormat="1" ht="14.5" hidden="1" x14ac:dyDescent="0.35">
      <c r="A21" s="75" t="s">
        <v>115</v>
      </c>
      <c r="B21" s="76" t="s">
        <v>41</v>
      </c>
      <c r="C21" s="14" t="s">
        <v>113</v>
      </c>
      <c r="D21" s="14" t="s">
        <v>116</v>
      </c>
      <c r="E21" s="14">
        <v>6523</v>
      </c>
      <c r="F21" s="77">
        <v>17.277999999999999</v>
      </c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>
        <v>45000</v>
      </c>
      <c r="S21" s="32"/>
      <c r="T21" s="32"/>
      <c r="U21" s="32"/>
      <c r="V21" s="32"/>
      <c r="W21" s="32"/>
      <c r="X21" s="43">
        <f t="shared" si="0"/>
        <v>45000</v>
      </c>
    </row>
    <row r="22" spans="1:25" s="10" customFormat="1" ht="14.5" hidden="1" x14ac:dyDescent="0.35">
      <c r="A22" s="31" t="s">
        <v>17</v>
      </c>
      <c r="B22" s="16" t="s">
        <v>64</v>
      </c>
      <c r="C22" s="78" t="s">
        <v>178</v>
      </c>
      <c r="D22" s="79" t="s">
        <v>21</v>
      </c>
      <c r="E22" s="79" t="s">
        <v>22</v>
      </c>
      <c r="F22" s="79">
        <v>17.273</v>
      </c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>
        <v>-3</v>
      </c>
      <c r="W22" s="32"/>
      <c r="X22" s="43">
        <f>SUM(R22:V22)</f>
        <v>-3</v>
      </c>
    </row>
    <row r="23" spans="1:25" s="10" customFormat="1" ht="15.5" hidden="1" customHeight="1" x14ac:dyDescent="0.35">
      <c r="A23" s="31" t="s">
        <v>17</v>
      </c>
      <c r="B23" s="16" t="s">
        <v>64</v>
      </c>
      <c r="C23" s="78" t="s">
        <v>20</v>
      </c>
      <c r="D23" s="79" t="s">
        <v>21</v>
      </c>
      <c r="E23" s="79" t="s">
        <v>22</v>
      </c>
      <c r="F23" s="79">
        <v>17.273</v>
      </c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>
        <v>8099</v>
      </c>
      <c r="S23" s="32"/>
      <c r="T23" s="32"/>
      <c r="U23" s="32"/>
      <c r="X23" s="43">
        <f>SUM(R23:V23)</f>
        <v>8099</v>
      </c>
      <c r="Y23" s="44"/>
    </row>
    <row r="24" spans="1:25" s="10" customFormat="1" ht="14.5" hidden="1" x14ac:dyDescent="0.35">
      <c r="A24" s="80" t="s">
        <v>123</v>
      </c>
      <c r="B24" s="16" t="s">
        <v>41</v>
      </c>
      <c r="C24" s="81" t="s">
        <v>124</v>
      </c>
      <c r="D24" s="15" t="s">
        <v>116</v>
      </c>
      <c r="E24" s="15">
        <v>6404</v>
      </c>
      <c r="F24" s="15">
        <v>17.277999999999999</v>
      </c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>
        <f>42000-1</f>
        <v>41999</v>
      </c>
      <c r="T24" s="32"/>
      <c r="U24" s="32"/>
      <c r="V24" s="32"/>
      <c r="W24" s="32"/>
      <c r="X24" s="43">
        <f t="shared" ref="X24:X55" si="2">SUM(G24:U24)</f>
        <v>41999</v>
      </c>
      <c r="Y24" s="44"/>
    </row>
    <row r="25" spans="1:25" s="10" customFormat="1" ht="14.5" hidden="1" x14ac:dyDescent="0.35">
      <c r="A25" s="80" t="s">
        <v>123</v>
      </c>
      <c r="B25" s="16" t="s">
        <v>79</v>
      </c>
      <c r="C25" s="81" t="s">
        <v>124</v>
      </c>
      <c r="D25" s="15" t="s">
        <v>116</v>
      </c>
      <c r="E25" s="15">
        <v>6404</v>
      </c>
      <c r="F25" s="15">
        <v>17.277999999999999</v>
      </c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>
        <v>1</v>
      </c>
      <c r="T25" s="32"/>
      <c r="U25" s="32"/>
      <c r="V25" s="32"/>
      <c r="W25" s="32"/>
      <c r="X25" s="43">
        <f t="shared" si="2"/>
        <v>1</v>
      </c>
      <c r="Y25" s="44"/>
    </row>
    <row r="26" spans="1:25" s="10" customFormat="1" ht="15.75" hidden="1" customHeight="1" x14ac:dyDescent="0.35">
      <c r="A26" s="31"/>
      <c r="B26" s="16"/>
      <c r="C26" s="15"/>
      <c r="D26" s="15"/>
      <c r="E26" s="16"/>
      <c r="F26" s="15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43">
        <f t="shared" si="2"/>
        <v>0</v>
      </c>
    </row>
    <row r="27" spans="1:25" s="10" customFormat="1" ht="14.5" hidden="1" x14ac:dyDescent="0.35">
      <c r="A27" s="9" t="s">
        <v>8</v>
      </c>
      <c r="B27" s="16"/>
      <c r="C27" s="15"/>
      <c r="D27" s="15"/>
      <c r="E27" s="16"/>
      <c r="F27" s="15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43">
        <f t="shared" si="2"/>
        <v>0</v>
      </c>
    </row>
    <row r="28" spans="1:25" s="10" customFormat="1" ht="14.5" hidden="1" x14ac:dyDescent="0.35">
      <c r="A28" s="15" t="s">
        <v>50</v>
      </c>
      <c r="B28" s="16"/>
      <c r="C28" s="15"/>
      <c r="D28" s="15"/>
      <c r="E28" s="16"/>
      <c r="F28" s="15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43">
        <f t="shared" si="2"/>
        <v>0</v>
      </c>
    </row>
    <row r="29" spans="1:25" s="10" customFormat="1" ht="15" hidden="1" x14ac:dyDescent="0.35">
      <c r="A29" s="42" t="s">
        <v>13</v>
      </c>
      <c r="B29" s="16" t="s">
        <v>41</v>
      </c>
      <c r="C29" s="65" t="s">
        <v>51</v>
      </c>
      <c r="D29" s="66" t="s">
        <v>85</v>
      </c>
      <c r="E29" s="67" t="s">
        <v>53</v>
      </c>
      <c r="F29" s="15"/>
      <c r="G29" s="35"/>
      <c r="H29" s="35"/>
      <c r="I29" s="35">
        <v>95000</v>
      </c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43">
        <f t="shared" si="2"/>
        <v>95000</v>
      </c>
    </row>
    <row r="30" spans="1:25" s="10" customFormat="1" ht="14.5" hidden="1" x14ac:dyDescent="0.35">
      <c r="A30" s="36" t="s">
        <v>14</v>
      </c>
      <c r="B30" s="16" t="s">
        <v>41</v>
      </c>
      <c r="C30" s="66" t="s">
        <v>54</v>
      </c>
      <c r="D30" s="66" t="s">
        <v>52</v>
      </c>
      <c r="E30" s="50" t="s">
        <v>55</v>
      </c>
      <c r="F30" s="16"/>
      <c r="G30" s="35"/>
      <c r="H30" s="35"/>
      <c r="I30" s="35">
        <v>245028.13</v>
      </c>
      <c r="J30" s="35"/>
      <c r="K30" s="35"/>
      <c r="L30" s="35"/>
      <c r="M30" s="35"/>
      <c r="N30" s="35"/>
      <c r="O30" s="35"/>
      <c r="P30" s="35"/>
      <c r="Q30" s="35">
        <v>758171.87</v>
      </c>
      <c r="R30" s="35"/>
      <c r="S30" s="35"/>
      <c r="T30" s="35"/>
      <c r="U30" s="35"/>
      <c r="V30" s="35"/>
      <c r="W30" s="35"/>
      <c r="X30" s="43">
        <f t="shared" si="2"/>
        <v>1003200</v>
      </c>
    </row>
    <row r="31" spans="1:25" s="10" customFormat="1" ht="14.5" hidden="1" x14ac:dyDescent="0.35">
      <c r="A31" s="40"/>
      <c r="B31" s="16"/>
      <c r="C31" s="28"/>
      <c r="D31" s="28"/>
      <c r="E31" s="28"/>
      <c r="F31" s="16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43">
        <f t="shared" si="2"/>
        <v>0</v>
      </c>
    </row>
    <row r="32" spans="1:25" s="10" customFormat="1" ht="14.5" hidden="1" x14ac:dyDescent="0.35">
      <c r="A32" s="9" t="s">
        <v>8</v>
      </c>
      <c r="B32" s="16"/>
      <c r="C32" s="28"/>
      <c r="D32" s="28"/>
      <c r="E32" s="28"/>
      <c r="F32" s="16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43">
        <f t="shared" si="2"/>
        <v>0</v>
      </c>
    </row>
    <row r="33" spans="1:24" s="10" customFormat="1" ht="14.5" hidden="1" x14ac:dyDescent="0.35">
      <c r="A33" s="15" t="s">
        <v>93</v>
      </c>
      <c r="B33" s="16"/>
      <c r="C33" s="28"/>
      <c r="D33" s="28"/>
      <c r="E33" s="28"/>
      <c r="F33" s="16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43">
        <f t="shared" si="2"/>
        <v>0</v>
      </c>
    </row>
    <row r="34" spans="1:24" s="10" customFormat="1" ht="14.5" hidden="1" x14ac:dyDescent="0.35">
      <c r="A34" s="40" t="s">
        <v>16</v>
      </c>
      <c r="B34" s="16" t="s">
        <v>41</v>
      </c>
      <c r="C34" s="28" t="s">
        <v>88</v>
      </c>
      <c r="D34" s="28" t="s">
        <v>89</v>
      </c>
      <c r="E34" s="30" t="s">
        <v>90</v>
      </c>
      <c r="F34" s="27">
        <v>17.800999999999998</v>
      </c>
      <c r="G34" s="35"/>
      <c r="H34" s="35"/>
      <c r="I34" s="35"/>
      <c r="J34" s="35"/>
      <c r="K34" s="35"/>
      <c r="L34" s="35"/>
      <c r="M34" s="35">
        <v>21116.130100679999</v>
      </c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43">
        <f t="shared" si="2"/>
        <v>21116.130100679999</v>
      </c>
    </row>
    <row r="35" spans="1:24" s="10" customFormat="1" ht="14.5" hidden="1" x14ac:dyDescent="0.35">
      <c r="A35" s="40"/>
      <c r="B35" s="16"/>
      <c r="C35" s="28"/>
      <c r="D35" s="28"/>
      <c r="E35" s="30"/>
      <c r="F35" s="27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43">
        <f t="shared" si="2"/>
        <v>0</v>
      </c>
    </row>
    <row r="36" spans="1:24" s="10" customFormat="1" ht="14.5" hidden="1" x14ac:dyDescent="0.35">
      <c r="A36" s="40"/>
      <c r="B36" s="16"/>
      <c r="C36" s="15"/>
      <c r="D36" s="52"/>
      <c r="E36" s="53"/>
      <c r="F36" s="1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43">
        <f t="shared" si="2"/>
        <v>0</v>
      </c>
    </row>
    <row r="37" spans="1:24" s="10" customFormat="1" ht="14.5" hidden="1" x14ac:dyDescent="0.35">
      <c r="A37" s="40"/>
      <c r="B37" s="16"/>
      <c r="C37" s="28"/>
      <c r="D37" s="28"/>
      <c r="E37" s="30"/>
      <c r="F37" s="27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43">
        <f t="shared" si="2"/>
        <v>0</v>
      </c>
    </row>
    <row r="38" spans="1:24" s="10" customFormat="1" ht="14.5" hidden="1" x14ac:dyDescent="0.35">
      <c r="A38" s="31"/>
      <c r="B38" s="16"/>
      <c r="C38" s="39"/>
      <c r="D38" s="39"/>
      <c r="E38" s="39"/>
      <c r="F38" s="16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43">
        <f t="shared" si="2"/>
        <v>0</v>
      </c>
    </row>
    <row r="39" spans="1:24" s="10" customFormat="1" ht="14.5" hidden="1" x14ac:dyDescent="0.35">
      <c r="A39" s="31"/>
      <c r="B39" s="16"/>
      <c r="C39" s="15"/>
      <c r="D39" s="15"/>
      <c r="E39" s="16"/>
      <c r="F39" s="15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43">
        <f t="shared" si="2"/>
        <v>0</v>
      </c>
    </row>
    <row r="40" spans="1:24" s="10" customFormat="1" ht="14.5" hidden="1" x14ac:dyDescent="0.35">
      <c r="A40" s="9" t="s">
        <v>8</v>
      </c>
      <c r="B40" s="16"/>
      <c r="C40" s="15"/>
      <c r="D40" s="15"/>
      <c r="E40" s="16"/>
      <c r="F40" s="15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43">
        <f t="shared" si="2"/>
        <v>0</v>
      </c>
    </row>
    <row r="41" spans="1:24" s="20" customFormat="1" ht="14.5" hidden="1" x14ac:dyDescent="0.35">
      <c r="A41" s="15" t="s">
        <v>72</v>
      </c>
      <c r="B41" s="16"/>
      <c r="C41" s="28"/>
      <c r="D41" s="28"/>
      <c r="E41" s="30"/>
      <c r="F41" s="15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43">
        <f t="shared" si="2"/>
        <v>0</v>
      </c>
    </row>
    <row r="42" spans="1:24" s="10" customFormat="1" ht="14.5" hidden="1" x14ac:dyDescent="0.35">
      <c r="A42" s="31" t="s">
        <v>75</v>
      </c>
      <c r="B42" s="41" t="s">
        <v>41</v>
      </c>
      <c r="C42" s="15" t="s">
        <v>76</v>
      </c>
      <c r="D42" s="52" t="s">
        <v>77</v>
      </c>
      <c r="E42" s="52" t="s">
        <v>78</v>
      </c>
      <c r="F42" s="15">
        <v>17.245000000000001</v>
      </c>
      <c r="G42" s="34"/>
      <c r="H42" s="34"/>
      <c r="I42" s="34"/>
      <c r="J42" s="34"/>
      <c r="K42" s="34">
        <f>41829.43-2</f>
        <v>41827.43</v>
      </c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43">
        <f t="shared" si="2"/>
        <v>41827.43</v>
      </c>
    </row>
    <row r="43" spans="1:24" s="20" customFormat="1" ht="14.5" hidden="1" x14ac:dyDescent="0.35">
      <c r="A43" s="31" t="s">
        <v>75</v>
      </c>
      <c r="B43" s="16" t="s">
        <v>79</v>
      </c>
      <c r="C43" s="15" t="s">
        <v>76</v>
      </c>
      <c r="D43" s="52" t="s">
        <v>77</v>
      </c>
      <c r="E43" s="52" t="s">
        <v>78</v>
      </c>
      <c r="F43" s="15">
        <v>17.245000000000001</v>
      </c>
      <c r="G43" s="34"/>
      <c r="H43" s="34"/>
      <c r="I43" s="34"/>
      <c r="J43" s="34"/>
      <c r="K43" s="34">
        <v>1</v>
      </c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43">
        <f t="shared" si="2"/>
        <v>1</v>
      </c>
    </row>
    <row r="44" spans="1:24" s="20" customFormat="1" ht="14.5" hidden="1" x14ac:dyDescent="0.35">
      <c r="A44" s="31" t="s">
        <v>75</v>
      </c>
      <c r="B44" s="16" t="s">
        <v>80</v>
      </c>
      <c r="C44" s="15" t="s">
        <v>76</v>
      </c>
      <c r="D44" s="52" t="s">
        <v>77</v>
      </c>
      <c r="E44" s="52" t="s">
        <v>78</v>
      </c>
      <c r="F44" s="15">
        <v>17.245000000000001</v>
      </c>
      <c r="G44" s="34"/>
      <c r="H44" s="34"/>
      <c r="I44" s="34"/>
      <c r="J44" s="34"/>
      <c r="K44" s="34">
        <v>1</v>
      </c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43">
        <f t="shared" si="2"/>
        <v>1</v>
      </c>
    </row>
    <row r="45" spans="1:24" s="20" customFormat="1" ht="14.5" hidden="1" x14ac:dyDescent="0.35">
      <c r="A45" s="37"/>
      <c r="B45" s="41"/>
      <c r="C45" s="15"/>
      <c r="D45" s="15"/>
      <c r="E45" s="15"/>
      <c r="F45" s="15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43">
        <f t="shared" si="2"/>
        <v>0</v>
      </c>
    </row>
    <row r="46" spans="1:24" s="20" customFormat="1" ht="14.5" hidden="1" x14ac:dyDescent="0.35">
      <c r="A46" s="37"/>
      <c r="B46" s="16"/>
      <c r="C46" s="15"/>
      <c r="D46" s="15"/>
      <c r="E46" s="15"/>
      <c r="F46" s="15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43">
        <f t="shared" si="2"/>
        <v>0</v>
      </c>
    </row>
    <row r="47" spans="1:24" s="20" customFormat="1" ht="14.5" hidden="1" x14ac:dyDescent="0.35">
      <c r="A47" s="37"/>
      <c r="B47" s="16"/>
      <c r="C47" s="15"/>
      <c r="D47" s="15"/>
      <c r="E47" s="15"/>
      <c r="F47" s="15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43">
        <f t="shared" si="2"/>
        <v>0</v>
      </c>
    </row>
    <row r="48" spans="1:24" s="10" customFormat="1" ht="14.5" hidden="1" x14ac:dyDescent="0.35">
      <c r="A48" s="19"/>
      <c r="B48" s="11"/>
      <c r="C48" s="12"/>
      <c r="D48" s="12"/>
      <c r="E48" s="13"/>
      <c r="F48" s="1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43">
        <f t="shared" si="2"/>
        <v>0</v>
      </c>
    </row>
    <row r="49" spans="1:25" s="10" customFormat="1" ht="14.5" hidden="1" x14ac:dyDescent="0.35">
      <c r="A49" s="29" t="s">
        <v>8</v>
      </c>
      <c r="B49" s="16"/>
      <c r="C49" s="28"/>
      <c r="D49" s="28"/>
      <c r="E49" s="30"/>
      <c r="F49" s="15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43">
        <f t="shared" si="2"/>
        <v>0</v>
      </c>
    </row>
    <row r="50" spans="1:25" s="10" customFormat="1" ht="14.5" hidden="1" x14ac:dyDescent="0.35">
      <c r="A50" s="15" t="s">
        <v>135</v>
      </c>
      <c r="B50" s="16"/>
      <c r="C50" s="28"/>
      <c r="D50" s="28"/>
      <c r="E50" s="30"/>
      <c r="F50" s="15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43">
        <f t="shared" si="2"/>
        <v>0</v>
      </c>
    </row>
    <row r="51" spans="1:25" s="10" customFormat="1" ht="14.5" hidden="1" x14ac:dyDescent="0.35">
      <c r="A51" s="82" t="s">
        <v>129</v>
      </c>
      <c r="B51" s="83" t="s">
        <v>130</v>
      </c>
      <c r="C51" s="15" t="s">
        <v>131</v>
      </c>
      <c r="D51" s="15" t="s">
        <v>132</v>
      </c>
      <c r="E51" s="15" t="s">
        <v>133</v>
      </c>
      <c r="F51" s="15">
        <v>17.225000000000001</v>
      </c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>
        <f>36502.6155161692-1</f>
        <v>36501.6155161692</v>
      </c>
      <c r="U51" s="34"/>
      <c r="V51" s="34"/>
      <c r="W51" s="34"/>
      <c r="X51" s="43">
        <f t="shared" si="2"/>
        <v>36501.6155161692</v>
      </c>
      <c r="Y51" s="47"/>
    </row>
    <row r="52" spans="1:25" s="10" customFormat="1" ht="14.5" hidden="1" x14ac:dyDescent="0.35">
      <c r="A52" s="82" t="s">
        <v>129</v>
      </c>
      <c r="B52" s="83" t="s">
        <v>134</v>
      </c>
      <c r="C52" s="15" t="s">
        <v>131</v>
      </c>
      <c r="D52" s="15" t="s">
        <v>132</v>
      </c>
      <c r="E52" s="15" t="s">
        <v>133</v>
      </c>
      <c r="F52" s="15">
        <v>17.225000000000001</v>
      </c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>
        <v>1</v>
      </c>
      <c r="U52" s="34"/>
      <c r="V52" s="34"/>
      <c r="W52" s="34"/>
      <c r="X52" s="43">
        <f t="shared" si="2"/>
        <v>1</v>
      </c>
      <c r="Y52" s="44"/>
    </row>
    <row r="53" spans="1:25" s="10" customFormat="1" ht="14.5" hidden="1" x14ac:dyDescent="0.35">
      <c r="A53" s="45"/>
      <c r="B53" s="16"/>
      <c r="C53" s="27"/>
      <c r="D53" s="27"/>
      <c r="E53" s="15"/>
      <c r="F53" s="15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43">
        <f t="shared" si="2"/>
        <v>0</v>
      </c>
    </row>
    <row r="54" spans="1:25" s="10" customFormat="1" ht="14.5" hidden="1" x14ac:dyDescent="0.35">
      <c r="A54" s="37"/>
      <c r="B54" s="16"/>
      <c r="C54" s="15"/>
      <c r="D54" s="15"/>
      <c r="E54" s="15"/>
      <c r="F54" s="15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43">
        <f t="shared" si="2"/>
        <v>0</v>
      </c>
    </row>
    <row r="55" spans="1:25" s="20" customFormat="1" ht="14.5" hidden="1" x14ac:dyDescent="0.35">
      <c r="A55" s="31"/>
      <c r="B55" s="16"/>
      <c r="C55" s="15"/>
      <c r="D55" s="46"/>
      <c r="E55" s="15"/>
      <c r="F55" s="15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43">
        <f t="shared" si="2"/>
        <v>0</v>
      </c>
    </row>
    <row r="56" spans="1:25" s="10" customFormat="1" ht="14.5" hidden="1" x14ac:dyDescent="0.35">
      <c r="A56" s="17"/>
      <c r="B56" s="11"/>
      <c r="C56" s="12"/>
      <c r="D56" s="12"/>
      <c r="E56" s="12"/>
      <c r="F56" s="14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43">
        <f t="shared" ref="X56:X75" si="3">SUM(G56:U56)</f>
        <v>0</v>
      </c>
    </row>
    <row r="57" spans="1:25" s="10" customFormat="1" ht="14.5" hidden="1" x14ac:dyDescent="0.35">
      <c r="A57" s="29" t="s">
        <v>8</v>
      </c>
      <c r="B57" s="11"/>
      <c r="C57" s="12"/>
      <c r="D57" s="12"/>
      <c r="E57" s="12"/>
      <c r="F57" s="14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43">
        <f t="shared" si="3"/>
        <v>0</v>
      </c>
    </row>
    <row r="58" spans="1:25" s="10" customFormat="1" ht="14.5" hidden="1" x14ac:dyDescent="0.35">
      <c r="A58" s="15" t="s">
        <v>34</v>
      </c>
      <c r="B58" s="11"/>
      <c r="C58" s="12"/>
      <c r="D58" s="12"/>
      <c r="E58" s="13"/>
      <c r="F58" s="1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43">
        <f t="shared" si="3"/>
        <v>0</v>
      </c>
    </row>
    <row r="59" spans="1:25" s="10" customFormat="1" ht="14.5" hidden="1" x14ac:dyDescent="0.35">
      <c r="A59" s="18" t="s">
        <v>18</v>
      </c>
      <c r="B59" s="16" t="s">
        <v>41</v>
      </c>
      <c r="C59" s="15" t="s">
        <v>103</v>
      </c>
      <c r="D59" s="15" t="s">
        <v>104</v>
      </c>
      <c r="E59" s="15" t="s">
        <v>105</v>
      </c>
      <c r="F59" s="74">
        <v>17.207000000000001</v>
      </c>
      <c r="G59" s="34"/>
      <c r="H59" s="34"/>
      <c r="I59" s="34"/>
      <c r="J59" s="34"/>
      <c r="K59" s="34"/>
      <c r="L59" s="34"/>
      <c r="M59" s="34"/>
      <c r="N59" s="34"/>
      <c r="O59" s="34">
        <f>688915-1</f>
        <v>688914</v>
      </c>
      <c r="P59" s="34"/>
      <c r="Q59" s="34"/>
      <c r="R59" s="34"/>
      <c r="S59" s="34"/>
      <c r="T59" s="34"/>
      <c r="U59" s="34"/>
      <c r="V59" s="34"/>
      <c r="W59" s="34"/>
      <c r="X59" s="43">
        <f t="shared" si="3"/>
        <v>688914</v>
      </c>
    </row>
    <row r="60" spans="1:25" s="20" customFormat="1" ht="14.5" hidden="1" x14ac:dyDescent="0.35">
      <c r="A60" s="18" t="s">
        <v>18</v>
      </c>
      <c r="B60" s="16" t="s">
        <v>79</v>
      </c>
      <c r="C60" s="15" t="s">
        <v>103</v>
      </c>
      <c r="D60" s="15" t="s">
        <v>104</v>
      </c>
      <c r="E60" s="15" t="s">
        <v>105</v>
      </c>
      <c r="F60" s="74">
        <v>17.207000000000001</v>
      </c>
      <c r="G60" s="35"/>
      <c r="H60" s="35"/>
      <c r="I60" s="35"/>
      <c r="J60" s="35"/>
      <c r="K60" s="35"/>
      <c r="L60" s="35"/>
      <c r="M60" s="35"/>
      <c r="N60" s="35"/>
      <c r="O60" s="35">
        <v>1</v>
      </c>
      <c r="P60" s="35"/>
      <c r="Q60" s="35"/>
      <c r="R60" s="35"/>
      <c r="S60" s="35"/>
      <c r="T60" s="35"/>
      <c r="U60" s="35"/>
      <c r="V60" s="35"/>
      <c r="W60" s="35"/>
      <c r="X60" s="43">
        <f t="shared" si="3"/>
        <v>1</v>
      </c>
    </row>
    <row r="61" spans="1:25" s="20" customFormat="1" ht="14.5" hidden="1" x14ac:dyDescent="0.35">
      <c r="A61" s="18" t="s">
        <v>15</v>
      </c>
      <c r="B61" s="16" t="s">
        <v>41</v>
      </c>
      <c r="C61" s="15" t="s">
        <v>103</v>
      </c>
      <c r="D61" s="15" t="s">
        <v>104</v>
      </c>
      <c r="E61" s="15" t="s">
        <v>106</v>
      </c>
      <c r="F61" s="74" t="s">
        <v>107</v>
      </c>
      <c r="G61" s="35"/>
      <c r="H61" s="35"/>
      <c r="I61" s="35"/>
      <c r="J61" s="35"/>
      <c r="K61" s="35"/>
      <c r="L61" s="35"/>
      <c r="M61" s="35"/>
      <c r="N61" s="35"/>
      <c r="O61" s="35">
        <f>59323-1</f>
        <v>59322</v>
      </c>
      <c r="P61" s="35"/>
      <c r="Q61" s="35"/>
      <c r="R61" s="35"/>
      <c r="S61" s="35"/>
      <c r="T61" s="35"/>
      <c r="U61" s="35"/>
      <c r="V61" s="35"/>
      <c r="W61" s="35"/>
      <c r="X61" s="43">
        <f t="shared" si="3"/>
        <v>59322</v>
      </c>
    </row>
    <row r="62" spans="1:25" s="10" customFormat="1" ht="14.5" hidden="1" x14ac:dyDescent="0.35">
      <c r="A62" s="18" t="s">
        <v>15</v>
      </c>
      <c r="B62" s="16" t="s">
        <v>79</v>
      </c>
      <c r="C62" s="15" t="s">
        <v>103</v>
      </c>
      <c r="D62" s="15" t="s">
        <v>104</v>
      </c>
      <c r="E62" s="15" t="s">
        <v>106</v>
      </c>
      <c r="F62" s="74" t="s">
        <v>107</v>
      </c>
      <c r="G62" s="35"/>
      <c r="H62" s="35"/>
      <c r="I62" s="35"/>
      <c r="J62" s="35"/>
      <c r="K62" s="35"/>
      <c r="L62" s="35"/>
      <c r="M62" s="35"/>
      <c r="N62" s="35"/>
      <c r="O62" s="35">
        <v>1</v>
      </c>
      <c r="P62" s="35"/>
      <c r="Q62" s="35"/>
      <c r="R62" s="35"/>
      <c r="S62" s="35"/>
      <c r="T62" s="35"/>
      <c r="U62" s="35"/>
      <c r="V62" s="35"/>
      <c r="W62" s="35"/>
      <c r="X62" s="43">
        <f t="shared" si="3"/>
        <v>1</v>
      </c>
    </row>
    <row r="63" spans="1:25" s="10" customFormat="1" ht="14.5" hidden="1" x14ac:dyDescent="0.35">
      <c r="A63" s="38" t="s">
        <v>19</v>
      </c>
      <c r="B63" s="16" t="s">
        <v>41</v>
      </c>
      <c r="C63" s="64" t="s">
        <v>42</v>
      </c>
      <c r="D63" s="27" t="s">
        <v>43</v>
      </c>
      <c r="E63" s="15" t="s">
        <v>44</v>
      </c>
      <c r="F63" s="16"/>
      <c r="G63" s="35"/>
      <c r="H63" s="35">
        <v>62228.243111708805</v>
      </c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43">
        <f t="shared" si="3"/>
        <v>62228.243111708805</v>
      </c>
    </row>
    <row r="64" spans="1:25" s="10" customFormat="1" ht="14.5" hidden="1" x14ac:dyDescent="0.35">
      <c r="A64" s="18" t="s">
        <v>37</v>
      </c>
      <c r="B64" s="51" t="s">
        <v>38</v>
      </c>
      <c r="C64" s="15" t="s">
        <v>23</v>
      </c>
      <c r="D64" s="15" t="s">
        <v>24</v>
      </c>
      <c r="E64" s="15" t="s">
        <v>25</v>
      </c>
      <c r="F64" s="15"/>
      <c r="G64" s="35">
        <v>12777</v>
      </c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43">
        <f t="shared" si="3"/>
        <v>12777</v>
      </c>
    </row>
    <row r="65" spans="1:24" s="10" customFormat="1" ht="14.5" hidden="1" x14ac:dyDescent="0.35">
      <c r="A65" s="20" t="s">
        <v>86</v>
      </c>
      <c r="B65" s="51" t="s">
        <v>41</v>
      </c>
      <c r="C65" s="15" t="s">
        <v>42</v>
      </c>
      <c r="D65" s="15" t="s">
        <v>43</v>
      </c>
      <c r="E65" s="15" t="s">
        <v>44</v>
      </c>
      <c r="F65" s="16"/>
      <c r="G65" s="35"/>
      <c r="H65" s="35"/>
      <c r="I65" s="35"/>
      <c r="J65" s="35"/>
      <c r="K65" s="35"/>
      <c r="L65" s="35">
        <v>11944.549999999996</v>
      </c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43">
        <f t="shared" si="3"/>
        <v>11944.549999999996</v>
      </c>
    </row>
    <row r="66" spans="1:24" s="10" customFormat="1" ht="14.5" hidden="1" x14ac:dyDescent="0.35">
      <c r="A66" s="18" t="s">
        <v>94</v>
      </c>
      <c r="B66" s="73" t="s">
        <v>101</v>
      </c>
      <c r="C66" s="53" t="s">
        <v>95</v>
      </c>
      <c r="D66" s="53" t="s">
        <v>96</v>
      </c>
      <c r="E66" s="53" t="s">
        <v>97</v>
      </c>
      <c r="F66" s="53">
        <v>21.018999999999998</v>
      </c>
      <c r="G66" s="35"/>
      <c r="H66" s="35"/>
      <c r="I66" s="35"/>
      <c r="J66" s="35"/>
      <c r="K66" s="35"/>
      <c r="L66" s="35"/>
      <c r="M66" s="35"/>
      <c r="N66" s="35">
        <v>20379.84</v>
      </c>
      <c r="O66" s="35"/>
      <c r="P66" s="35"/>
      <c r="Q66" s="35"/>
      <c r="R66" s="35"/>
      <c r="S66" s="35"/>
      <c r="T66" s="35"/>
      <c r="U66" s="35"/>
      <c r="V66" s="35"/>
      <c r="W66" s="35"/>
      <c r="X66" s="43">
        <f t="shared" si="3"/>
        <v>20379.84</v>
      </c>
    </row>
    <row r="67" spans="1:24" s="10" customFormat="1" ht="14.5" hidden="1" x14ac:dyDescent="0.35">
      <c r="A67" s="38" t="s">
        <v>136</v>
      </c>
      <c r="B67" s="84" t="s">
        <v>171</v>
      </c>
      <c r="C67" s="15" t="s">
        <v>137</v>
      </c>
      <c r="D67" s="27" t="s">
        <v>24</v>
      </c>
      <c r="E67" s="15" t="s">
        <v>25</v>
      </c>
      <c r="F67" s="16">
        <v>10.561</v>
      </c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>
        <v>53259.69</v>
      </c>
      <c r="U67" s="35"/>
      <c r="V67" s="35"/>
      <c r="W67" s="35"/>
      <c r="X67" s="43">
        <f t="shared" si="3"/>
        <v>53259.69</v>
      </c>
    </row>
    <row r="68" spans="1:24" s="10" customFormat="1" ht="14.5" hidden="1" x14ac:dyDescent="0.35">
      <c r="A68" s="38" t="s">
        <v>138</v>
      </c>
      <c r="B68" s="83" t="s">
        <v>139</v>
      </c>
      <c r="C68" s="15" t="s">
        <v>140</v>
      </c>
      <c r="D68" s="15" t="s">
        <v>141</v>
      </c>
      <c r="E68" s="15" t="s">
        <v>142</v>
      </c>
      <c r="F68" s="16" t="s">
        <v>143</v>
      </c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>
        <v>430.44</v>
      </c>
      <c r="U68" s="35"/>
      <c r="V68" s="35"/>
      <c r="W68" s="35"/>
      <c r="X68" s="43">
        <f t="shared" si="3"/>
        <v>430.44</v>
      </c>
    </row>
    <row r="69" spans="1:24" s="10" customFormat="1" ht="14.5" hidden="1" x14ac:dyDescent="0.35">
      <c r="A69" s="38" t="s">
        <v>144</v>
      </c>
      <c r="B69" s="83" t="s">
        <v>139</v>
      </c>
      <c r="C69" s="52" t="s">
        <v>145</v>
      </c>
      <c r="D69" s="52" t="s">
        <v>146</v>
      </c>
      <c r="E69" s="52" t="s">
        <v>147</v>
      </c>
      <c r="F69" s="16" t="s">
        <v>143</v>
      </c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>
        <v>12388.09</v>
      </c>
      <c r="U69" s="35"/>
      <c r="V69" s="35"/>
      <c r="W69" s="35"/>
      <c r="X69" s="43">
        <f t="shared" si="3"/>
        <v>12388.09</v>
      </c>
    </row>
    <row r="70" spans="1:24" s="10" customFormat="1" ht="14.5" hidden="1" x14ac:dyDescent="0.35">
      <c r="A70" s="18" t="s">
        <v>148</v>
      </c>
      <c r="B70" s="83" t="s">
        <v>139</v>
      </c>
      <c r="C70" s="52" t="s">
        <v>149</v>
      </c>
      <c r="D70" s="15" t="s">
        <v>150</v>
      </c>
      <c r="E70" s="52" t="s">
        <v>151</v>
      </c>
      <c r="F70" s="16" t="s">
        <v>143</v>
      </c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>
        <v>17582.64</v>
      </c>
      <c r="U70" s="35"/>
      <c r="V70" s="35"/>
      <c r="W70" s="35"/>
      <c r="X70" s="43">
        <f t="shared" si="3"/>
        <v>17582.64</v>
      </c>
    </row>
    <row r="71" spans="1:24" s="10" customFormat="1" ht="14.5" hidden="1" x14ac:dyDescent="0.35">
      <c r="A71" s="18" t="s">
        <v>152</v>
      </c>
      <c r="B71" s="83" t="s">
        <v>139</v>
      </c>
      <c r="C71" s="52" t="s">
        <v>153</v>
      </c>
      <c r="D71" s="15" t="s">
        <v>154</v>
      </c>
      <c r="E71" s="52" t="s">
        <v>155</v>
      </c>
      <c r="F71" s="16" t="s">
        <v>143</v>
      </c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>
        <v>9291.07</v>
      </c>
      <c r="U71" s="35"/>
      <c r="V71" s="35"/>
      <c r="W71" s="35"/>
      <c r="X71" s="43">
        <f t="shared" si="3"/>
        <v>9291.07</v>
      </c>
    </row>
    <row r="72" spans="1:24" s="10" customFormat="1" ht="14.5" hidden="1" x14ac:dyDescent="0.35">
      <c r="A72" s="37" t="s">
        <v>156</v>
      </c>
      <c r="B72" s="83" t="s">
        <v>139</v>
      </c>
      <c r="C72" s="15" t="s">
        <v>157</v>
      </c>
      <c r="D72" s="15" t="s">
        <v>158</v>
      </c>
      <c r="E72" s="15" t="s">
        <v>159</v>
      </c>
      <c r="F72" s="16" t="s">
        <v>143</v>
      </c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>
        <v>7475</v>
      </c>
      <c r="U72" s="35"/>
      <c r="V72" s="35"/>
      <c r="W72" s="35"/>
      <c r="X72" s="43">
        <f t="shared" si="3"/>
        <v>7475</v>
      </c>
    </row>
    <row r="73" spans="1:24" s="10" customFormat="1" ht="14.5" hidden="1" x14ac:dyDescent="0.35">
      <c r="A73" s="18" t="s">
        <v>160</v>
      </c>
      <c r="B73" s="83" t="s">
        <v>139</v>
      </c>
      <c r="C73" s="15" t="s">
        <v>161</v>
      </c>
      <c r="D73" s="15" t="s">
        <v>162</v>
      </c>
      <c r="E73" s="15" t="s">
        <v>163</v>
      </c>
      <c r="F73" s="16" t="s">
        <v>143</v>
      </c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>
        <v>2761.34</v>
      </c>
      <c r="U73" s="35"/>
      <c r="V73" s="35"/>
      <c r="W73" s="35"/>
      <c r="X73" s="43">
        <f t="shared" si="3"/>
        <v>2761.34</v>
      </c>
    </row>
    <row r="74" spans="1:24" s="10" customFormat="1" ht="14.5" hidden="1" x14ac:dyDescent="0.35">
      <c r="A74" s="18" t="s">
        <v>164</v>
      </c>
      <c r="B74" s="83" t="s">
        <v>165</v>
      </c>
      <c r="C74" s="52" t="s">
        <v>166</v>
      </c>
      <c r="D74" s="15" t="s">
        <v>167</v>
      </c>
      <c r="E74" s="52" t="s">
        <v>168</v>
      </c>
      <c r="F74" s="16" t="s">
        <v>143</v>
      </c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>
        <v>29554.77</v>
      </c>
      <c r="U74" s="35"/>
      <c r="V74" s="35"/>
      <c r="W74" s="35"/>
      <c r="X74" s="43">
        <f t="shared" si="3"/>
        <v>29554.77</v>
      </c>
    </row>
    <row r="75" spans="1:24" s="10" customFormat="1" ht="14.5" hidden="1" x14ac:dyDescent="0.35">
      <c r="A75" s="17"/>
      <c r="B75" s="17"/>
      <c r="C75" s="17"/>
      <c r="D75" s="14"/>
      <c r="E75" s="14"/>
      <c r="F75" s="1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43">
        <f t="shared" si="3"/>
        <v>0</v>
      </c>
    </row>
    <row r="76" spans="1:24" s="10" customFormat="1" ht="14.5" x14ac:dyDescent="0.35">
      <c r="A76" s="18" t="s">
        <v>0</v>
      </c>
      <c r="B76" s="18"/>
      <c r="C76" s="21"/>
      <c r="D76" s="21"/>
      <c r="E76" s="21"/>
      <c r="F76" s="21"/>
      <c r="G76" s="34">
        <f>SUM(G7:G75)</f>
        <v>12777</v>
      </c>
      <c r="H76" s="34">
        <f t="shared" ref="H76:T76" si="4">SUM(H7:H75)</f>
        <v>62228.243111708805</v>
      </c>
      <c r="I76" s="34">
        <f t="shared" si="4"/>
        <v>340028.13</v>
      </c>
      <c r="J76" s="34">
        <f t="shared" si="4"/>
        <v>2183055</v>
      </c>
      <c r="K76" s="34">
        <f t="shared" si="4"/>
        <v>41829.43</v>
      </c>
      <c r="L76" s="34">
        <f t="shared" si="4"/>
        <v>11944.549999999996</v>
      </c>
      <c r="M76" s="34">
        <f t="shared" si="4"/>
        <v>21116.130100679999</v>
      </c>
      <c r="N76" s="34">
        <f t="shared" si="4"/>
        <v>20379.84</v>
      </c>
      <c r="O76" s="34">
        <f t="shared" si="4"/>
        <v>748238</v>
      </c>
      <c r="P76" s="34">
        <f t="shared" si="4"/>
        <v>1945052</v>
      </c>
      <c r="Q76" s="34">
        <f t="shared" si="4"/>
        <v>758171.87</v>
      </c>
      <c r="R76" s="34">
        <f t="shared" si="4"/>
        <v>53099</v>
      </c>
      <c r="S76" s="34">
        <f t="shared" si="4"/>
        <v>42000</v>
      </c>
      <c r="T76" s="34">
        <f t="shared" si="4"/>
        <v>169245.65551616918</v>
      </c>
      <c r="U76" s="34">
        <f>SUM(U6:U20)</f>
        <v>0</v>
      </c>
      <c r="V76" s="34">
        <f>V22</f>
        <v>-3</v>
      </c>
      <c r="W76" s="34">
        <f>SUM(W9:W20)</f>
        <v>-4</v>
      </c>
      <c r="X76" s="43"/>
    </row>
    <row r="77" spans="1:24" s="10" customFormat="1" ht="14.5" x14ac:dyDescent="0.35">
      <c r="A77" s="22"/>
      <c r="B77" s="22"/>
      <c r="C77" s="23"/>
      <c r="D77" s="23"/>
      <c r="E77" s="23"/>
      <c r="F77" s="23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5"/>
    </row>
    <row r="78" spans="1:24" s="10" customFormat="1" ht="14.5" x14ac:dyDescent="0.35">
      <c r="A78" s="20" t="s">
        <v>9</v>
      </c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</row>
    <row r="79" spans="1:24" s="10" customFormat="1" ht="14.5" hidden="1" x14ac:dyDescent="0.35">
      <c r="A79" s="20" t="s">
        <v>35</v>
      </c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</row>
    <row r="80" spans="1:24" s="10" customFormat="1" ht="14.5" hidden="1" x14ac:dyDescent="0.35">
      <c r="A80" s="20" t="s">
        <v>36</v>
      </c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</row>
    <row r="81" spans="1:23" s="10" customFormat="1" ht="14.5" hidden="1" x14ac:dyDescent="0.35">
      <c r="A81" s="20" t="s">
        <v>45</v>
      </c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</row>
    <row r="82" spans="1:23" s="10" customFormat="1" ht="14.5" hidden="1" x14ac:dyDescent="0.35">
      <c r="A82" s="20" t="s">
        <v>46</v>
      </c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</row>
    <row r="83" spans="1:23" s="10" customFormat="1" ht="14.5" hidden="1" x14ac:dyDescent="0.35">
      <c r="A83" s="20" t="s">
        <v>47</v>
      </c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</row>
    <row r="84" spans="1:23" s="10" customFormat="1" ht="14.5" hidden="1" x14ac:dyDescent="0.35">
      <c r="A84" s="20" t="s">
        <v>48</v>
      </c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</row>
    <row r="85" spans="1:23" s="10" customFormat="1" ht="14.5" hidden="1" x14ac:dyDescent="0.35">
      <c r="A85" s="20" t="s">
        <v>58</v>
      </c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</row>
    <row r="86" spans="1:23" s="10" customFormat="1" ht="14.5" hidden="1" x14ac:dyDescent="0.35">
      <c r="A86" s="20" t="s">
        <v>59</v>
      </c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</row>
    <row r="87" spans="1:23" s="10" customFormat="1" ht="14.5" hidden="1" x14ac:dyDescent="0.35">
      <c r="A87" s="20" t="s">
        <v>73</v>
      </c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</row>
    <row r="88" spans="1:23" s="10" customFormat="1" ht="14.5" hidden="1" x14ac:dyDescent="0.35">
      <c r="A88" s="20" t="s">
        <v>74</v>
      </c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</row>
    <row r="89" spans="1:23" s="10" customFormat="1" ht="14.5" hidden="1" x14ac:dyDescent="0.35">
      <c r="A89" s="20" t="s">
        <v>83</v>
      </c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</row>
    <row r="90" spans="1:23" s="10" customFormat="1" ht="14.5" hidden="1" x14ac:dyDescent="0.35">
      <c r="A90" s="20" t="s">
        <v>84</v>
      </c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</row>
    <row r="91" spans="1:23" s="10" customFormat="1" ht="14.5" hidden="1" x14ac:dyDescent="0.35">
      <c r="A91" s="20" t="s">
        <v>91</v>
      </c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</row>
    <row r="92" spans="1:23" s="10" customFormat="1" ht="14.5" hidden="1" x14ac:dyDescent="0.35">
      <c r="A92" s="20" t="s">
        <v>92</v>
      </c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</row>
    <row r="93" spans="1:23" s="10" customFormat="1" ht="14.5" hidden="1" x14ac:dyDescent="0.35">
      <c r="A93" s="20" t="s">
        <v>99</v>
      </c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</row>
    <row r="94" spans="1:23" s="10" customFormat="1" ht="14.5" hidden="1" x14ac:dyDescent="0.35">
      <c r="A94" s="20" t="s">
        <v>100</v>
      </c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</row>
    <row r="95" spans="1:23" s="10" customFormat="1" ht="14.5" hidden="1" x14ac:dyDescent="0.35">
      <c r="A95" s="20" t="s">
        <v>108</v>
      </c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</row>
    <row r="96" spans="1:23" s="10" customFormat="1" ht="14.5" hidden="1" x14ac:dyDescent="0.35">
      <c r="A96" s="20" t="s">
        <v>109</v>
      </c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</row>
    <row r="97" spans="1:23" ht="14.5" hidden="1" x14ac:dyDescent="0.35">
      <c r="A97" s="20" t="s">
        <v>114</v>
      </c>
    </row>
    <row r="98" spans="1:23" ht="14.5" hidden="1" x14ac:dyDescent="0.35">
      <c r="A98" s="20" t="s">
        <v>59</v>
      </c>
    </row>
    <row r="99" spans="1:23" ht="14.5" hidden="1" x14ac:dyDescent="0.35">
      <c r="A99" s="20" t="s">
        <v>121</v>
      </c>
    </row>
    <row r="100" spans="1:23" ht="14.5" hidden="1" x14ac:dyDescent="0.35">
      <c r="A100" s="20" t="s">
        <v>122</v>
      </c>
    </row>
    <row r="101" spans="1:23" ht="14.5" hidden="1" x14ac:dyDescent="0.35">
      <c r="A101" s="20" t="s">
        <v>120</v>
      </c>
    </row>
    <row r="102" spans="1:23" ht="14.5" hidden="1" x14ac:dyDescent="0.35">
      <c r="A102" s="20" t="s">
        <v>117</v>
      </c>
    </row>
    <row r="103" spans="1:23" ht="14.5" hidden="1" x14ac:dyDescent="0.35">
      <c r="A103" s="20" t="s">
        <v>126</v>
      </c>
    </row>
    <row r="104" spans="1:23" ht="14.5" hidden="1" x14ac:dyDescent="0.35">
      <c r="A104" s="20" t="s">
        <v>125</v>
      </c>
      <c r="B104" s="48"/>
    </row>
    <row r="105" spans="1:23" ht="14.5" hidden="1" x14ac:dyDescent="0.35">
      <c r="A105" s="20" t="s">
        <v>170</v>
      </c>
      <c r="B105" s="49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1:23" ht="14.5" hidden="1" x14ac:dyDescent="0.35">
      <c r="A106" s="20" t="s">
        <v>169</v>
      </c>
      <c r="B106" s="49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 ht="14.5" hidden="1" x14ac:dyDescent="0.35">
      <c r="A107" s="20" t="s">
        <v>172</v>
      </c>
      <c r="B107" s="49"/>
    </row>
    <row r="108" spans="1:23" ht="14.5" hidden="1" x14ac:dyDescent="0.35">
      <c r="A108" s="20" t="s">
        <v>173</v>
      </c>
      <c r="B108" s="49"/>
    </row>
    <row r="109" spans="1:23" ht="14.5" hidden="1" x14ac:dyDescent="0.35">
      <c r="A109" s="20" t="s">
        <v>175</v>
      </c>
      <c r="B109" s="49"/>
    </row>
    <row r="110" spans="1:23" ht="14.5" hidden="1" x14ac:dyDescent="0.35">
      <c r="A110" s="20" t="s">
        <v>176</v>
      </c>
    </row>
    <row r="111" spans="1:23" ht="14.5" x14ac:dyDescent="0.35">
      <c r="A111" s="20" t="s">
        <v>179</v>
      </c>
    </row>
    <row r="112" spans="1:23" ht="14.5" x14ac:dyDescent="0.35">
      <c r="A112" s="20" t="s">
        <v>180</v>
      </c>
    </row>
    <row r="113" spans="1:1" ht="14.5" x14ac:dyDescent="0.35">
      <c r="A113" s="20"/>
    </row>
    <row r="114" spans="1:1" ht="14.5" x14ac:dyDescent="0.35">
      <c r="A114" s="20"/>
    </row>
    <row r="115" spans="1:1" ht="14.5" x14ac:dyDescent="0.35">
      <c r="A115" s="20"/>
    </row>
    <row r="116" spans="1:1" ht="14.5" x14ac:dyDescent="0.35">
      <c r="A116" s="20"/>
    </row>
    <row r="117" spans="1:1" ht="14.5" x14ac:dyDescent="0.35">
      <c r="A117" s="20"/>
    </row>
    <row r="118" spans="1:1" ht="14.5" x14ac:dyDescent="0.35">
      <c r="A118" s="20"/>
    </row>
    <row r="119" spans="1:1" ht="14.5" x14ac:dyDescent="0.35">
      <c r="A119" s="20"/>
    </row>
    <row r="120" spans="1:1" ht="14.5" x14ac:dyDescent="0.35">
      <c r="A120" s="20"/>
    </row>
    <row r="121" spans="1:1" ht="14.5" x14ac:dyDescent="0.35">
      <c r="A121" s="20"/>
    </row>
    <row r="122" spans="1:1" ht="14.5" x14ac:dyDescent="0.35">
      <c r="A122" s="20"/>
    </row>
    <row r="123" spans="1:1" ht="14.5" x14ac:dyDescent="0.35">
      <c r="A123" s="20"/>
    </row>
    <row r="124" spans="1:1" ht="14.5" x14ac:dyDescent="0.35">
      <c r="A124" s="20"/>
    </row>
  </sheetData>
  <mergeCells count="1">
    <mergeCell ref="B1:G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0"/>
  <sheetViews>
    <sheetView showGridLines="0" workbookViewId="0"/>
  </sheetViews>
  <sheetFormatPr defaultRowHeight="12.5" x14ac:dyDescent="0.25"/>
  <cols>
    <col min="1" max="1" width="0.7265625" customWidth="1"/>
    <col min="2" max="2" width="41" customWidth="1"/>
    <col min="3" max="3" width="1" customWidth="1"/>
    <col min="4" max="4" width="3.54296875" customWidth="1"/>
    <col min="5" max="6" width="10.26953125" customWidth="1"/>
  </cols>
  <sheetData>
    <row r="1" spans="2:6" ht="26" x14ac:dyDescent="0.25">
      <c r="B1" s="54" t="s">
        <v>26</v>
      </c>
      <c r="C1" s="54"/>
      <c r="D1" s="58"/>
      <c r="E1" s="58"/>
      <c r="F1" s="58"/>
    </row>
    <row r="2" spans="2:6" ht="13" x14ac:dyDescent="0.25">
      <c r="B2" s="54" t="s">
        <v>27</v>
      </c>
      <c r="C2" s="54"/>
      <c r="D2" s="58"/>
      <c r="E2" s="58"/>
      <c r="F2" s="58"/>
    </row>
    <row r="3" spans="2:6" x14ac:dyDescent="0.25">
      <c r="B3" s="55"/>
      <c r="C3" s="55"/>
      <c r="D3" s="59"/>
      <c r="E3" s="59"/>
      <c r="F3" s="59"/>
    </row>
    <row r="4" spans="2:6" ht="37.5" x14ac:dyDescent="0.25">
      <c r="B4" s="55" t="s">
        <v>28</v>
      </c>
      <c r="C4" s="55"/>
      <c r="D4" s="59"/>
      <c r="E4" s="59"/>
      <c r="F4" s="59"/>
    </row>
    <row r="5" spans="2:6" x14ac:dyDescent="0.25">
      <c r="B5" s="55"/>
      <c r="C5" s="55"/>
      <c r="D5" s="59"/>
      <c r="E5" s="59"/>
      <c r="F5" s="59"/>
    </row>
    <row r="6" spans="2:6" ht="39" x14ac:dyDescent="0.25">
      <c r="B6" s="54" t="s">
        <v>29</v>
      </c>
      <c r="C6" s="54"/>
      <c r="D6" s="58"/>
      <c r="E6" s="58" t="s">
        <v>30</v>
      </c>
      <c r="F6" s="58" t="s">
        <v>31</v>
      </c>
    </row>
    <row r="7" spans="2:6" ht="13" thickBot="1" x14ac:dyDescent="0.3">
      <c r="B7" s="55"/>
      <c r="C7" s="55"/>
      <c r="D7" s="59"/>
      <c r="E7" s="59"/>
      <c r="F7" s="59"/>
    </row>
    <row r="8" spans="2:6" ht="50.5" thickBot="1" x14ac:dyDescent="0.3">
      <c r="B8" s="56" t="s">
        <v>32</v>
      </c>
      <c r="C8" s="57"/>
      <c r="D8" s="60"/>
      <c r="E8" s="60">
        <v>1</v>
      </c>
      <c r="F8" s="61" t="s">
        <v>33</v>
      </c>
    </row>
    <row r="9" spans="2:6" x14ac:dyDescent="0.25">
      <c r="B9" s="55"/>
      <c r="C9" s="55"/>
      <c r="D9" s="59"/>
      <c r="E9" s="59"/>
      <c r="F9" s="59"/>
    </row>
    <row r="10" spans="2:6" x14ac:dyDescent="0.25">
      <c r="B10" s="55"/>
      <c r="C10" s="55"/>
      <c r="D10" s="59"/>
      <c r="E10" s="59"/>
      <c r="F10" s="5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2976aa-e7d9-498e-b08a-d3d9e47e4056" xsi:nil="true"/>
    <lcf76f155ced4ddcb4097134ff3c332f xmlns="88036c58-7af7-42dc-ad5c-0a8abdb3881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12" ma:contentTypeDescription="Create a new document." ma:contentTypeScope="" ma:versionID="3aadf9fb4f86d1a2cb754f4c8d2bfd32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4d4942530f1efc1d4fc77e29b19a7a54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3eeaeb1d-b6d1-4389-911a-8cedad19db6d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1EE563-0581-44F7-8C7B-9FA2B6CB6E69}">
  <ds:schemaRefs>
    <ds:schemaRef ds:uri="http://schemas.microsoft.com/office/2006/metadata/properties"/>
    <ds:schemaRef ds:uri="http://schemas.microsoft.com/office/infopath/2007/PartnerControls"/>
    <ds:schemaRef ds:uri="b72976aa-e7d9-498e-b08a-d3d9e47e4056"/>
    <ds:schemaRef ds:uri="88036c58-7af7-42dc-ad5c-0a8abdb3881a"/>
  </ds:schemaRefs>
</ds:datastoreItem>
</file>

<file path=customXml/itemProps2.xml><?xml version="1.0" encoding="utf-8"?>
<ds:datastoreItem xmlns:ds="http://schemas.openxmlformats.org/officeDocument/2006/customXml" ds:itemID="{74A874C6-E631-4AA7-9813-66C4BF02FC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5DCD0D-C84D-40F9-8AB1-8C891B090B8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HAMPDEN</vt:lpstr>
      <vt:lpstr>Sheet1</vt:lpstr>
      <vt:lpstr>HAMPDEN!Print_Area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2019-01-09T17:05:16Z</cp:lastPrinted>
  <dcterms:created xsi:type="dcterms:W3CDTF">2000-04-13T13:33:42Z</dcterms:created>
  <dcterms:modified xsi:type="dcterms:W3CDTF">2024-02-05T15:18:25Z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