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CAPE/"/>
    </mc:Choice>
  </mc:AlternateContent>
  <xr:revisionPtr revIDLastSave="0" documentId="8_{F864651F-CB76-4EB8-B96B-2B27C00862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7" i="2" l="1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8" i="2"/>
  <c r="U67" i="2"/>
  <c r="T67" i="2" l="1"/>
  <c r="W27" i="2"/>
  <c r="W28" i="2"/>
  <c r="W30" i="2"/>
  <c r="W31" i="2"/>
  <c r="W32" i="2"/>
  <c r="W33" i="2"/>
  <c r="W34" i="2"/>
  <c r="W36" i="2"/>
  <c r="W37" i="2"/>
  <c r="W38" i="2"/>
  <c r="W39" i="2"/>
  <c r="W40" i="2"/>
  <c r="W41" i="2"/>
  <c r="W42" i="2"/>
  <c r="W43" i="2"/>
  <c r="W44" i="2"/>
  <c r="W46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S35" i="2"/>
  <c r="W35" i="2" s="1"/>
  <c r="S67" i="2"/>
  <c r="H67" i="2"/>
  <c r="I67" i="2"/>
  <c r="L67" i="2"/>
  <c r="M67" i="2"/>
  <c r="N67" i="2"/>
  <c r="Q67" i="2"/>
  <c r="G67" i="2"/>
  <c r="R21" i="2"/>
  <c r="P17" i="2"/>
  <c r="P67" i="2" s="1"/>
  <c r="P19" i="2"/>
  <c r="O47" i="2"/>
  <c r="W47" i="2" s="1"/>
  <c r="O45" i="2"/>
  <c r="W45" i="2" s="1"/>
  <c r="K29" i="2"/>
  <c r="W29" i="2" s="1"/>
  <c r="J8" i="2"/>
  <c r="J11" i="2"/>
  <c r="J14" i="2"/>
  <c r="O67" i="2" l="1"/>
  <c r="K67" i="2"/>
  <c r="R67" i="2"/>
  <c r="J67" i="2"/>
</calcChain>
</file>

<file path=xl/sharedStrings.xml><?xml version="1.0" encoding="utf-8"?>
<sst xmlns="http://schemas.openxmlformats.org/spreadsheetml/2006/main" count="245" uniqueCount="152">
  <si>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</si>
  <si>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</si>
  <si>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</si>
  <si>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</si>
  <si>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</si>
  <si>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</si>
  <si>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</si>
  <si>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</si>
  <si>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</si>
  <si>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</si>
  <si>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</si>
  <si>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</si>
  <si>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STATE ONE STOP</t>
  </si>
  <si>
    <t>N/A</t>
  </si>
  <si>
    <t>WP 90%</t>
  </si>
  <si>
    <t>WP 10%</t>
  </si>
  <si>
    <t>17.207</t>
  </si>
  <si>
    <t>DVOP</t>
  </si>
  <si>
    <t>DTA</t>
  </si>
  <si>
    <t>F20213067</t>
  </si>
  <si>
    <t>4400-3067</t>
  </si>
  <si>
    <t>K103</t>
  </si>
  <si>
    <t>INITIAL AWARD FY22</t>
  </si>
  <si>
    <t>SNAP EXPANSION  (SERVICE DATE: JULY 1, 2021-SEPT 30, 2021)</t>
  </si>
  <si>
    <t>JULY 1, 2021-SEPT 30, 2021</t>
  </si>
  <si>
    <t xml:space="preserve"> DESCRIPTION:</t>
  </si>
  <si>
    <t>INITIAL AWARD FY22 JUNE 7, 2021</t>
  </si>
  <si>
    <t>TO ADD SNAP EXPANSION</t>
  </si>
  <si>
    <t>CT EOL 22CCJTECWP</t>
  </si>
  <si>
    <t>BUDGET #1 FY22 JULY 9, 2021</t>
  </si>
  <si>
    <t>TO ADD DTA FUNDS</t>
  </si>
  <si>
    <t>BUDGET #1 FY22</t>
  </si>
  <si>
    <t>JULY 1, 2021-JUNE 30, 2022</t>
  </si>
  <si>
    <t>SPSS2022</t>
  </si>
  <si>
    <t>4400-1979</t>
  </si>
  <si>
    <t>K227</t>
  </si>
  <si>
    <t>BUDGET #2 FY22</t>
  </si>
  <si>
    <t>BUDGET #2 FY22 SEPTEMBER 10, 2021</t>
  </si>
  <si>
    <t>TO ADD SOS  FUNDS</t>
  </si>
  <si>
    <t>STOSCC2022</t>
  </si>
  <si>
    <t>7003-0803</t>
  </si>
  <si>
    <t>K284</t>
  </si>
  <si>
    <t>CT EOL 22CCJTECSOSWTF</t>
  </si>
  <si>
    <t>BUDGET #3 FY22</t>
  </si>
  <si>
    <t>CT EOL 22CCJTECWIA</t>
  </si>
  <si>
    <t>BUDGET #3 FY22 SEPTEMBER 14, 2021</t>
  </si>
  <si>
    <t>TO ADD FY22 WIOA FUNDS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</si>
  <si>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</si>
  <si>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</si>
  <si>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</si>
  <si>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</si>
  <si>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</si>
  <si>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</si>
  <si>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</si>
  <si>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</si>
  <si>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</si>
  <si>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</si>
  <si>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</si>
  <si>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</si>
  <si>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#4 FY22</t>
  </si>
  <si>
    <t>CT EOL 22CCJTECTRADE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</si>
  <si>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</si>
  <si>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</si>
  <si>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</si>
  <si>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</si>
  <si>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</si>
  <si>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</si>
  <si>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BUDGET #4 FY22 OCTOBER 12, 2021</t>
  </si>
  <si>
    <t>TO ADD TRADE FUNDS</t>
  </si>
  <si>
    <t>BUDGET #5 FY22</t>
  </si>
  <si>
    <t>BUDGET #5 FY22 OCTOBER 15, 2021</t>
  </si>
  <si>
    <t>TO ADD WPP EXPANSION FUNDS FROM DTA</t>
  </si>
  <si>
    <t>WPP EXPANSION FUNDS FROM DTA</t>
  </si>
  <si>
    <t>BUDGET #6 FY22</t>
  </si>
  <si>
    <t>CT EOL 22CCJTECVETSUI</t>
  </si>
  <si>
    <t>FVETS2021</t>
  </si>
  <si>
    <t>7002-6628</t>
  </si>
  <si>
    <t>K109</t>
  </si>
  <si>
    <t>BUDGET #6 FY22 NOVEMBER 15, 2021</t>
  </si>
  <si>
    <t xml:space="preserve">TO ADD DVOP </t>
  </si>
  <si>
    <t>BUDGET #7 FY22</t>
  </si>
  <si>
    <t>SECURITY PERSONNEL</t>
  </si>
  <si>
    <t>DCSCOVID21</t>
  </si>
  <si>
    <t>7003-2020</t>
  </si>
  <si>
    <t>KA18</t>
  </si>
  <si>
    <t>OCT 12, 2021-DEC 31, 2021</t>
  </si>
  <si>
    <t>BUDGET #7 FY22 DECEMBER 15, 2021</t>
  </si>
  <si>
    <t>TO ADD FUNDS FOR SECURITY PERSONNEL</t>
  </si>
  <si>
    <t>BUDGET #8 FY22</t>
  </si>
  <si>
    <t>FES2022</t>
  </si>
  <si>
    <t>7002-6626</t>
  </si>
  <si>
    <t>K105</t>
  </si>
  <si>
    <t>K107</t>
  </si>
  <si>
    <t>BUDGET #8 FY22 DECEMBER 20, 2021</t>
  </si>
  <si>
    <t>TO ADD FUNDS FOR WP 90% &amp; 10%</t>
  </si>
  <si>
    <t>BUDGET #9 FY22</t>
  </si>
  <si>
    <t>OCT 1, 2021-JUNE 30,  2022</t>
  </si>
  <si>
    <t>FWIAADT22B</t>
  </si>
  <si>
    <t>FWIADWK22B</t>
  </si>
  <si>
    <t>BUDGET #9 FY22 JANUARY 10, 2022</t>
  </si>
  <si>
    <t>BUDGET #10 FY22</t>
  </si>
  <si>
    <t>TO ADD BAL OF FY22 SOS</t>
  </si>
  <si>
    <t>BUDGET #10 FY22 FEBRUARY 14, 2022</t>
  </si>
  <si>
    <t>BUDGET #11 FY22</t>
  </si>
  <si>
    <t>DUA TECHNOLOGY DEPLOYMENT (STATEWIDE FUNDS SPECIAL ALLOTMENT)</t>
  </si>
  <si>
    <t xml:space="preserve">FWIADWK 21B </t>
  </si>
  <si>
    <t>7003-1778</t>
  </si>
  <si>
    <t>BUDGET #11 FY22 MARCH 15, 2022</t>
  </si>
  <si>
    <t>TO ADD FUNDS FOR DUA TECH.</t>
  </si>
  <si>
    <t>BUDGET #12 FY22</t>
  </si>
  <si>
    <t>DTA WPP EXPANSION FUNDS</t>
  </si>
  <si>
    <t>F20223067</t>
  </si>
  <si>
    <t>CENTER FOR WORKFORCE INCLUSION (CWI)</t>
  </si>
  <si>
    <t>July 1, 2021-June 30, 2022</t>
  </si>
  <si>
    <t>DCSSCSEP22</t>
  </si>
  <si>
    <t>7003-0006</t>
  </si>
  <si>
    <t>K246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</si>
  <si>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</si>
  <si>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</si>
  <si>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</si>
  <si>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</si>
  <si>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</si>
  <si>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</si>
  <si>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</si>
  <si>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</si>
  <si>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</si>
  <si>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</si>
  <si>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</si>
  <si>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</si>
  <si>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WPP FUNDS</t>
  </si>
  <si>
    <t>February 1, 2022-June 30, 2022</t>
  </si>
  <si>
    <t>EASDTA2022</t>
  </si>
  <si>
    <t>4401-1000</t>
  </si>
  <si>
    <t>KD90</t>
  </si>
  <si>
    <t>CT EOL 22CCJTECNEGREA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</si>
  <si>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</si>
  <si>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</si>
  <si>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</si>
  <si>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</si>
  <si>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</si>
  <si>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</si>
  <si>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BUDGET #12 FY22 MARCH 28, 2022</t>
  </si>
  <si>
    <t>TO ADD VARIOUS FUNDING</t>
  </si>
  <si>
    <t>October 1, 2021-June 30, 2022</t>
  </si>
  <si>
    <t>BUDGET #13 FY22</t>
  </si>
  <si>
    <t>BUDGET #13 FY22 JUNE 21, 2022</t>
  </si>
  <si>
    <t>TO MOVE FUNDS TO FY23 LINE</t>
  </si>
  <si>
    <t>BUDGET #14 FY22</t>
  </si>
  <si>
    <t>TO DE OBLIGATE UNSPENT FUNDS</t>
  </si>
  <si>
    <t>BUDGET #14 FY22 SEPTEMBER 20, 2023</t>
  </si>
  <si>
    <t>BUDGET #15 FY22</t>
  </si>
  <si>
    <t>BUDGET #15 FY22 FEB.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</si>
</sst>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43" fontId="8" fillId="0" borderId="1" xfId="0" applyNumberFormat="1" applyFont="1" applyBorder="1" applyAlignment="1">
      <alignment horizontal="center"/>
    </xf>
    <xf numFmtId="44" fontId="7" fillId="0" borderId="0" xfId="0" applyNumberFormat="1" applyFont="1"/>
    <xf numFmtId="0" fontId="13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37" fontId="8" fillId="0" borderId="0" xfId="2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4" fillId="0" borderId="0" xfId="0" applyFont="1"/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8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3" fillId="0" borderId="7" xfId="0" applyFont="1" applyBorder="1" applyAlignment="1">
      <alignment vertical="center"/>
    </xf>
    <xf numFmtId="0" fontId="8" fillId="0" borderId="3" xfId="0" quotePrefix="1" applyFont="1" applyBorder="1" applyAlignment="1">
      <alignment horizontal="center"/>
    </xf>
    <xf numFmtId="0" fontId="13" fillId="0" borderId="7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0" xfId="0" quotePrefix="1" applyFont="1" applyBorder="1" applyAlignment="1">
      <alignment horizontal="center"/>
    </xf>
    <xf numFmtId="44" fontId="8" fillId="0" borderId="0" xfId="1" applyFont="1" applyFill="1"/>
    <xf numFmtId="0" fontId="12" fillId="0" borderId="3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44" fontId="7" fillId="0" borderId="1" xfId="1" applyFont="1" applyFill="1" applyBorder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"/>
  <sheetViews>
    <sheetView tabSelected="1" topLeftCell="A24" zoomScale="120" zoomScaleNormal="120" workbookViewId="0">
      <selection activeCell="A101" sqref="A101"/>
    </sheetView>
  </sheetViews>
  <sheetFormatPr defaultColWidth="9.1796875" defaultRowHeight="12" x14ac:dyDescent="0.3"/>
  <cols>
    <col min="1" max="1" width="73.54296875" style="3" customWidth="1"/>
    <col min="2" max="2" width="38.453125" style="3" customWidth="1"/>
    <col min="3" max="3" width="18.81640625" style="2" bestFit="1" customWidth="1"/>
    <col min="4" max="4" width="12.81640625" style="2" bestFit="1" customWidth="1"/>
    <col min="5" max="5" width="11.453125" style="2" customWidth="1"/>
    <col min="6" max="6" width="12.08984375" style="2" customWidth="1"/>
    <col min="7" max="11" width="14" style="2" hidden="1" customWidth="1"/>
    <col min="12" max="12" width="13.453125" style="2" hidden="1" customWidth="1"/>
    <col min="13" max="21" width="14" style="2" hidden="1" customWidth="1"/>
    <col min="22" max="22" width="14" style="2" customWidth="1"/>
    <col min="23" max="23" width="12.1796875" style="3" hidden="1" customWidth="1"/>
    <col min="24" max="24" width="14" style="3" bestFit="1" customWidth="1"/>
    <col min="25" max="16384" width="9.1796875" style="3"/>
  </cols>
  <sheetData>
    <row r="1" spans="1:24" ht="20.5" x14ac:dyDescent="0.45">
      <c r="A1" s="3" t="s">
        <v>10</v>
      </c>
      <c r="B1" s="80" t="s">
        <v>9</v>
      </c>
      <c r="C1" s="81"/>
      <c r="D1" s="81"/>
      <c r="E1" s="81"/>
      <c r="F1" s="81"/>
      <c r="G1" s="8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4" ht="20.5" x14ac:dyDescent="0.45">
      <c r="B2" s="6"/>
      <c r="C2" s="6"/>
      <c r="D2" s="6"/>
      <c r="E2" s="7"/>
      <c r="F2" s="7"/>
    </row>
    <row r="3" spans="1:24" ht="20.5" x14ac:dyDescent="0.45">
      <c r="A3" s="4" t="s">
        <v>11</v>
      </c>
      <c r="B3" s="6" t="s">
        <v>7</v>
      </c>
      <c r="C3" s="1"/>
    </row>
    <row r="4" spans="1:24" ht="21" thickBot="1" x14ac:dyDescent="0.5">
      <c r="A4" s="4"/>
      <c r="B4" s="5"/>
      <c r="C4" s="1"/>
    </row>
    <row r="5" spans="1:24" s="10" customFormat="1" ht="29.5" thickBot="1" x14ac:dyDescent="0.4">
      <c r="A5" s="38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31" t="s">
        <v>22</v>
      </c>
      <c r="H5" s="63" t="s">
        <v>31</v>
      </c>
      <c r="I5" s="63" t="s">
        <v>36</v>
      </c>
      <c r="J5" s="63" t="s">
        <v>43</v>
      </c>
      <c r="K5" s="63" t="s">
        <v>59</v>
      </c>
      <c r="L5" s="63" t="s">
        <v>69</v>
      </c>
      <c r="M5" s="63" t="s">
        <v>73</v>
      </c>
      <c r="N5" s="63" t="s">
        <v>80</v>
      </c>
      <c r="O5" s="63" t="s">
        <v>88</v>
      </c>
      <c r="P5" s="63" t="s">
        <v>95</v>
      </c>
      <c r="Q5" s="63" t="s">
        <v>100</v>
      </c>
      <c r="R5" s="63" t="s">
        <v>103</v>
      </c>
      <c r="S5" s="63" t="s">
        <v>109</v>
      </c>
      <c r="T5" s="63" t="s">
        <v>144</v>
      </c>
      <c r="U5" s="63" t="s">
        <v>147</v>
      </c>
      <c r="V5" s="63" t="s">
        <v>150</v>
      </c>
      <c r="W5" s="9" t="s">
        <v>6</v>
      </c>
    </row>
    <row r="6" spans="1:24" s="10" customFormat="1" ht="14.5" x14ac:dyDescent="0.35">
      <c r="A6" s="37" t="s">
        <v>8</v>
      </c>
      <c r="B6" s="26"/>
      <c r="C6" s="27"/>
      <c r="D6" s="27"/>
      <c r="E6" s="28"/>
      <c r="F6" s="29"/>
      <c r="G6" s="29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30"/>
    </row>
    <row r="7" spans="1:24" s="10" customFormat="1" ht="14.5" x14ac:dyDescent="0.35">
      <c r="A7" s="15" t="s">
        <v>44</v>
      </c>
      <c r="B7" s="11"/>
      <c r="C7" s="12"/>
      <c r="D7" s="12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6"/>
    </row>
    <row r="8" spans="1:24" s="10" customFormat="1" ht="15.5" hidden="1" x14ac:dyDescent="0.35">
      <c r="A8" s="65" t="s">
        <v>47</v>
      </c>
      <c r="B8" s="66" t="s">
        <v>48</v>
      </c>
      <c r="C8" s="67" t="s">
        <v>49</v>
      </c>
      <c r="D8" s="67" t="s">
        <v>50</v>
      </c>
      <c r="E8" s="67">
        <v>6501</v>
      </c>
      <c r="F8" s="17">
        <v>17.259</v>
      </c>
      <c r="G8" s="48"/>
      <c r="H8" s="48"/>
      <c r="I8" s="48"/>
      <c r="J8" s="48">
        <f>523736-2</f>
        <v>523734</v>
      </c>
      <c r="K8" s="48"/>
      <c r="L8" s="48"/>
      <c r="M8" s="48"/>
      <c r="N8" s="48"/>
      <c r="O8" s="48"/>
      <c r="P8" s="48"/>
      <c r="Q8" s="48"/>
      <c r="R8" s="48"/>
      <c r="S8" s="48"/>
      <c r="T8" s="48">
        <v>-273250.38</v>
      </c>
      <c r="U8" s="48"/>
      <c r="V8" s="48"/>
      <c r="W8" s="16">
        <f>SUM(G8:V8)</f>
        <v>250483.62</v>
      </c>
    </row>
    <row r="9" spans="1:24" s="10" customFormat="1" ht="15.5" hidden="1" x14ac:dyDescent="0.35">
      <c r="A9" s="65" t="s">
        <v>47</v>
      </c>
      <c r="B9" s="17" t="s">
        <v>51</v>
      </c>
      <c r="C9" s="67" t="s">
        <v>49</v>
      </c>
      <c r="D9" s="67" t="s">
        <v>50</v>
      </c>
      <c r="E9" s="67">
        <v>6501</v>
      </c>
      <c r="F9" s="17">
        <v>17.259</v>
      </c>
      <c r="G9" s="48"/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16">
        <f t="shared" ref="W9:W26" si="0">SUM(G9:V9)</f>
        <v>1</v>
      </c>
    </row>
    <row r="10" spans="1:24" s="10" customFormat="1" ht="14.5" x14ac:dyDescent="0.35">
      <c r="A10" s="68" t="s">
        <v>47</v>
      </c>
      <c r="B10" s="17" t="s">
        <v>52</v>
      </c>
      <c r="C10" s="14" t="s">
        <v>49</v>
      </c>
      <c r="D10" s="14" t="s">
        <v>50</v>
      </c>
      <c r="E10" s="14">
        <v>6501</v>
      </c>
      <c r="F10" s="40">
        <v>17.259</v>
      </c>
      <c r="G10" s="48"/>
      <c r="H10" s="48"/>
      <c r="I10" s="48"/>
      <c r="J10" s="48">
        <v>1</v>
      </c>
      <c r="K10" s="48"/>
      <c r="L10" s="48"/>
      <c r="M10" s="48"/>
      <c r="N10" s="48"/>
      <c r="O10" s="48"/>
      <c r="P10" s="48"/>
      <c r="Q10" s="48"/>
      <c r="R10" s="48"/>
      <c r="S10" s="48"/>
      <c r="T10" s="48">
        <v>273250.38</v>
      </c>
      <c r="U10" s="48"/>
      <c r="V10" s="48">
        <v>-2</v>
      </c>
      <c r="W10" s="16">
        <f t="shared" si="0"/>
        <v>273249.38</v>
      </c>
    </row>
    <row r="11" spans="1:24" s="21" customFormat="1" ht="14.5" hidden="1" x14ac:dyDescent="0.35">
      <c r="A11" s="20" t="s">
        <v>53</v>
      </c>
      <c r="B11" s="17" t="s">
        <v>51</v>
      </c>
      <c r="C11" s="14" t="s">
        <v>54</v>
      </c>
      <c r="D11" s="14" t="s">
        <v>55</v>
      </c>
      <c r="E11" s="14">
        <v>6502</v>
      </c>
      <c r="F11" s="15">
        <v>17.257999999999999</v>
      </c>
      <c r="G11" s="48"/>
      <c r="H11" s="48"/>
      <c r="I11" s="48"/>
      <c r="J11" s="48">
        <f>82207-2</f>
        <v>82205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16">
        <f t="shared" si="0"/>
        <v>82205</v>
      </c>
    </row>
    <row r="12" spans="1:24" s="10" customFormat="1" ht="14.5" x14ac:dyDescent="0.35">
      <c r="A12" s="20" t="s">
        <v>53</v>
      </c>
      <c r="B12" s="17" t="s">
        <v>52</v>
      </c>
      <c r="C12" s="14" t="s">
        <v>54</v>
      </c>
      <c r="D12" s="14" t="s">
        <v>55</v>
      </c>
      <c r="E12" s="14">
        <v>6502</v>
      </c>
      <c r="F12" s="15">
        <v>17.257999999999999</v>
      </c>
      <c r="G12" s="48"/>
      <c r="H12" s="48"/>
      <c r="I12" s="48"/>
      <c r="J12" s="48">
        <v>1</v>
      </c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>
        <v>-1</v>
      </c>
      <c r="W12" s="16">
        <f t="shared" si="0"/>
        <v>0</v>
      </c>
    </row>
    <row r="13" spans="1:24" s="21" customFormat="1" ht="14.5" hidden="1" x14ac:dyDescent="0.35">
      <c r="A13" s="20" t="s">
        <v>53</v>
      </c>
      <c r="B13" s="17" t="s">
        <v>56</v>
      </c>
      <c r="C13" s="14" t="s">
        <v>54</v>
      </c>
      <c r="D13" s="14" t="s">
        <v>55</v>
      </c>
      <c r="E13" s="14">
        <v>6502</v>
      </c>
      <c r="F13" s="15">
        <v>17.257999999999999</v>
      </c>
      <c r="G13" s="48"/>
      <c r="H13" s="48"/>
      <c r="I13" s="48"/>
      <c r="J13" s="48">
        <v>1</v>
      </c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16">
        <f t="shared" si="0"/>
        <v>1</v>
      </c>
    </row>
    <row r="14" spans="1:24" s="21" customFormat="1" ht="14.5" hidden="1" x14ac:dyDescent="0.35">
      <c r="A14" s="33" t="s">
        <v>57</v>
      </c>
      <c r="B14" s="17" t="s">
        <v>51</v>
      </c>
      <c r="C14" s="14" t="s">
        <v>58</v>
      </c>
      <c r="D14" s="15" t="s">
        <v>106</v>
      </c>
      <c r="E14" s="14">
        <v>6503</v>
      </c>
      <c r="F14" s="15">
        <v>17.277999999999999</v>
      </c>
      <c r="G14" s="48"/>
      <c r="H14" s="48"/>
      <c r="I14" s="48"/>
      <c r="J14" s="48">
        <f>104937-2</f>
        <v>104935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16">
        <f t="shared" si="0"/>
        <v>104935</v>
      </c>
    </row>
    <row r="15" spans="1:24" s="21" customFormat="1" ht="14.5" x14ac:dyDescent="0.35">
      <c r="A15" s="33" t="s">
        <v>57</v>
      </c>
      <c r="B15" s="17" t="s">
        <v>52</v>
      </c>
      <c r="C15" s="14" t="s">
        <v>58</v>
      </c>
      <c r="D15" s="15" t="s">
        <v>106</v>
      </c>
      <c r="E15" s="14">
        <v>6503</v>
      </c>
      <c r="F15" s="15">
        <v>17.277999999999999</v>
      </c>
      <c r="G15" s="48"/>
      <c r="H15" s="48"/>
      <c r="I15" s="48"/>
      <c r="J15" s="48">
        <v>1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>
        <v>-1</v>
      </c>
      <c r="W15" s="16">
        <f t="shared" si="0"/>
        <v>0</v>
      </c>
    </row>
    <row r="16" spans="1:24" s="21" customFormat="1" ht="14.5" hidden="1" x14ac:dyDescent="0.35">
      <c r="A16" s="33" t="s">
        <v>57</v>
      </c>
      <c r="B16" s="17" t="s">
        <v>56</v>
      </c>
      <c r="C16" s="14" t="s">
        <v>58</v>
      </c>
      <c r="D16" s="15" t="s">
        <v>106</v>
      </c>
      <c r="E16" s="14">
        <v>6503</v>
      </c>
      <c r="F16" s="15">
        <v>17.277999999999999</v>
      </c>
      <c r="G16" s="48"/>
      <c r="H16" s="48"/>
      <c r="I16" s="48"/>
      <c r="J16" s="48">
        <v>1</v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16">
        <f t="shared" si="0"/>
        <v>1</v>
      </c>
      <c r="X16" s="58"/>
    </row>
    <row r="17" spans="1:24" s="21" customFormat="1" ht="14.5" x14ac:dyDescent="0.35">
      <c r="A17" s="20" t="s">
        <v>53</v>
      </c>
      <c r="B17" s="17" t="s">
        <v>96</v>
      </c>
      <c r="C17" s="14" t="s">
        <v>97</v>
      </c>
      <c r="D17" s="14" t="s">
        <v>55</v>
      </c>
      <c r="E17" s="14">
        <v>6502</v>
      </c>
      <c r="F17" s="15">
        <v>17.257999999999999</v>
      </c>
      <c r="G17" s="48"/>
      <c r="H17" s="48"/>
      <c r="I17" s="48"/>
      <c r="J17" s="48"/>
      <c r="K17" s="48"/>
      <c r="L17" s="48"/>
      <c r="M17" s="48"/>
      <c r="N17" s="48"/>
      <c r="O17" s="48"/>
      <c r="P17" s="48">
        <f>387451-1</f>
        <v>387450</v>
      </c>
      <c r="Q17" s="48"/>
      <c r="R17" s="48"/>
      <c r="S17" s="48"/>
      <c r="T17" s="48">
        <v>-267356.90000000002</v>
      </c>
      <c r="U17" s="48"/>
      <c r="V17" s="48">
        <v>-1</v>
      </c>
      <c r="W17" s="16">
        <f t="shared" si="0"/>
        <v>120092.09999999998</v>
      </c>
    </row>
    <row r="18" spans="1:24" s="10" customFormat="1" ht="14.5" x14ac:dyDescent="0.35">
      <c r="A18" s="20" t="s">
        <v>53</v>
      </c>
      <c r="B18" s="17" t="s">
        <v>52</v>
      </c>
      <c r="C18" s="14" t="s">
        <v>97</v>
      </c>
      <c r="D18" s="14" t="s">
        <v>55</v>
      </c>
      <c r="E18" s="14">
        <v>6502</v>
      </c>
      <c r="F18" s="15">
        <v>17.257999999999999</v>
      </c>
      <c r="G18" s="48"/>
      <c r="H18" s="48"/>
      <c r="I18" s="48"/>
      <c r="J18" s="48"/>
      <c r="K18" s="48"/>
      <c r="L18" s="48"/>
      <c r="M18" s="48"/>
      <c r="N18" s="48"/>
      <c r="O18" s="48"/>
      <c r="P18" s="48">
        <v>1</v>
      </c>
      <c r="Q18" s="48"/>
      <c r="R18" s="48"/>
      <c r="S18" s="48"/>
      <c r="T18" s="48">
        <v>267356.90000000002</v>
      </c>
      <c r="U18" s="48"/>
      <c r="V18" s="48">
        <v>-1</v>
      </c>
      <c r="W18" s="16">
        <f t="shared" si="0"/>
        <v>267356.90000000002</v>
      </c>
    </row>
    <row r="19" spans="1:24" s="10" customFormat="1" ht="14.5" hidden="1" x14ac:dyDescent="0.35">
      <c r="A19" s="33" t="s">
        <v>57</v>
      </c>
      <c r="B19" s="17" t="s">
        <v>96</v>
      </c>
      <c r="C19" s="14" t="s">
        <v>98</v>
      </c>
      <c r="D19" s="15" t="s">
        <v>106</v>
      </c>
      <c r="E19" s="14">
        <v>6503</v>
      </c>
      <c r="F19" s="15">
        <v>17.277999999999999</v>
      </c>
      <c r="G19" s="48"/>
      <c r="H19" s="48"/>
      <c r="I19" s="48"/>
      <c r="J19" s="48"/>
      <c r="K19" s="48"/>
      <c r="L19" s="48"/>
      <c r="M19" s="48"/>
      <c r="N19" s="48"/>
      <c r="O19" s="48"/>
      <c r="P19" s="48">
        <f>446511-1</f>
        <v>446510</v>
      </c>
      <c r="Q19" s="48"/>
      <c r="R19" s="48"/>
      <c r="S19" s="48"/>
      <c r="T19" s="48">
        <v>-268024.61</v>
      </c>
      <c r="U19" s="48"/>
      <c r="V19" s="48"/>
      <c r="W19" s="16">
        <f t="shared" si="0"/>
        <v>178485.39</v>
      </c>
    </row>
    <row r="20" spans="1:24" s="10" customFormat="1" ht="14.5" x14ac:dyDescent="0.35">
      <c r="A20" s="33" t="s">
        <v>57</v>
      </c>
      <c r="B20" s="17" t="s">
        <v>52</v>
      </c>
      <c r="C20" s="14" t="s">
        <v>98</v>
      </c>
      <c r="D20" s="15" t="s">
        <v>106</v>
      </c>
      <c r="E20" s="14">
        <v>6503</v>
      </c>
      <c r="F20" s="15">
        <v>17.277999999999999</v>
      </c>
      <c r="G20" s="19"/>
      <c r="H20" s="19"/>
      <c r="I20" s="19"/>
      <c r="J20" s="19"/>
      <c r="K20" s="19"/>
      <c r="L20" s="19"/>
      <c r="M20" s="19"/>
      <c r="N20" s="19"/>
      <c r="O20" s="19"/>
      <c r="P20" s="73">
        <v>1</v>
      </c>
      <c r="Q20" s="73"/>
      <c r="R20" s="73"/>
      <c r="S20" s="73"/>
      <c r="T20" s="73">
        <v>268024.61</v>
      </c>
      <c r="U20" s="73"/>
      <c r="V20" s="73">
        <v>-2</v>
      </c>
      <c r="W20" s="16">
        <f t="shared" si="0"/>
        <v>268023.61</v>
      </c>
    </row>
    <row r="21" spans="1:24" s="10" customFormat="1" ht="14.5" hidden="1" x14ac:dyDescent="0.35">
      <c r="A21" s="74" t="s">
        <v>104</v>
      </c>
      <c r="B21" s="17" t="s">
        <v>32</v>
      </c>
      <c r="C21" s="75" t="s">
        <v>105</v>
      </c>
      <c r="D21" s="15" t="s">
        <v>106</v>
      </c>
      <c r="E21" s="15">
        <v>6404</v>
      </c>
      <c r="F21" s="15">
        <v>17.277999999999999</v>
      </c>
      <c r="G21" s="19"/>
      <c r="H21" s="19"/>
      <c r="I21" s="19"/>
      <c r="J21" s="19"/>
      <c r="K21" s="19"/>
      <c r="L21" s="19"/>
      <c r="M21" s="19"/>
      <c r="N21" s="19"/>
      <c r="O21" s="19"/>
      <c r="P21" s="60"/>
      <c r="Q21" s="60"/>
      <c r="R21" s="48">
        <f>13000-1</f>
        <v>12999</v>
      </c>
      <c r="S21" s="48"/>
      <c r="T21" s="48"/>
      <c r="U21" s="48">
        <v>-12999</v>
      </c>
      <c r="V21" s="48"/>
      <c r="W21" s="16">
        <f t="shared" si="0"/>
        <v>0</v>
      </c>
    </row>
    <row r="22" spans="1:24" s="10" customFormat="1" ht="14.5" hidden="1" x14ac:dyDescent="0.35">
      <c r="A22" s="74" t="s">
        <v>104</v>
      </c>
      <c r="B22" s="17" t="s">
        <v>65</v>
      </c>
      <c r="C22" s="75" t="s">
        <v>105</v>
      </c>
      <c r="D22" s="15" t="s">
        <v>106</v>
      </c>
      <c r="E22" s="15">
        <v>6404</v>
      </c>
      <c r="F22" s="15">
        <v>17.277999999999999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76">
        <v>1</v>
      </c>
      <c r="S22" s="76"/>
      <c r="T22" s="76"/>
      <c r="U22" s="76">
        <v>-1</v>
      </c>
      <c r="V22" s="76"/>
      <c r="W22" s="16">
        <f t="shared" si="0"/>
        <v>0</v>
      </c>
      <c r="X22" s="50"/>
    </row>
    <row r="23" spans="1:24" s="10" customFormat="1" ht="14.5" hidden="1" x14ac:dyDescent="0.35">
      <c r="A23" s="33"/>
      <c r="B23" s="17"/>
      <c r="C23" s="51"/>
      <c r="D23" s="15"/>
      <c r="E23" s="51"/>
      <c r="F23" s="15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6">
        <f t="shared" si="0"/>
        <v>0</v>
      </c>
      <c r="X23" s="50"/>
    </row>
    <row r="24" spans="1:24" s="10" customFormat="1" ht="14.5" x14ac:dyDescent="0.35">
      <c r="A24" s="43"/>
      <c r="B24" s="55"/>
      <c r="C24" s="32"/>
      <c r="D24" s="15"/>
      <c r="E24" s="57"/>
      <c r="F24" s="15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6">
        <f t="shared" si="0"/>
        <v>0</v>
      </c>
      <c r="X24" s="50"/>
    </row>
    <row r="25" spans="1:24" s="10" customFormat="1" ht="14.5" x14ac:dyDescent="0.35">
      <c r="A25" s="43"/>
      <c r="B25" s="17"/>
      <c r="C25" s="32"/>
      <c r="D25" s="15"/>
      <c r="E25" s="57"/>
      <c r="F25" s="15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6">
        <f t="shared" si="0"/>
        <v>0</v>
      </c>
    </row>
    <row r="26" spans="1:24" s="10" customFormat="1" ht="14.5" x14ac:dyDescent="0.35">
      <c r="A26" s="47"/>
      <c r="B26" s="17"/>
      <c r="C26" s="45"/>
      <c r="D26" s="15"/>
      <c r="E26" s="15"/>
      <c r="F26" s="15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6">
        <f t="shared" si="0"/>
        <v>0</v>
      </c>
    </row>
    <row r="27" spans="1:24" s="10" customFormat="1" ht="14.5" hidden="1" x14ac:dyDescent="0.35">
      <c r="A27" s="8" t="s">
        <v>8</v>
      </c>
      <c r="B27" s="11"/>
      <c r="C27" s="12"/>
      <c r="D27" s="12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6">
        <f t="shared" ref="W9:W66" si="1">SUM(G27:T27)</f>
        <v>0</v>
      </c>
    </row>
    <row r="28" spans="1:24" s="10" customFormat="1" ht="14.5" hidden="1" x14ac:dyDescent="0.35">
      <c r="A28" s="15" t="s">
        <v>60</v>
      </c>
      <c r="B28" s="11"/>
      <c r="C28" s="12"/>
      <c r="D28" s="12"/>
      <c r="E28" s="13"/>
      <c r="F28" s="14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>
        <f t="shared" si="1"/>
        <v>0</v>
      </c>
    </row>
    <row r="29" spans="1:24" s="10" customFormat="1" ht="14.5" hidden="1" x14ac:dyDescent="0.35">
      <c r="A29" s="33" t="s">
        <v>61</v>
      </c>
      <c r="B29" s="69" t="s">
        <v>32</v>
      </c>
      <c r="C29" s="15" t="s">
        <v>62</v>
      </c>
      <c r="D29" s="56" t="s">
        <v>63</v>
      </c>
      <c r="E29" s="56" t="s">
        <v>64</v>
      </c>
      <c r="F29" s="15">
        <v>17.245000000000001</v>
      </c>
      <c r="G29" s="18"/>
      <c r="H29" s="18"/>
      <c r="I29" s="18"/>
      <c r="J29" s="18"/>
      <c r="K29" s="52">
        <f>507.83-2</f>
        <v>505.83</v>
      </c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16">
        <f t="shared" si="1"/>
        <v>505.83</v>
      </c>
    </row>
    <row r="30" spans="1:24" s="10" customFormat="1" ht="14.5" hidden="1" x14ac:dyDescent="0.35">
      <c r="A30" s="33" t="s">
        <v>61</v>
      </c>
      <c r="B30" s="17" t="s">
        <v>65</v>
      </c>
      <c r="C30" s="15" t="s">
        <v>62</v>
      </c>
      <c r="D30" s="56" t="s">
        <v>63</v>
      </c>
      <c r="E30" s="56" t="s">
        <v>64</v>
      </c>
      <c r="F30" s="15">
        <v>17.245000000000001</v>
      </c>
      <c r="G30" s="18"/>
      <c r="H30" s="18"/>
      <c r="I30" s="18"/>
      <c r="J30" s="18"/>
      <c r="K30" s="52">
        <v>1</v>
      </c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16">
        <f t="shared" si="1"/>
        <v>1</v>
      </c>
    </row>
    <row r="31" spans="1:24" s="10" customFormat="1" ht="14.5" hidden="1" x14ac:dyDescent="0.35">
      <c r="A31" s="33" t="s">
        <v>61</v>
      </c>
      <c r="B31" s="17" t="s">
        <v>66</v>
      </c>
      <c r="C31" s="15" t="s">
        <v>62</v>
      </c>
      <c r="D31" s="56" t="s">
        <v>63</v>
      </c>
      <c r="E31" s="56" t="s">
        <v>64</v>
      </c>
      <c r="F31" s="15">
        <v>17.245000000000001</v>
      </c>
      <c r="G31" s="18"/>
      <c r="H31" s="18"/>
      <c r="I31" s="18"/>
      <c r="J31" s="18"/>
      <c r="K31" s="52">
        <v>1</v>
      </c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16">
        <f t="shared" si="1"/>
        <v>1</v>
      </c>
    </row>
    <row r="32" spans="1:24" s="10" customFormat="1" ht="14.5" hidden="1" x14ac:dyDescent="0.35">
      <c r="A32" s="33"/>
      <c r="B32" s="17"/>
      <c r="C32" s="15"/>
      <c r="D32" s="15"/>
      <c r="E32" s="15"/>
      <c r="F32" s="15"/>
      <c r="G32" s="18"/>
      <c r="H32" s="18"/>
      <c r="I32" s="18"/>
      <c r="J32" s="18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16">
        <f t="shared" si="1"/>
        <v>0</v>
      </c>
    </row>
    <row r="33" spans="1:23" s="10" customFormat="1" ht="14.5" hidden="1" x14ac:dyDescent="0.35">
      <c r="A33" s="8" t="s">
        <v>8</v>
      </c>
      <c r="B33" s="17"/>
      <c r="C33" s="15"/>
      <c r="D33" s="15"/>
      <c r="E33" s="15"/>
      <c r="F33" s="15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6">
        <f t="shared" si="1"/>
        <v>0</v>
      </c>
    </row>
    <row r="34" spans="1:23" s="10" customFormat="1" ht="14.5" hidden="1" x14ac:dyDescent="0.35">
      <c r="A34" s="15" t="s">
        <v>134</v>
      </c>
      <c r="B34" s="17"/>
      <c r="C34" s="15"/>
      <c r="D34" s="15"/>
      <c r="E34" s="15"/>
      <c r="F34" s="15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6">
        <f t="shared" si="1"/>
        <v>0</v>
      </c>
    </row>
    <row r="35" spans="1:23" s="10" customFormat="1" ht="14.5" hidden="1" x14ac:dyDescent="0.35">
      <c r="A35" s="78" t="s">
        <v>135</v>
      </c>
      <c r="B35" s="77" t="s">
        <v>136</v>
      </c>
      <c r="C35" s="15" t="s">
        <v>137</v>
      </c>
      <c r="D35" s="15" t="s">
        <v>138</v>
      </c>
      <c r="E35" s="15" t="s">
        <v>139</v>
      </c>
      <c r="F35" s="15">
        <v>17.225000000000001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52">
        <f>1822.32441153607-1</f>
        <v>1821.3244115360701</v>
      </c>
      <c r="T35" s="52"/>
      <c r="U35" s="52"/>
      <c r="V35" s="52"/>
      <c r="W35" s="16">
        <f t="shared" si="1"/>
        <v>1821.3244115360701</v>
      </c>
    </row>
    <row r="36" spans="1:23" s="10" customFormat="1" ht="14.5" hidden="1" x14ac:dyDescent="0.35">
      <c r="A36" s="78" t="s">
        <v>135</v>
      </c>
      <c r="B36" s="77" t="s">
        <v>140</v>
      </c>
      <c r="C36" s="15" t="s">
        <v>137</v>
      </c>
      <c r="D36" s="15" t="s">
        <v>138</v>
      </c>
      <c r="E36" s="15" t="s">
        <v>139</v>
      </c>
      <c r="F36" s="15">
        <v>17.225000000000001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52">
        <v>1</v>
      </c>
      <c r="T36" s="52"/>
      <c r="U36" s="52"/>
      <c r="V36" s="52"/>
      <c r="W36" s="16">
        <f t="shared" si="1"/>
        <v>1</v>
      </c>
    </row>
    <row r="37" spans="1:23" s="10" customFormat="1" ht="14.5" hidden="1" x14ac:dyDescent="0.35">
      <c r="A37" s="33"/>
      <c r="B37" s="17"/>
      <c r="C37" s="34"/>
      <c r="D37" s="34"/>
      <c r="E37" s="35"/>
      <c r="F37" s="15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6">
        <f t="shared" si="1"/>
        <v>0</v>
      </c>
    </row>
    <row r="38" spans="1:23" s="10" customFormat="1" ht="14.5" hidden="1" x14ac:dyDescent="0.35">
      <c r="A38" s="8"/>
      <c r="B38" s="17"/>
      <c r="C38" s="34"/>
      <c r="D38" s="34"/>
      <c r="E38" s="35"/>
      <c r="F38" s="15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6">
        <f t="shared" si="1"/>
        <v>0</v>
      </c>
    </row>
    <row r="39" spans="1:23" s="10" customFormat="1" ht="14.5" hidden="1" x14ac:dyDescent="0.35">
      <c r="A39" s="15" t="s">
        <v>42</v>
      </c>
      <c r="B39" s="17"/>
      <c r="C39" s="15"/>
      <c r="D39" s="15"/>
      <c r="E39" s="15"/>
      <c r="F39" s="15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6">
        <f t="shared" si="1"/>
        <v>0</v>
      </c>
    </row>
    <row r="40" spans="1:23" s="10" customFormat="1" ht="14.5" hidden="1" x14ac:dyDescent="0.35">
      <c r="A40" s="36" t="s">
        <v>12</v>
      </c>
      <c r="B40" s="17" t="s">
        <v>32</v>
      </c>
      <c r="C40" s="64" t="s">
        <v>39</v>
      </c>
      <c r="D40" s="64" t="s">
        <v>40</v>
      </c>
      <c r="E40" s="54" t="s">
        <v>41</v>
      </c>
      <c r="F40" s="17" t="s">
        <v>13</v>
      </c>
      <c r="G40" s="18"/>
      <c r="H40" s="18"/>
      <c r="I40" s="52">
        <v>245028.13</v>
      </c>
      <c r="J40" s="52"/>
      <c r="K40" s="52"/>
      <c r="L40" s="52"/>
      <c r="M40" s="52"/>
      <c r="N40" s="52"/>
      <c r="O40" s="52"/>
      <c r="P40" s="52"/>
      <c r="Q40" s="52">
        <v>91271.87</v>
      </c>
      <c r="R40" s="52"/>
      <c r="S40" s="52"/>
      <c r="T40" s="52"/>
      <c r="U40" s="52"/>
      <c r="V40" s="52"/>
      <c r="W40" s="16">
        <f t="shared" si="1"/>
        <v>336300</v>
      </c>
    </row>
    <row r="41" spans="1:23" s="10" customFormat="1" ht="14.5" hidden="1" x14ac:dyDescent="0.35">
      <c r="A41" s="36"/>
      <c r="B41" s="17"/>
      <c r="C41" s="15"/>
      <c r="D41" s="15"/>
      <c r="E41" s="15"/>
      <c r="F41" s="17"/>
      <c r="G41" s="18"/>
      <c r="H41" s="18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16">
        <f t="shared" si="1"/>
        <v>0</v>
      </c>
    </row>
    <row r="42" spans="1:23" s="10" customFormat="1" ht="14.5" hidden="1" x14ac:dyDescent="0.35">
      <c r="A42" s="36"/>
      <c r="B42" s="17"/>
      <c r="C42" s="34"/>
      <c r="D42" s="34"/>
      <c r="E42" s="34"/>
      <c r="F42" s="17"/>
      <c r="G42" s="18"/>
      <c r="H42" s="18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16">
        <f t="shared" si="1"/>
        <v>0</v>
      </c>
    </row>
    <row r="43" spans="1:23" s="10" customFormat="1" ht="14.5" hidden="1" x14ac:dyDescent="0.35">
      <c r="A43" s="8" t="s">
        <v>8</v>
      </c>
      <c r="B43" s="17"/>
      <c r="C43" s="34"/>
      <c r="D43" s="34"/>
      <c r="E43" s="34"/>
      <c r="F43" s="17"/>
      <c r="G43" s="18"/>
      <c r="H43" s="18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16">
        <f t="shared" si="1"/>
        <v>0</v>
      </c>
    </row>
    <row r="44" spans="1:23" s="10" customFormat="1" ht="14.5" hidden="1" x14ac:dyDescent="0.35">
      <c r="A44" s="15" t="s">
        <v>28</v>
      </c>
      <c r="B44" s="17"/>
      <c r="C44" s="34"/>
      <c r="D44" s="34"/>
      <c r="E44" s="34"/>
      <c r="F44" s="17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16">
        <f t="shared" si="1"/>
        <v>0</v>
      </c>
    </row>
    <row r="45" spans="1:23" s="10" customFormat="1" ht="14.5" hidden="1" x14ac:dyDescent="0.35">
      <c r="A45" s="20" t="s">
        <v>14</v>
      </c>
      <c r="B45" s="17" t="s">
        <v>32</v>
      </c>
      <c r="C45" s="15" t="s">
        <v>89</v>
      </c>
      <c r="D45" s="15" t="s">
        <v>90</v>
      </c>
      <c r="E45" s="15" t="s">
        <v>91</v>
      </c>
      <c r="F45" s="72">
        <v>17.207000000000001</v>
      </c>
      <c r="G45" s="52"/>
      <c r="H45" s="52"/>
      <c r="I45" s="52"/>
      <c r="J45" s="52"/>
      <c r="K45" s="52"/>
      <c r="L45" s="52"/>
      <c r="M45" s="52"/>
      <c r="N45" s="52"/>
      <c r="O45" s="52">
        <f>268132-1</f>
        <v>268131</v>
      </c>
      <c r="P45" s="52"/>
      <c r="Q45" s="52"/>
      <c r="R45" s="52"/>
      <c r="S45" s="52"/>
      <c r="T45" s="52">
        <v>-68431.839999999997</v>
      </c>
      <c r="U45" s="52"/>
      <c r="V45" s="52"/>
      <c r="W45" s="16">
        <f t="shared" si="1"/>
        <v>199699.16</v>
      </c>
    </row>
    <row r="46" spans="1:23" s="10" customFormat="1" ht="14.5" hidden="1" x14ac:dyDescent="0.35">
      <c r="A46" s="20" t="s">
        <v>14</v>
      </c>
      <c r="B46" s="17" t="s">
        <v>65</v>
      </c>
      <c r="C46" s="15" t="s">
        <v>89</v>
      </c>
      <c r="D46" s="15" t="s">
        <v>90</v>
      </c>
      <c r="E46" s="15" t="s">
        <v>91</v>
      </c>
      <c r="F46" s="72">
        <v>17.207000000000001</v>
      </c>
      <c r="G46" s="52"/>
      <c r="H46" s="52"/>
      <c r="I46" s="52"/>
      <c r="J46" s="52"/>
      <c r="K46" s="52"/>
      <c r="L46" s="52"/>
      <c r="M46" s="52"/>
      <c r="N46" s="52"/>
      <c r="O46" s="52">
        <v>1</v>
      </c>
      <c r="P46" s="52"/>
      <c r="Q46" s="52"/>
      <c r="R46" s="52"/>
      <c r="S46" s="52"/>
      <c r="T46" s="52">
        <v>68431.839999999997</v>
      </c>
      <c r="U46" s="52"/>
      <c r="V46" s="52"/>
      <c r="W46" s="16">
        <f t="shared" si="1"/>
        <v>68432.84</v>
      </c>
    </row>
    <row r="47" spans="1:23" s="10" customFormat="1" ht="14.5" hidden="1" x14ac:dyDescent="0.35">
      <c r="A47" s="20" t="s">
        <v>15</v>
      </c>
      <c r="B47" s="17" t="s">
        <v>32</v>
      </c>
      <c r="C47" s="15" t="s">
        <v>89</v>
      </c>
      <c r="D47" s="15" t="s">
        <v>90</v>
      </c>
      <c r="E47" s="15" t="s">
        <v>92</v>
      </c>
      <c r="F47" s="72" t="s">
        <v>16</v>
      </c>
      <c r="G47" s="52"/>
      <c r="H47" s="52"/>
      <c r="I47" s="52"/>
      <c r="J47" s="52"/>
      <c r="K47" s="52"/>
      <c r="L47" s="52"/>
      <c r="M47" s="52"/>
      <c r="N47" s="52"/>
      <c r="O47" s="52">
        <f>33468-1</f>
        <v>33467</v>
      </c>
      <c r="P47" s="52"/>
      <c r="Q47" s="52"/>
      <c r="R47" s="52"/>
      <c r="S47" s="52"/>
      <c r="T47" s="52"/>
      <c r="U47" s="52"/>
      <c r="V47" s="52"/>
      <c r="W47" s="16">
        <f t="shared" si="1"/>
        <v>33467</v>
      </c>
    </row>
    <row r="48" spans="1:23" s="10" customFormat="1" ht="14.5" hidden="1" x14ac:dyDescent="0.35">
      <c r="A48" s="20" t="s">
        <v>15</v>
      </c>
      <c r="B48" s="17" t="s">
        <v>65</v>
      </c>
      <c r="C48" s="15" t="s">
        <v>89</v>
      </c>
      <c r="D48" s="15" t="s">
        <v>90</v>
      </c>
      <c r="E48" s="15" t="s">
        <v>92</v>
      </c>
      <c r="F48" s="72" t="s">
        <v>16</v>
      </c>
      <c r="G48" s="52"/>
      <c r="H48" s="52"/>
      <c r="I48" s="52"/>
      <c r="J48" s="52"/>
      <c r="K48" s="52"/>
      <c r="L48" s="52"/>
      <c r="M48" s="52"/>
      <c r="N48" s="52"/>
      <c r="O48" s="52">
        <v>1</v>
      </c>
      <c r="P48" s="52"/>
      <c r="Q48" s="52"/>
      <c r="R48" s="52"/>
      <c r="S48" s="52"/>
      <c r="T48" s="52"/>
      <c r="U48" s="52"/>
      <c r="V48" s="52"/>
      <c r="W48" s="16">
        <f t="shared" si="1"/>
        <v>1</v>
      </c>
    </row>
    <row r="49" spans="1:23" s="10" customFormat="1" ht="14.5" hidden="1" x14ac:dyDescent="0.35">
      <c r="A49" s="20"/>
      <c r="B49" s="17"/>
      <c r="C49" s="32"/>
      <c r="D49" s="32"/>
      <c r="E49" s="15"/>
      <c r="F49" s="17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16">
        <f t="shared" si="1"/>
        <v>0</v>
      </c>
    </row>
    <row r="50" spans="1:23" s="10" customFormat="1" ht="14.5" hidden="1" x14ac:dyDescent="0.35">
      <c r="A50" s="39" t="s">
        <v>18</v>
      </c>
      <c r="B50" s="17" t="s">
        <v>32</v>
      </c>
      <c r="C50" s="53" t="s">
        <v>33</v>
      </c>
      <c r="D50" s="32" t="s">
        <v>34</v>
      </c>
      <c r="E50" s="15" t="s">
        <v>35</v>
      </c>
      <c r="F50" s="17" t="s">
        <v>13</v>
      </c>
      <c r="G50" s="52"/>
      <c r="H50" s="52">
        <v>27820.285211485589</v>
      </c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16">
        <f t="shared" si="1"/>
        <v>27820.285211485589</v>
      </c>
    </row>
    <row r="51" spans="1:23" s="10" customFormat="1" ht="14.5" hidden="1" x14ac:dyDescent="0.35">
      <c r="A51" s="20" t="s">
        <v>23</v>
      </c>
      <c r="B51" s="55" t="s">
        <v>24</v>
      </c>
      <c r="C51" s="59" t="s">
        <v>19</v>
      </c>
      <c r="D51" s="59" t="s">
        <v>20</v>
      </c>
      <c r="E51" s="59" t="s">
        <v>21</v>
      </c>
      <c r="F51" s="59">
        <v>10.561</v>
      </c>
      <c r="G51" s="52">
        <v>2842.45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16">
        <f t="shared" si="1"/>
        <v>2842.45</v>
      </c>
    </row>
    <row r="52" spans="1:23" s="10" customFormat="1" ht="14.5" hidden="1" x14ac:dyDescent="0.35">
      <c r="A52" s="21" t="s">
        <v>72</v>
      </c>
      <c r="B52" s="55" t="s">
        <v>32</v>
      </c>
      <c r="C52" s="15" t="s">
        <v>33</v>
      </c>
      <c r="D52" s="15" t="s">
        <v>34</v>
      </c>
      <c r="E52" s="15" t="s">
        <v>35</v>
      </c>
      <c r="F52" s="71"/>
      <c r="G52" s="52"/>
      <c r="H52" s="52"/>
      <c r="I52" s="52"/>
      <c r="J52" s="52"/>
      <c r="K52" s="52"/>
      <c r="L52" s="52">
        <v>24028.360000000004</v>
      </c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16">
        <f t="shared" si="1"/>
        <v>24028.360000000004</v>
      </c>
    </row>
    <row r="53" spans="1:23" s="10" customFormat="1" ht="14.5" hidden="1" x14ac:dyDescent="0.35">
      <c r="A53" s="39" t="s">
        <v>81</v>
      </c>
      <c r="B53" s="70" t="s">
        <v>85</v>
      </c>
      <c r="C53" s="59" t="s">
        <v>82</v>
      </c>
      <c r="D53" s="59" t="s">
        <v>83</v>
      </c>
      <c r="E53" s="59" t="s">
        <v>84</v>
      </c>
      <c r="F53" s="59">
        <v>21.018999999999998</v>
      </c>
      <c r="G53" s="52"/>
      <c r="H53" s="52"/>
      <c r="I53" s="52"/>
      <c r="J53" s="52"/>
      <c r="K53" s="52"/>
      <c r="L53" s="52"/>
      <c r="M53" s="52"/>
      <c r="N53" s="52">
        <v>16800</v>
      </c>
      <c r="O53" s="52"/>
      <c r="P53" s="52"/>
      <c r="Q53" s="52"/>
      <c r="R53" s="52"/>
      <c r="S53" s="52"/>
      <c r="T53" s="52"/>
      <c r="U53" s="52"/>
      <c r="V53" s="52"/>
      <c r="W53" s="16">
        <f t="shared" si="1"/>
        <v>16800</v>
      </c>
    </row>
    <row r="54" spans="1:23" s="10" customFormat="1" ht="14.5" hidden="1" x14ac:dyDescent="0.35">
      <c r="A54" s="39" t="s">
        <v>110</v>
      </c>
      <c r="B54" s="79" t="s">
        <v>143</v>
      </c>
      <c r="C54" s="15" t="s">
        <v>111</v>
      </c>
      <c r="D54" s="32" t="s">
        <v>20</v>
      </c>
      <c r="E54" s="15" t="s">
        <v>21</v>
      </c>
      <c r="F54" s="17">
        <v>10.561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>
        <v>12209.56</v>
      </c>
      <c r="T54" s="52"/>
      <c r="U54" s="52"/>
      <c r="V54" s="52"/>
      <c r="W54" s="16">
        <f t="shared" si="1"/>
        <v>12209.56</v>
      </c>
    </row>
    <row r="55" spans="1:23" s="10" customFormat="1" ht="14.5" hidden="1" x14ac:dyDescent="0.35">
      <c r="A55" s="39" t="s">
        <v>112</v>
      </c>
      <c r="B55" s="77" t="s">
        <v>113</v>
      </c>
      <c r="C55" s="15" t="s">
        <v>114</v>
      </c>
      <c r="D55" s="15" t="s">
        <v>115</v>
      </c>
      <c r="E55" s="15" t="s">
        <v>116</v>
      </c>
      <c r="F55" s="17" t="s">
        <v>13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>
        <v>430.44</v>
      </c>
      <c r="T55" s="52"/>
      <c r="U55" s="52"/>
      <c r="V55" s="52"/>
      <c r="W55" s="16">
        <f t="shared" si="1"/>
        <v>430.44</v>
      </c>
    </row>
    <row r="56" spans="1:23" s="10" customFormat="1" ht="14.5" hidden="1" x14ac:dyDescent="0.35">
      <c r="A56" s="20" t="s">
        <v>117</v>
      </c>
      <c r="B56" s="77" t="s">
        <v>113</v>
      </c>
      <c r="C56" s="56" t="s">
        <v>118</v>
      </c>
      <c r="D56" s="15" t="s">
        <v>119</v>
      </c>
      <c r="E56" s="56" t="s">
        <v>120</v>
      </c>
      <c r="F56" s="17" t="s">
        <v>13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>
        <v>549.46</v>
      </c>
      <c r="T56" s="52"/>
      <c r="U56" s="52"/>
      <c r="V56" s="52"/>
      <c r="W56" s="16">
        <f t="shared" si="1"/>
        <v>549.46</v>
      </c>
    </row>
    <row r="57" spans="1:23" s="10" customFormat="1" ht="14.5" hidden="1" x14ac:dyDescent="0.35">
      <c r="A57" s="20" t="s">
        <v>121</v>
      </c>
      <c r="B57" s="77" t="s">
        <v>113</v>
      </c>
      <c r="C57" s="56" t="s">
        <v>122</v>
      </c>
      <c r="D57" s="15" t="s">
        <v>123</v>
      </c>
      <c r="E57" s="56" t="s">
        <v>124</v>
      </c>
      <c r="F57" s="17" t="s">
        <v>13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>
        <v>3325.42</v>
      </c>
      <c r="T57" s="52"/>
      <c r="U57" s="52"/>
      <c r="V57" s="52"/>
      <c r="W57" s="16">
        <f t="shared" si="1"/>
        <v>3325.42</v>
      </c>
    </row>
    <row r="58" spans="1:23" s="10" customFormat="1" ht="14.5" hidden="1" x14ac:dyDescent="0.35">
      <c r="A58" s="60" t="s">
        <v>125</v>
      </c>
      <c r="B58" s="77" t="s">
        <v>113</v>
      </c>
      <c r="C58" s="15" t="s">
        <v>126</v>
      </c>
      <c r="D58" s="15" t="s">
        <v>127</v>
      </c>
      <c r="E58" s="15" t="s">
        <v>128</v>
      </c>
      <c r="F58" s="17" t="s">
        <v>13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>
        <v>1300</v>
      </c>
      <c r="T58" s="52"/>
      <c r="U58" s="52"/>
      <c r="V58" s="52"/>
      <c r="W58" s="16">
        <f t="shared" si="1"/>
        <v>1300</v>
      </c>
    </row>
    <row r="59" spans="1:23" s="10" customFormat="1" ht="14.5" hidden="1" x14ac:dyDescent="0.35">
      <c r="A59" s="20" t="s">
        <v>129</v>
      </c>
      <c r="B59" s="77" t="s">
        <v>130</v>
      </c>
      <c r="C59" s="56" t="s">
        <v>131</v>
      </c>
      <c r="D59" s="15" t="s">
        <v>132</v>
      </c>
      <c r="E59" s="56" t="s">
        <v>133</v>
      </c>
      <c r="F59" s="17" t="s">
        <v>13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>
        <v>22066.91</v>
      </c>
      <c r="T59" s="52"/>
      <c r="U59" s="52"/>
      <c r="V59" s="52"/>
      <c r="W59" s="16">
        <f t="shared" si="1"/>
        <v>22066.91</v>
      </c>
    </row>
    <row r="60" spans="1:23" s="10" customFormat="1" ht="14.5" hidden="1" x14ac:dyDescent="0.35">
      <c r="A60" s="20"/>
      <c r="B60" s="17"/>
      <c r="C60" s="46"/>
      <c r="D60" s="46"/>
      <c r="E60" s="46"/>
      <c r="F60" s="40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16">
        <f t="shared" si="1"/>
        <v>0</v>
      </c>
    </row>
    <row r="61" spans="1:23" s="10" customFormat="1" ht="14.5" hidden="1" x14ac:dyDescent="0.35">
      <c r="A61" s="8" t="s">
        <v>8</v>
      </c>
      <c r="B61" s="17"/>
      <c r="C61" s="41"/>
      <c r="D61" s="41"/>
      <c r="E61" s="42"/>
      <c r="F61" s="40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16">
        <f t="shared" si="1"/>
        <v>0</v>
      </c>
    </row>
    <row r="62" spans="1:23" s="10" customFormat="1" ht="14.5" hidden="1" x14ac:dyDescent="0.35">
      <c r="A62" s="15" t="s">
        <v>74</v>
      </c>
      <c r="B62" s="17"/>
      <c r="C62" s="41"/>
      <c r="D62" s="41"/>
      <c r="E62" s="42"/>
      <c r="F62" s="40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16">
        <f t="shared" si="1"/>
        <v>0</v>
      </c>
    </row>
    <row r="63" spans="1:23" s="10" customFormat="1" ht="14.5" hidden="1" x14ac:dyDescent="0.35">
      <c r="A63" s="36" t="s">
        <v>17</v>
      </c>
      <c r="B63" s="17" t="s">
        <v>32</v>
      </c>
      <c r="C63" s="34" t="s">
        <v>75</v>
      </c>
      <c r="D63" s="34" t="s">
        <v>76</v>
      </c>
      <c r="E63" s="35" t="s">
        <v>77</v>
      </c>
      <c r="F63" s="32">
        <v>17.800999999999998</v>
      </c>
      <c r="G63" s="52"/>
      <c r="H63" s="52"/>
      <c r="I63" s="52"/>
      <c r="J63" s="52"/>
      <c r="K63" s="52"/>
      <c r="L63" s="52"/>
      <c r="M63" s="52">
        <v>10854.967496174999</v>
      </c>
      <c r="N63" s="52"/>
      <c r="O63" s="52"/>
      <c r="P63" s="52"/>
      <c r="Q63" s="52"/>
      <c r="R63" s="52"/>
      <c r="S63" s="52"/>
      <c r="T63" s="52"/>
      <c r="U63" s="52"/>
      <c r="V63" s="52"/>
      <c r="W63" s="16">
        <f t="shared" si="1"/>
        <v>10854.967496174999</v>
      </c>
    </row>
    <row r="64" spans="1:23" s="10" customFormat="1" ht="14.5" hidden="1" x14ac:dyDescent="0.35">
      <c r="A64" s="36"/>
      <c r="B64" s="17"/>
      <c r="C64" s="34"/>
      <c r="D64" s="34"/>
      <c r="E64" s="35"/>
      <c r="F64" s="3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16">
        <f t="shared" si="1"/>
        <v>0</v>
      </c>
    </row>
    <row r="65" spans="1:24" s="10" customFormat="1" ht="14.5" hidden="1" x14ac:dyDescent="0.35">
      <c r="A65" s="43"/>
      <c r="B65" s="17"/>
      <c r="C65" s="34"/>
      <c r="D65" s="34"/>
      <c r="E65" s="35"/>
      <c r="F65" s="3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16">
        <f t="shared" si="1"/>
        <v>0</v>
      </c>
      <c r="X65" s="44"/>
    </row>
    <row r="66" spans="1:24" s="10" customFormat="1" ht="14.5" x14ac:dyDescent="0.35">
      <c r="A66" s="33"/>
      <c r="B66" s="17"/>
      <c r="C66" s="41"/>
      <c r="D66" s="41"/>
      <c r="E66" s="41"/>
      <c r="F66" s="3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16">
        <f t="shared" si="1"/>
        <v>0</v>
      </c>
    </row>
    <row r="67" spans="1:24" s="10" customFormat="1" ht="14.5" x14ac:dyDescent="0.35">
      <c r="A67" s="20" t="s">
        <v>0</v>
      </c>
      <c r="B67" s="20"/>
      <c r="C67" s="49"/>
      <c r="D67" s="49"/>
      <c r="E67" s="49"/>
      <c r="F67" s="49"/>
      <c r="G67" s="52">
        <f t="shared" ref="G67:S67" si="2">SUM(G6:G66)</f>
        <v>2842.45</v>
      </c>
      <c r="H67" s="52">
        <f t="shared" si="2"/>
        <v>27820.285211485589</v>
      </c>
      <c r="I67" s="52">
        <f t="shared" si="2"/>
        <v>245028.13</v>
      </c>
      <c r="J67" s="52">
        <f t="shared" si="2"/>
        <v>710880</v>
      </c>
      <c r="K67" s="52">
        <f t="shared" si="2"/>
        <v>507.83</v>
      </c>
      <c r="L67" s="52">
        <f t="shared" si="2"/>
        <v>24028.360000000004</v>
      </c>
      <c r="M67" s="52">
        <f t="shared" si="2"/>
        <v>10854.967496174999</v>
      </c>
      <c r="N67" s="52">
        <f t="shared" si="2"/>
        <v>16800</v>
      </c>
      <c r="O67" s="52">
        <f t="shared" si="2"/>
        <v>301600</v>
      </c>
      <c r="P67" s="52">
        <f t="shared" si="2"/>
        <v>833962</v>
      </c>
      <c r="Q67" s="52">
        <f t="shared" si="2"/>
        <v>91271.87</v>
      </c>
      <c r="R67" s="52">
        <f t="shared" si="2"/>
        <v>13000</v>
      </c>
      <c r="S67" s="52">
        <f t="shared" si="2"/>
        <v>41704.114411536066</v>
      </c>
      <c r="T67" s="52">
        <f>SUM(T8:T66)</f>
        <v>0</v>
      </c>
      <c r="U67" s="52">
        <f>SUM(U7:U24)</f>
        <v>-13000</v>
      </c>
      <c r="V67" s="52">
        <f>SUM(V7:V24)</f>
        <v>-8</v>
      </c>
      <c r="W67" s="48"/>
    </row>
    <row r="68" spans="1:24" s="10" customFormat="1" ht="14.5" x14ac:dyDescent="0.35">
      <c r="B68" s="22"/>
      <c r="C68" s="23"/>
      <c r="D68" s="23"/>
      <c r="E68" s="23"/>
      <c r="F68" s="23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5"/>
    </row>
    <row r="69" spans="1:24" ht="14.5" x14ac:dyDescent="0.35">
      <c r="A69" s="21" t="s">
        <v>25</v>
      </c>
    </row>
    <row r="70" spans="1:24" ht="14.5" hidden="1" x14ac:dyDescent="0.35">
      <c r="A70" s="21" t="s">
        <v>26</v>
      </c>
    </row>
    <row r="71" spans="1:24" ht="14.5" hidden="1" x14ac:dyDescent="0.35">
      <c r="A71" s="21" t="s">
        <v>27</v>
      </c>
    </row>
    <row r="72" spans="1:24" ht="14.5" hidden="1" x14ac:dyDescent="0.35">
      <c r="A72" s="21" t="s">
        <v>29</v>
      </c>
    </row>
    <row r="73" spans="1:24" ht="14.5" hidden="1" x14ac:dyDescent="0.35">
      <c r="A73" s="21" t="s">
        <v>30</v>
      </c>
    </row>
    <row r="74" spans="1:24" ht="14.5" hidden="1" x14ac:dyDescent="0.35">
      <c r="A74" s="21" t="s">
        <v>37</v>
      </c>
    </row>
    <row r="75" spans="1:24" ht="14.5" hidden="1" x14ac:dyDescent="0.35">
      <c r="A75" s="21" t="s">
        <v>38</v>
      </c>
    </row>
    <row r="76" spans="1:24" ht="14.5" hidden="1" x14ac:dyDescent="0.35">
      <c r="A76" s="21" t="s">
        <v>45</v>
      </c>
    </row>
    <row r="77" spans="1:24" ht="14.5" hidden="1" x14ac:dyDescent="0.35">
      <c r="A77" s="21" t="s">
        <v>46</v>
      </c>
    </row>
    <row r="78" spans="1:24" ht="14.5" hidden="1" x14ac:dyDescent="0.35">
      <c r="A78" s="21" t="s">
        <v>67</v>
      </c>
    </row>
    <row r="79" spans="1:24" ht="14.5" hidden="1" x14ac:dyDescent="0.35">
      <c r="A79" s="21" t="s">
        <v>68</v>
      </c>
    </row>
    <row r="80" spans="1:24" ht="14.5" hidden="1" x14ac:dyDescent="0.35">
      <c r="A80" s="21" t="s">
        <v>70</v>
      </c>
    </row>
    <row r="81" spans="1:1" ht="14.5" hidden="1" x14ac:dyDescent="0.35">
      <c r="A81" s="21" t="s">
        <v>71</v>
      </c>
    </row>
    <row r="82" spans="1:1" ht="14.5" hidden="1" x14ac:dyDescent="0.35">
      <c r="A82" s="21" t="s">
        <v>78</v>
      </c>
    </row>
    <row r="83" spans="1:1" ht="14.5" hidden="1" x14ac:dyDescent="0.35">
      <c r="A83" s="21" t="s">
        <v>79</v>
      </c>
    </row>
    <row r="84" spans="1:1" ht="14.5" hidden="1" x14ac:dyDescent="0.35">
      <c r="A84" s="21" t="s">
        <v>86</v>
      </c>
    </row>
    <row r="85" spans="1:1" ht="14.5" hidden="1" x14ac:dyDescent="0.35">
      <c r="A85" s="21" t="s">
        <v>87</v>
      </c>
    </row>
    <row r="86" spans="1:1" ht="14.5" hidden="1" x14ac:dyDescent="0.35">
      <c r="A86" s="21" t="s">
        <v>93</v>
      </c>
    </row>
    <row r="87" spans="1:1" ht="14.5" hidden="1" x14ac:dyDescent="0.35">
      <c r="A87" s="21" t="s">
        <v>94</v>
      </c>
    </row>
    <row r="88" spans="1:1" ht="14.5" hidden="1" x14ac:dyDescent="0.35">
      <c r="A88" s="21" t="s">
        <v>99</v>
      </c>
    </row>
    <row r="89" spans="1:1" ht="14.5" hidden="1" x14ac:dyDescent="0.35">
      <c r="A89" s="21" t="s">
        <v>46</v>
      </c>
    </row>
    <row r="90" spans="1:1" ht="14.5" hidden="1" x14ac:dyDescent="0.35">
      <c r="A90" s="21" t="s">
        <v>102</v>
      </c>
    </row>
    <row r="91" spans="1:1" ht="14.5" hidden="1" x14ac:dyDescent="0.35">
      <c r="A91" s="21" t="s">
        <v>101</v>
      </c>
    </row>
    <row r="92" spans="1:1" ht="14.5" hidden="1" x14ac:dyDescent="0.35">
      <c r="A92" s="21" t="s">
        <v>107</v>
      </c>
    </row>
    <row r="93" spans="1:1" ht="14.5" hidden="1" x14ac:dyDescent="0.35">
      <c r="A93" s="21" t="s">
        <v>108</v>
      </c>
    </row>
    <row r="94" spans="1:1" ht="14.5" hidden="1" x14ac:dyDescent="0.35">
      <c r="A94" s="21" t="s">
        <v>141</v>
      </c>
    </row>
    <row r="95" spans="1:1" ht="14.5" hidden="1" x14ac:dyDescent="0.35">
      <c r="A95" s="21" t="s">
        <v>142</v>
      </c>
    </row>
    <row r="96" spans="1:1" ht="14.5" hidden="1" x14ac:dyDescent="0.35">
      <c r="A96" s="21" t="s">
        <v>145</v>
      </c>
    </row>
    <row r="97" spans="1:1" ht="14.5" hidden="1" x14ac:dyDescent="0.35">
      <c r="A97" s="21" t="s">
        <v>146</v>
      </c>
    </row>
    <row r="98" spans="1:1" ht="14.5" hidden="1" x14ac:dyDescent="0.35">
      <c r="A98" s="21" t="s">
        <v>149</v>
      </c>
    </row>
    <row r="99" spans="1:1" ht="14.5" hidden="1" x14ac:dyDescent="0.35">
      <c r="A99" s="21" t="s">
        <v>148</v>
      </c>
    </row>
    <row r="100" spans="1:1" ht="14.5" x14ac:dyDescent="0.35">
      <c r="A100" s="21" t="s">
        <v>151</v>
      </c>
    </row>
    <row r="101" spans="1:1" ht="14.5" x14ac:dyDescent="0.35">
      <c r="A101" s="21" t="s">
        <v>148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2" ma:contentTypeDescription="Create a new document." ma:contentTypeScope="" ma:versionID="3aadf9fb4f86d1a2cb754f4c8d2bfd32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4d4942530f1efc1d4fc77e29b19a7a54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F16E5F-D16D-44BC-A467-3493F591C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2F58DC-84B8-4F8A-833C-E0EF7785749E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2024-02-05T13:12:50Z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