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LOWELL/"/>
    </mc:Choice>
  </mc:AlternateContent>
  <xr:revisionPtr revIDLastSave="0" documentId="8_{857A1E48-564D-430F-ABB5-18F6F2C5AB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1" i="2" l="1"/>
  <c r="X67" i="2"/>
  <c r="V81" i="2"/>
  <c r="X53" i="2"/>
  <c r="X54" i="2"/>
  <c r="X56" i="2"/>
  <c r="X57" i="2"/>
  <c r="X59" i="2"/>
  <c r="X60" i="2"/>
  <c r="X62" i="2"/>
  <c r="X64" i="2"/>
  <c r="X65" i="2"/>
  <c r="X68" i="2"/>
  <c r="X69" i="2"/>
  <c r="X70" i="2"/>
  <c r="X71" i="2"/>
  <c r="X72" i="2"/>
  <c r="X73" i="2"/>
  <c r="X74" i="2"/>
  <c r="X75" i="2"/>
  <c r="X76" i="2"/>
  <c r="Y77" i="2" s="1"/>
  <c r="X77" i="2"/>
  <c r="X78" i="2"/>
  <c r="X79" i="2"/>
  <c r="X80" i="2"/>
  <c r="T81" i="2"/>
  <c r="S42" i="2"/>
  <c r="X42" i="2" s="1"/>
  <c r="H81" i="2"/>
  <c r="I81" i="2"/>
  <c r="L81" i="2"/>
  <c r="M81" i="2"/>
  <c r="P81" i="2"/>
  <c r="Q81" i="2"/>
  <c r="G81" i="2"/>
  <c r="X9" i="2"/>
  <c r="X10" i="2"/>
  <c r="X11" i="2"/>
  <c r="X12" i="2"/>
  <c r="X13" i="2"/>
  <c r="X14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4" i="2"/>
  <c r="X35" i="2"/>
  <c r="X36" i="2"/>
  <c r="X37" i="2"/>
  <c r="X38" i="2"/>
  <c r="X39" i="2"/>
  <c r="X40" i="2"/>
  <c r="X41" i="2"/>
  <c r="X43" i="2"/>
  <c r="X44" i="2"/>
  <c r="X45" i="2"/>
  <c r="X46" i="2"/>
  <c r="X47" i="2"/>
  <c r="X48" i="2"/>
  <c r="X49" i="2"/>
  <c r="X50" i="2"/>
  <c r="X51" i="2"/>
  <c r="X8" i="2"/>
  <c r="R66" i="2"/>
  <c r="X66" i="2" s="1"/>
  <c r="R81" i="2"/>
  <c r="O63" i="2"/>
  <c r="X63" i="2" s="1"/>
  <c r="O61" i="2"/>
  <c r="X61" i="2" s="1"/>
  <c r="O81" i="2"/>
  <c r="N17" i="2"/>
  <c r="N81" i="2" s="1"/>
  <c r="N15" i="2"/>
  <c r="X15" i="2"/>
  <c r="K33" i="2"/>
  <c r="X33" i="2" s="1"/>
  <c r="J52" i="2"/>
  <c r="X52" i="2" s="1"/>
  <c r="J55" i="2"/>
  <c r="X55" i="2" s="1"/>
  <c r="J58" i="2"/>
  <c r="X58" i="2" s="1"/>
  <c r="U81" i="2"/>
  <c r="X17" i="2" l="1"/>
  <c r="J81" i="2"/>
  <c r="S81" i="2"/>
  <c r="K81" i="2"/>
</calcChain>
</file>

<file path=xl/sharedStrings.xml><?xml version="1.0" encoding="utf-8"?>
<sst xmlns="http://schemas.openxmlformats.org/spreadsheetml/2006/main" count="272" uniqueCount="165">
  <si>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</si>
  <si>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</si>
  <si>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</si>
  <si>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</si>
  <si>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</si>
  <si>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</si>
  <si>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</si>
  <si>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</si>
  <si>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</si>
  <si>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</si>
  <si>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</si>
  <si>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</si>
  <si>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</si>
  <si>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</si>
  <si>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</si>
  <si>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</si>
  <si>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</si>
  <si>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</si>
  <si>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</si>
  <si>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</si>
  <si>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JULY 1, 2021-JUNE 30, 2022</t>
  </si>
  <si>
    <t>7003-1010</t>
  </si>
  <si>
    <t>DTA</t>
  </si>
  <si>
    <t>UI</t>
  </si>
  <si>
    <t>F20213067</t>
  </si>
  <si>
    <t>4400-3067</t>
  </si>
  <si>
    <t>K103</t>
  </si>
  <si>
    <t>CT EOL 22CCLOWWP</t>
  </si>
  <si>
    <t>INITIAL AWARD FY22 JUNE 7, 2021</t>
  </si>
  <si>
    <t>TO ADD SNAP EXPANSION</t>
  </si>
  <si>
    <t>INITIAL AWARD FY22</t>
  </si>
  <si>
    <t>SNAP EXPANSION  (SERVICE DATE: JULY 1, 2021-SEPT 30, 2021)</t>
  </si>
  <si>
    <t>JULY 1, 2021-SEPT 30, 2021</t>
  </si>
  <si>
    <t>BUDGET #1 FY22</t>
  </si>
  <si>
    <t>SPSS2022</t>
  </si>
  <si>
    <t>4400-1979</t>
  </si>
  <si>
    <t>K227</t>
  </si>
  <si>
    <t>BUDGET #1 FY22 JULY 9, 2021</t>
  </si>
  <si>
    <t>TO ADD DTA FUNDS</t>
  </si>
  <si>
    <t>BUDGET #2 FY22 SEPTEMBER 10, 2021</t>
  </si>
  <si>
    <t>TO ADD SOS &amp; WTF FUNDS</t>
  </si>
  <si>
    <t>BUDGET #2 FY22</t>
  </si>
  <si>
    <t>CT EOL 22CCLOWSOSWTF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</si>
  <si>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</si>
  <si>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</si>
  <si>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</si>
  <si>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</si>
  <si>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</si>
  <si>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</si>
  <si>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</si>
  <si>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22CCLOWWIA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</si>
  <si>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</si>
  <si>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</si>
  <si>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</si>
  <si>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</si>
  <si>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</si>
  <si>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</si>
  <si>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</si>
  <si>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</si>
  <si>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</si>
  <si>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</si>
  <si>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</si>
  <si>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</si>
  <si>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CT EOL 22CCLOWTRADE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</si>
  <si>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</si>
  <si>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</si>
  <si>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</si>
  <si>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</si>
  <si>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</si>
  <si>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</si>
  <si>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</si>
  <si>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#4 FY22</t>
  </si>
  <si>
    <t>WPP EXPANSION FUNDS FROM DTA</t>
  </si>
  <si>
    <t>BUDGET #5 FY22 OCTOBER 15, 2021</t>
  </si>
  <si>
    <t>TO ADD WPP EXPANSION FUNDS FROM DTA</t>
  </si>
  <si>
    <t>BUDGET #5 FY22</t>
  </si>
  <si>
    <t>CT EOL 22CCLOWVETSUI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</si>
  <si>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</si>
  <si>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</si>
  <si>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</si>
  <si>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</si>
  <si>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</si>
  <si>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</si>
  <si>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FES2022</t>
  </si>
  <si>
    <t>7002-6626</t>
  </si>
  <si>
    <t>K105</t>
  </si>
  <si>
    <t>K107</t>
  </si>
  <si>
    <t>BUDGET #7 FY22</t>
  </si>
  <si>
    <t>TO ADD FUNDS FOR WP 90% &amp; 10%</t>
  </si>
  <si>
    <t>BUDGET #7 FY22 DECEMBER 20, 2021</t>
  </si>
  <si>
    <t>BUDGET #8 FY22</t>
  </si>
  <si>
    <t>OCT 1, 2021-JUNE 30,  2022</t>
  </si>
  <si>
    <t>FWIAADT22B</t>
  </si>
  <si>
    <t>FWIADWK22B</t>
  </si>
  <si>
    <t>BUDGET #8 FY22 JANUARY 11, 2022</t>
  </si>
  <si>
    <t>BUDGET #9 FY22</t>
  </si>
  <si>
    <t>STOSCC2022</t>
  </si>
  <si>
    <t>BUDGET #9 FY22 FEBRUARY 14, 2022</t>
  </si>
  <si>
    <t>TO ADD BAL OF FY22 SOS</t>
  </si>
  <si>
    <t>BUDGET #10 FY22</t>
  </si>
  <si>
    <t>RAPID RESPONSE NPS STATE STAFF</t>
  </si>
  <si>
    <t>7003-1778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</si>
  <si>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</si>
  <si>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</si>
  <si>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</si>
  <si>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</si>
  <si>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</si>
  <si>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</si>
  <si>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</si>
  <si>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</si>
  <si>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22CCLOWNEGREA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</si>
  <si>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</si>
  <si>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</si>
  <si>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</si>
  <si>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</si>
  <si>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</si>
  <si>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</si>
  <si>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</si>
  <si>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</si>
  <si>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</si>
  <si>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</si>
  <si>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</si>
  <si>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</si>
  <si>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</si>
  <si>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</si>
  <si>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</si>
  <si>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</si>
  <si>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</si>
  <si>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</si>
  <si>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</si>
  <si>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</si>
  <si>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</si>
  <si>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</si>
  <si>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</si>
  <si>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</si>
  <si>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</si>
  <si>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</si>
  <si>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</si>
  <si>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</si>
  <si>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</si>
  <si>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</si>
  <si>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</si>
  <si>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</si>
  <si>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</si>
  <si>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</si>
  <si>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</si>
  <si>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</si>
  <si>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</si>
  <si>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</si>
  <si>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</si>
  <si>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</si>
  <si>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</si>
  <si>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</si>
  <si>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FVETS2022</t>
  </si>
  <si>
    <t>BUDGET #13 FY22 JUNE 8,, 2022</t>
  </si>
  <si>
    <t>TO ADJUST DVOP TOTAL</t>
  </si>
  <si>
    <t>BUDGET #14 FY22 JUNE 21,, 2022</t>
  </si>
  <si>
    <t>TO MOVE FUNDS TO FY23 LINE</t>
  </si>
  <si>
    <t>BUDGET #14 FY22</t>
  </si>
  <si>
    <t>BUDGET #15 FY22</t>
  </si>
  <si>
    <t>BUDGET #15 FY22 FEB 1, 2023</t>
  </si>
  <si>
    <t>TO DECREASE ES 90%</t>
  </si>
  <si>
    <t>BUDGET #16 FY22</t>
  </si>
  <si>
    <t>TO DE OBLIGATE UNSPENT FUNDS</t>
  </si>
  <si>
    <t>BUDGET #16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</si>
</sst>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37" fontId="12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/>
    <xf numFmtId="0" fontId="9" fillId="0" borderId="1" xfId="0" quotePrefix="1" applyFont="1" applyBorder="1" applyAlignment="1">
      <alignment horizontal="center"/>
    </xf>
    <xf numFmtId="7" fontId="9" fillId="0" borderId="1" xfId="0" applyNumberFormat="1" applyFont="1" applyBorder="1" applyAlignment="1">
      <alignment horizontal="center"/>
    </xf>
    <xf numFmtId="7" fontId="9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3" fontId="9" fillId="0" borderId="1" xfId="0" applyNumberFormat="1" applyFon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7" fontId="9" fillId="0" borderId="0" xfId="1" applyNumberFormat="1" applyFont="1" applyFill="1" applyBorder="1" applyAlignment="1">
      <alignment horizontal="center"/>
    </xf>
    <xf numFmtId="44" fontId="9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44" fontId="9" fillId="0" borderId="3" xfId="0" applyNumberFormat="1" applyFont="1" applyBorder="1"/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4" xfId="0" quotePrefix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0" xfId="0" applyFont="1"/>
    <xf numFmtId="44" fontId="8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7" fontId="8" fillId="0" borderId="0" xfId="0" applyNumberFormat="1" applyFont="1"/>
    <xf numFmtId="0" fontId="9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44" fontId="9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7" fontId="9" fillId="0" borderId="1" xfId="3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7" fontId="9" fillId="0" borderId="0" xfId="3" applyFont="1" applyAlignment="1">
      <alignment horizontal="center"/>
    </xf>
    <xf numFmtId="44" fontId="9" fillId="0" borderId="1" xfId="1" applyFont="1" applyFill="1" applyBorder="1"/>
    <xf numFmtId="0" fontId="15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15" fillId="0" borderId="1" xfId="0" applyFont="1" applyBorder="1"/>
    <xf numFmtId="0" fontId="9" fillId="0" borderId="5" xfId="0" quotePrefix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7" fontId="9" fillId="0" borderId="1" xfId="1" applyNumberFormat="1" applyFont="1" applyFill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topLeftCell="A81" zoomScale="120" zoomScaleNormal="120" workbookViewId="0">
      <selection activeCell="A121" sqref="A121"/>
    </sheetView>
  </sheetViews>
  <sheetFormatPr defaultColWidth="9.1796875" defaultRowHeight="12" x14ac:dyDescent="0.3"/>
  <cols>
    <col min="1" max="1" width="69.36328125" style="41" customWidth="1"/>
    <col min="2" max="2" width="38.453125" style="41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14" width="18" style="1" hidden="1" customWidth="1"/>
    <col min="15" max="19" width="20.7265625" style="1" hidden="1" customWidth="1"/>
    <col min="20" max="20" width="19.7265625" style="1" hidden="1" customWidth="1"/>
    <col min="21" max="22" width="20.7265625" style="1" hidden="1" customWidth="1"/>
    <col min="23" max="23" width="20.7265625" style="1" customWidth="1"/>
    <col min="24" max="24" width="12.1796875" style="41" hidden="1" customWidth="1"/>
    <col min="25" max="25" width="10.54296875" style="41" bestFit="1" customWidth="1"/>
    <col min="26" max="16384" width="9.1796875" style="41"/>
  </cols>
  <sheetData>
    <row r="1" spans="1:24" ht="20.5" x14ac:dyDescent="0.45">
      <c r="A1" s="41" t="s">
        <v>11</v>
      </c>
      <c r="B1" s="79" t="s">
        <v>10</v>
      </c>
      <c r="C1" s="80"/>
      <c r="D1" s="80"/>
      <c r="E1" s="80"/>
      <c r="F1" s="80"/>
      <c r="G1" s="80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4" ht="20.5" x14ac:dyDescent="0.45">
      <c r="B2" s="42"/>
      <c r="C2" s="42"/>
      <c r="D2" s="42"/>
      <c r="E2" s="44"/>
      <c r="F2" s="44"/>
    </row>
    <row r="3" spans="1:24" ht="20.5" x14ac:dyDescent="0.45">
      <c r="A3" s="45" t="s">
        <v>12</v>
      </c>
      <c r="B3" s="42" t="s">
        <v>7</v>
      </c>
      <c r="C3" s="46"/>
    </row>
    <row r="4" spans="1:24" ht="21" thickBot="1" x14ac:dyDescent="0.5">
      <c r="A4" s="45"/>
      <c r="B4" s="47"/>
      <c r="C4" s="46"/>
    </row>
    <row r="5" spans="1:24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30</v>
      </c>
      <c r="H5" s="57" t="s">
        <v>33</v>
      </c>
      <c r="I5" s="57" t="s">
        <v>41</v>
      </c>
      <c r="J5" s="57" t="s">
        <v>47</v>
      </c>
      <c r="K5" s="57" t="s">
        <v>71</v>
      </c>
      <c r="L5" s="57" t="s">
        <v>75</v>
      </c>
      <c r="M5" s="57" t="s">
        <v>77</v>
      </c>
      <c r="N5" s="57" t="s">
        <v>87</v>
      </c>
      <c r="O5" s="57" t="s">
        <v>90</v>
      </c>
      <c r="P5" s="57" t="s">
        <v>95</v>
      </c>
      <c r="Q5" s="57" t="s">
        <v>99</v>
      </c>
      <c r="R5" s="57" t="s">
        <v>104</v>
      </c>
      <c r="S5" s="57" t="s">
        <v>109</v>
      </c>
      <c r="T5" s="57" t="s">
        <v>152</v>
      </c>
      <c r="U5" s="57" t="s">
        <v>158</v>
      </c>
      <c r="V5" s="57" t="s">
        <v>159</v>
      </c>
      <c r="W5" s="57" t="s">
        <v>162</v>
      </c>
      <c r="X5" s="34" t="s">
        <v>6</v>
      </c>
    </row>
    <row r="6" spans="1:24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25"/>
    </row>
    <row r="7" spans="1:24" s="14" customFormat="1" ht="14.5" hidden="1" x14ac:dyDescent="0.35">
      <c r="A7" s="8" t="s">
        <v>42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</row>
    <row r="8" spans="1:24" s="14" customFormat="1" ht="15" hidden="1" x14ac:dyDescent="0.35">
      <c r="A8" s="23" t="s">
        <v>13</v>
      </c>
      <c r="B8" s="10" t="s">
        <v>20</v>
      </c>
      <c r="C8" s="58" t="s">
        <v>43</v>
      </c>
      <c r="D8" s="59" t="s">
        <v>44</v>
      </c>
      <c r="E8" s="60" t="s">
        <v>45</v>
      </c>
      <c r="F8" s="8" t="s">
        <v>14</v>
      </c>
      <c r="G8" s="12"/>
      <c r="H8" s="12"/>
      <c r="I8" s="35">
        <v>95000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75">
        <f t="shared" ref="X8:X51" si="0">SUM(G8:S8)</f>
        <v>95000</v>
      </c>
    </row>
    <row r="9" spans="1:24" s="14" customFormat="1" ht="14.5" hidden="1" x14ac:dyDescent="0.35">
      <c r="A9" s="27" t="s">
        <v>15</v>
      </c>
      <c r="B9" s="10" t="s">
        <v>20</v>
      </c>
      <c r="C9" s="59" t="s">
        <v>96</v>
      </c>
      <c r="D9" s="59" t="s">
        <v>44</v>
      </c>
      <c r="E9" s="61" t="s">
        <v>46</v>
      </c>
      <c r="F9" s="10" t="s">
        <v>14</v>
      </c>
      <c r="G9" s="12"/>
      <c r="H9" s="12"/>
      <c r="I9" s="35">
        <v>245028.13</v>
      </c>
      <c r="J9" s="35"/>
      <c r="K9" s="35"/>
      <c r="L9" s="35"/>
      <c r="M9" s="35"/>
      <c r="N9" s="35"/>
      <c r="O9" s="35"/>
      <c r="P9" s="35">
        <v>207171.87</v>
      </c>
      <c r="Q9" s="35"/>
      <c r="R9" s="35"/>
      <c r="S9" s="35"/>
      <c r="T9" s="35"/>
      <c r="U9" s="35"/>
      <c r="V9" s="35"/>
      <c r="W9" s="35"/>
      <c r="X9" s="75">
        <f t="shared" si="0"/>
        <v>452200</v>
      </c>
    </row>
    <row r="10" spans="1:24" s="14" customFormat="1" ht="14.5" hidden="1" x14ac:dyDescent="0.35">
      <c r="A10" s="27"/>
      <c r="B10" s="10"/>
      <c r="C10" s="8"/>
      <c r="D10" s="8"/>
      <c r="E10" s="8"/>
      <c r="F10" s="10"/>
      <c r="G10" s="12"/>
      <c r="H10" s="1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75">
        <f t="shared" si="0"/>
        <v>0</v>
      </c>
    </row>
    <row r="11" spans="1:24" s="14" customFormat="1" ht="14.5" hidden="1" x14ac:dyDescent="0.35">
      <c r="A11" s="27"/>
      <c r="B11" s="10"/>
      <c r="C11" s="24"/>
      <c r="D11" s="24"/>
      <c r="E11" s="24"/>
      <c r="F11" s="10"/>
      <c r="G11" s="12"/>
      <c r="H11" s="12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75">
        <f t="shared" si="0"/>
        <v>0</v>
      </c>
    </row>
    <row r="12" spans="1:24" s="14" customFormat="1" ht="14.5" hidden="1" x14ac:dyDescent="0.35">
      <c r="A12" s="27"/>
      <c r="B12" s="10"/>
      <c r="C12" s="24"/>
      <c r="D12" s="24"/>
      <c r="E12" s="24"/>
      <c r="F12" s="10"/>
      <c r="G12" s="12"/>
      <c r="H12" s="12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75">
        <f t="shared" si="0"/>
        <v>0</v>
      </c>
    </row>
    <row r="13" spans="1:24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2"/>
      <c r="H13" s="12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75">
        <f t="shared" si="0"/>
        <v>0</v>
      </c>
    </row>
    <row r="14" spans="1:24" s="14" customFormat="1" ht="14" hidden="1" customHeight="1" x14ac:dyDescent="0.35">
      <c r="A14" s="8" t="s">
        <v>27</v>
      </c>
      <c r="B14" s="10"/>
      <c r="C14" s="24"/>
      <c r="D14" s="24"/>
      <c r="E14" s="24"/>
      <c r="F14" s="10"/>
      <c r="G14" s="12"/>
      <c r="H14" s="12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75">
        <f t="shared" si="0"/>
        <v>0</v>
      </c>
    </row>
    <row r="15" spans="1:24" s="14" customFormat="1" ht="14.5" hidden="1" x14ac:dyDescent="0.35">
      <c r="A15" s="15" t="s">
        <v>16</v>
      </c>
      <c r="B15" s="10" t="s">
        <v>20</v>
      </c>
      <c r="C15" s="8" t="s">
        <v>83</v>
      </c>
      <c r="D15" s="8" t="s">
        <v>84</v>
      </c>
      <c r="E15" s="8" t="s">
        <v>85</v>
      </c>
      <c r="F15" s="69">
        <v>17.207000000000001</v>
      </c>
      <c r="G15" s="12"/>
      <c r="H15" s="12"/>
      <c r="I15" s="35"/>
      <c r="J15" s="35"/>
      <c r="K15" s="35"/>
      <c r="L15" s="35"/>
      <c r="M15" s="35"/>
      <c r="N15" s="35">
        <f>145116.001835813-1</f>
        <v>145115.00183581299</v>
      </c>
      <c r="O15" s="35"/>
      <c r="P15" s="35"/>
      <c r="Q15" s="35"/>
      <c r="R15" s="35"/>
      <c r="S15" s="35"/>
      <c r="T15" s="35"/>
      <c r="U15" s="35"/>
      <c r="V15" s="35"/>
      <c r="W15" s="35"/>
      <c r="X15" s="75">
        <f t="shared" si="0"/>
        <v>145115.00183581299</v>
      </c>
    </row>
    <row r="16" spans="1:24" s="14" customFormat="1" ht="14.5" hidden="1" x14ac:dyDescent="0.35">
      <c r="A16" s="15" t="s">
        <v>16</v>
      </c>
      <c r="B16" s="10" t="s">
        <v>67</v>
      </c>
      <c r="C16" s="8" t="s">
        <v>83</v>
      </c>
      <c r="D16" s="8" t="s">
        <v>84</v>
      </c>
      <c r="E16" s="8" t="s">
        <v>85</v>
      </c>
      <c r="F16" s="69">
        <v>17.207000000000001</v>
      </c>
      <c r="G16" s="12"/>
      <c r="H16" s="12"/>
      <c r="I16" s="35"/>
      <c r="J16" s="35"/>
      <c r="K16" s="35"/>
      <c r="L16" s="35"/>
      <c r="M16" s="35"/>
      <c r="N16" s="35">
        <v>1</v>
      </c>
      <c r="O16" s="35"/>
      <c r="P16" s="35"/>
      <c r="Q16" s="35"/>
      <c r="R16" s="35"/>
      <c r="S16" s="35"/>
      <c r="T16" s="35"/>
      <c r="U16" s="35"/>
      <c r="V16" s="35">
        <v>-14231.2</v>
      </c>
      <c r="W16" s="35"/>
      <c r="X16" s="75">
        <f t="shared" si="0"/>
        <v>1</v>
      </c>
    </row>
    <row r="17" spans="1:24" s="14" customFormat="1" ht="14.5" hidden="1" x14ac:dyDescent="0.35">
      <c r="A17" s="15" t="s">
        <v>17</v>
      </c>
      <c r="B17" s="10" t="s">
        <v>20</v>
      </c>
      <c r="C17" s="8" t="s">
        <v>83</v>
      </c>
      <c r="D17" s="8" t="s">
        <v>84</v>
      </c>
      <c r="E17" s="8" t="s">
        <v>86</v>
      </c>
      <c r="F17" s="69" t="s">
        <v>18</v>
      </c>
      <c r="G17" s="12"/>
      <c r="H17" s="12"/>
      <c r="I17" s="35"/>
      <c r="J17" s="35"/>
      <c r="K17" s="35"/>
      <c r="L17" s="35"/>
      <c r="M17" s="35"/>
      <c r="N17" s="35">
        <f>39366-1</f>
        <v>39365</v>
      </c>
      <c r="O17" s="35"/>
      <c r="P17" s="35"/>
      <c r="Q17" s="35"/>
      <c r="R17" s="35"/>
      <c r="S17" s="35"/>
      <c r="T17" s="35"/>
      <c r="U17" s="35"/>
      <c r="V17" s="35"/>
      <c r="W17" s="35"/>
      <c r="X17" s="75">
        <f t="shared" si="0"/>
        <v>39365</v>
      </c>
    </row>
    <row r="18" spans="1:24" s="14" customFormat="1" ht="14.5" hidden="1" x14ac:dyDescent="0.35">
      <c r="A18" s="15" t="s">
        <v>17</v>
      </c>
      <c r="B18" s="10" t="s">
        <v>67</v>
      </c>
      <c r="C18" s="8" t="s">
        <v>83</v>
      </c>
      <c r="D18" s="8" t="s">
        <v>84</v>
      </c>
      <c r="E18" s="8" t="s">
        <v>86</v>
      </c>
      <c r="F18" s="69" t="s">
        <v>18</v>
      </c>
      <c r="G18" s="12"/>
      <c r="H18" s="12"/>
      <c r="I18" s="35"/>
      <c r="J18" s="35"/>
      <c r="K18" s="35"/>
      <c r="L18" s="35"/>
      <c r="M18" s="35"/>
      <c r="N18" s="35">
        <v>1</v>
      </c>
      <c r="O18" s="35"/>
      <c r="P18" s="35"/>
      <c r="Q18" s="35"/>
      <c r="R18" s="35"/>
      <c r="S18" s="35"/>
      <c r="T18" s="35"/>
      <c r="U18" s="35"/>
      <c r="V18" s="35"/>
      <c r="W18" s="35"/>
      <c r="X18" s="75">
        <f t="shared" si="0"/>
        <v>1</v>
      </c>
    </row>
    <row r="19" spans="1:24" s="14" customFormat="1" ht="14.5" hidden="1" x14ac:dyDescent="0.35">
      <c r="A19" s="28" t="s">
        <v>22</v>
      </c>
      <c r="B19" s="10" t="s">
        <v>20</v>
      </c>
      <c r="C19" s="48" t="s">
        <v>34</v>
      </c>
      <c r="D19" s="34" t="s">
        <v>35</v>
      </c>
      <c r="E19" s="8" t="s">
        <v>36</v>
      </c>
      <c r="F19" s="10" t="s">
        <v>14</v>
      </c>
      <c r="G19" s="11"/>
      <c r="H19" s="36">
        <v>21324.959105933682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75">
        <f t="shared" si="0"/>
        <v>21324.959105933682</v>
      </c>
    </row>
    <row r="20" spans="1:24" s="14" customFormat="1" ht="14.5" hidden="1" x14ac:dyDescent="0.35">
      <c r="A20" s="15" t="s">
        <v>31</v>
      </c>
      <c r="B20" s="37" t="s">
        <v>32</v>
      </c>
      <c r="C20" s="8" t="s">
        <v>24</v>
      </c>
      <c r="D20" s="49" t="s">
        <v>25</v>
      </c>
      <c r="E20" s="49" t="s">
        <v>26</v>
      </c>
      <c r="F20" s="49">
        <v>10.561</v>
      </c>
      <c r="G20" s="36">
        <v>3895.25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75">
        <f t="shared" si="0"/>
        <v>3895.25</v>
      </c>
    </row>
    <row r="21" spans="1:24" s="14" customFormat="1" ht="14.5" hidden="1" x14ac:dyDescent="0.35">
      <c r="A21" s="39" t="s">
        <v>72</v>
      </c>
      <c r="B21" s="37" t="s">
        <v>20</v>
      </c>
      <c r="C21" s="8" t="s">
        <v>34</v>
      </c>
      <c r="D21" s="8" t="s">
        <v>35</v>
      </c>
      <c r="E21" s="8" t="s">
        <v>36</v>
      </c>
      <c r="F21" s="49"/>
      <c r="G21" s="36"/>
      <c r="H21" s="36"/>
      <c r="I21" s="36"/>
      <c r="J21" s="36"/>
      <c r="K21" s="36"/>
      <c r="L21" s="36">
        <v>20310.29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75">
        <f t="shared" si="0"/>
        <v>20310.29</v>
      </c>
    </row>
    <row r="22" spans="1:24" s="14" customFormat="1" ht="14.5" hidden="1" x14ac:dyDescent="0.35">
      <c r="A22" s="28" t="s">
        <v>111</v>
      </c>
      <c r="B22" s="78" t="s">
        <v>151</v>
      </c>
      <c r="C22" s="8" t="s">
        <v>112</v>
      </c>
      <c r="D22" s="34" t="s">
        <v>25</v>
      </c>
      <c r="E22" s="8" t="s">
        <v>26</v>
      </c>
      <c r="F22" s="10">
        <v>10.561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>
        <v>16713.27</v>
      </c>
      <c r="T22" s="36"/>
      <c r="U22" s="36"/>
      <c r="V22" s="36"/>
      <c r="W22" s="36"/>
      <c r="X22" s="75">
        <f t="shared" si="0"/>
        <v>16713.27</v>
      </c>
    </row>
    <row r="23" spans="1:24" s="14" customFormat="1" ht="14.5" hidden="1" x14ac:dyDescent="0.35">
      <c r="A23" s="28" t="s">
        <v>117</v>
      </c>
      <c r="B23" s="76" t="s">
        <v>113</v>
      </c>
      <c r="C23" s="8" t="s">
        <v>114</v>
      </c>
      <c r="D23" s="8" t="s">
        <v>115</v>
      </c>
      <c r="E23" s="8" t="s">
        <v>116</v>
      </c>
      <c r="F23" s="10" t="s">
        <v>14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>
        <v>1926.67</v>
      </c>
      <c r="T23" s="36"/>
      <c r="U23" s="36"/>
      <c r="V23" s="36"/>
      <c r="W23" s="36"/>
      <c r="X23" s="75">
        <f t="shared" si="0"/>
        <v>1926.67</v>
      </c>
    </row>
    <row r="24" spans="1:24" s="14" customFormat="1" ht="14.5" hidden="1" x14ac:dyDescent="0.35">
      <c r="A24" s="28" t="s">
        <v>118</v>
      </c>
      <c r="B24" s="76" t="s">
        <v>113</v>
      </c>
      <c r="C24" s="38" t="s">
        <v>119</v>
      </c>
      <c r="D24" s="38" t="s">
        <v>120</v>
      </c>
      <c r="E24" s="38" t="s">
        <v>121</v>
      </c>
      <c r="F24" s="10" t="s">
        <v>14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>
        <v>8587.61</v>
      </c>
      <c r="T24" s="36"/>
      <c r="U24" s="36"/>
      <c r="V24" s="36"/>
      <c r="W24" s="36"/>
      <c r="X24" s="75">
        <f t="shared" si="0"/>
        <v>8587.61</v>
      </c>
    </row>
    <row r="25" spans="1:24" s="14" customFormat="1" ht="14.5" hidden="1" x14ac:dyDescent="0.35">
      <c r="A25" s="15" t="s">
        <v>122</v>
      </c>
      <c r="B25" s="76" t="s">
        <v>113</v>
      </c>
      <c r="C25" s="38" t="s">
        <v>123</v>
      </c>
      <c r="D25" s="8" t="s">
        <v>124</v>
      </c>
      <c r="E25" s="38" t="s">
        <v>125</v>
      </c>
      <c r="F25" s="10" t="s">
        <v>14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>
        <v>14285.9</v>
      </c>
      <c r="T25" s="36"/>
      <c r="U25" s="36"/>
      <c r="V25" s="36"/>
      <c r="W25" s="36"/>
      <c r="X25" s="75">
        <f t="shared" si="0"/>
        <v>14285.9</v>
      </c>
    </row>
    <row r="26" spans="1:24" s="14" customFormat="1" ht="14.5" hidden="1" x14ac:dyDescent="0.35">
      <c r="A26" s="15" t="s">
        <v>126</v>
      </c>
      <c r="B26" s="76" t="s">
        <v>113</v>
      </c>
      <c r="C26" s="38" t="s">
        <v>127</v>
      </c>
      <c r="D26" s="8" t="s">
        <v>128</v>
      </c>
      <c r="E26" s="38" t="s">
        <v>129</v>
      </c>
      <c r="F26" s="10" t="s">
        <v>14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>
        <v>6440.71</v>
      </c>
      <c r="T26" s="36"/>
      <c r="U26" s="36"/>
      <c r="V26" s="36"/>
      <c r="W26" s="36"/>
      <c r="X26" s="75">
        <f t="shared" si="0"/>
        <v>6440.71</v>
      </c>
    </row>
    <row r="27" spans="1:24" s="14" customFormat="1" ht="14.5" hidden="1" x14ac:dyDescent="0.35">
      <c r="A27" s="32" t="s">
        <v>130</v>
      </c>
      <c r="B27" s="76" t="s">
        <v>113</v>
      </c>
      <c r="C27" s="8" t="s">
        <v>131</v>
      </c>
      <c r="D27" s="8" t="s">
        <v>132</v>
      </c>
      <c r="E27" s="8" t="s">
        <v>133</v>
      </c>
      <c r="F27" s="10" t="s">
        <v>14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>
        <v>2500</v>
      </c>
      <c r="T27" s="36"/>
      <c r="U27" s="36"/>
      <c r="V27" s="36"/>
      <c r="W27" s="36"/>
      <c r="X27" s="75">
        <f t="shared" si="0"/>
        <v>2500</v>
      </c>
    </row>
    <row r="28" spans="1:24" s="14" customFormat="1" ht="14.5" hidden="1" x14ac:dyDescent="0.35">
      <c r="A28" s="15" t="s">
        <v>134</v>
      </c>
      <c r="B28" s="76" t="s">
        <v>113</v>
      </c>
      <c r="C28" s="8" t="s">
        <v>135</v>
      </c>
      <c r="D28" s="8" t="s">
        <v>136</v>
      </c>
      <c r="E28" s="8" t="s">
        <v>137</v>
      </c>
      <c r="F28" s="10" t="s">
        <v>14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>
        <v>1380.67</v>
      </c>
      <c r="T28" s="36"/>
      <c r="U28" s="36"/>
      <c r="V28" s="36"/>
      <c r="W28" s="36"/>
      <c r="X28" s="75">
        <f t="shared" si="0"/>
        <v>1380.67</v>
      </c>
    </row>
    <row r="29" spans="1:24" s="14" customFormat="1" ht="14.5" hidden="1" x14ac:dyDescent="0.35">
      <c r="A29" s="15" t="s">
        <v>138</v>
      </c>
      <c r="B29" s="76" t="s">
        <v>139</v>
      </c>
      <c r="C29" s="38" t="s">
        <v>140</v>
      </c>
      <c r="D29" s="8" t="s">
        <v>141</v>
      </c>
      <c r="E29" s="38" t="s">
        <v>142</v>
      </c>
      <c r="F29" s="10" t="s">
        <v>14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>
        <v>22584.13</v>
      </c>
      <c r="T29" s="36"/>
      <c r="U29" s="36"/>
      <c r="V29" s="36"/>
      <c r="W29" s="36"/>
      <c r="X29" s="75">
        <f t="shared" si="0"/>
        <v>22584.13</v>
      </c>
    </row>
    <row r="30" spans="1:24" s="14" customFormat="1" ht="14.5" hidden="1" x14ac:dyDescent="0.35">
      <c r="A30" s="15"/>
      <c r="B30" s="10"/>
      <c r="C30" s="8"/>
      <c r="D30" s="8"/>
      <c r="E30" s="8"/>
      <c r="F30" s="10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75">
        <f t="shared" si="0"/>
        <v>0</v>
      </c>
    </row>
    <row r="31" spans="1:24" s="14" customFormat="1" ht="15.5" hidden="1" x14ac:dyDescent="0.35">
      <c r="A31" s="3" t="s">
        <v>8</v>
      </c>
      <c r="B31" s="10"/>
      <c r="C31" s="50"/>
      <c r="D31" s="8"/>
      <c r="E31" s="50"/>
      <c r="F31" s="10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75">
        <f t="shared" si="0"/>
        <v>0</v>
      </c>
    </row>
    <row r="32" spans="1:24" s="39" customFormat="1" ht="14.5" hidden="1" x14ac:dyDescent="0.35">
      <c r="A32" s="8" t="s">
        <v>63</v>
      </c>
      <c r="B32" s="4"/>
      <c r="C32" s="7"/>
      <c r="D32" s="7"/>
      <c r="E32" s="4"/>
      <c r="F32" s="4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75">
        <f t="shared" si="0"/>
        <v>0</v>
      </c>
    </row>
    <row r="33" spans="1:25" s="14" customFormat="1" ht="14.5" hidden="1" x14ac:dyDescent="0.35">
      <c r="A33" s="26" t="s">
        <v>64</v>
      </c>
      <c r="B33" s="33" t="s">
        <v>20</v>
      </c>
      <c r="C33" s="8" t="s">
        <v>65</v>
      </c>
      <c r="D33" s="38" t="s">
        <v>21</v>
      </c>
      <c r="E33" s="38" t="s">
        <v>66</v>
      </c>
      <c r="F33" s="8">
        <v>17.245000000000001</v>
      </c>
      <c r="G33" s="36"/>
      <c r="H33" s="36"/>
      <c r="I33" s="36"/>
      <c r="J33" s="36"/>
      <c r="K33" s="36">
        <f>35772.42-2</f>
        <v>35770.42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75">
        <f t="shared" si="0"/>
        <v>35770.42</v>
      </c>
    </row>
    <row r="34" spans="1:25" s="39" customFormat="1" ht="14.5" hidden="1" x14ac:dyDescent="0.35">
      <c r="A34" s="26" t="s">
        <v>64</v>
      </c>
      <c r="B34" s="10" t="s">
        <v>67</v>
      </c>
      <c r="C34" s="8" t="s">
        <v>65</v>
      </c>
      <c r="D34" s="38" t="s">
        <v>21</v>
      </c>
      <c r="E34" s="38" t="s">
        <v>66</v>
      </c>
      <c r="F34" s="8">
        <v>17.245000000000001</v>
      </c>
      <c r="G34" s="36"/>
      <c r="H34" s="36"/>
      <c r="I34" s="36"/>
      <c r="J34" s="36"/>
      <c r="K34" s="36">
        <v>1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5">
        <f t="shared" si="0"/>
        <v>1</v>
      </c>
    </row>
    <row r="35" spans="1:25" s="39" customFormat="1" ht="14.5" hidden="1" x14ac:dyDescent="0.35">
      <c r="A35" s="26" t="s">
        <v>64</v>
      </c>
      <c r="B35" s="10" t="s">
        <v>68</v>
      </c>
      <c r="C35" s="8" t="s">
        <v>65</v>
      </c>
      <c r="D35" s="38" t="s">
        <v>21</v>
      </c>
      <c r="E35" s="38" t="s">
        <v>66</v>
      </c>
      <c r="F35" s="8">
        <v>17.245000000000001</v>
      </c>
      <c r="G35" s="36"/>
      <c r="H35" s="36"/>
      <c r="I35" s="36"/>
      <c r="J35" s="36"/>
      <c r="K35" s="36">
        <v>1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75">
        <f t="shared" si="0"/>
        <v>1</v>
      </c>
    </row>
    <row r="36" spans="1:25" s="39" customFormat="1" ht="14.5" hidden="1" x14ac:dyDescent="0.35">
      <c r="A36" s="32"/>
      <c r="B36" s="33"/>
      <c r="C36" s="8"/>
      <c r="D36" s="8"/>
      <c r="E36" s="8"/>
      <c r="F36" s="8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75">
        <f t="shared" si="0"/>
        <v>0</v>
      </c>
    </row>
    <row r="37" spans="1:25" s="39" customFormat="1" ht="14.5" hidden="1" x14ac:dyDescent="0.35">
      <c r="A37" s="32"/>
      <c r="B37" s="10"/>
      <c r="C37" s="8"/>
      <c r="D37" s="8"/>
      <c r="E37" s="8"/>
      <c r="F37" s="8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75">
        <f t="shared" si="0"/>
        <v>0</v>
      </c>
    </row>
    <row r="38" spans="1:25" s="39" customFormat="1" ht="14.5" hidden="1" x14ac:dyDescent="0.35">
      <c r="A38" s="32"/>
      <c r="B38" s="10"/>
      <c r="C38" s="8"/>
      <c r="D38" s="8"/>
      <c r="E38" s="8"/>
      <c r="F38" s="8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75">
        <f t="shared" si="0"/>
        <v>0</v>
      </c>
    </row>
    <row r="39" spans="1:25" s="14" customFormat="1" ht="14.5" hidden="1" x14ac:dyDescent="0.35">
      <c r="A39" s="16"/>
      <c r="B39" s="4"/>
      <c r="C39" s="5"/>
      <c r="D39" s="5"/>
      <c r="E39" s="6"/>
      <c r="F39" s="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75">
        <f t="shared" si="0"/>
        <v>0</v>
      </c>
    </row>
    <row r="40" spans="1:25" s="14" customFormat="1" ht="14.5" hidden="1" x14ac:dyDescent="0.35">
      <c r="A40" s="22" t="s">
        <v>8</v>
      </c>
      <c r="B40" s="4"/>
      <c r="C40" s="5"/>
      <c r="D40" s="5"/>
      <c r="E40" s="6"/>
      <c r="F40" s="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75">
        <f t="shared" si="0"/>
        <v>0</v>
      </c>
    </row>
    <row r="41" spans="1:25" s="14" customFormat="1" ht="14.5" hidden="1" x14ac:dyDescent="0.35">
      <c r="A41" s="8" t="s">
        <v>110</v>
      </c>
      <c r="B41" s="4"/>
      <c r="C41" s="5"/>
      <c r="D41" s="5"/>
      <c r="E41" s="6"/>
      <c r="F41" s="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75">
        <f t="shared" si="0"/>
        <v>0</v>
      </c>
    </row>
    <row r="42" spans="1:25" s="14" customFormat="1" ht="14.5" hidden="1" x14ac:dyDescent="0.35">
      <c r="A42" s="77" t="s">
        <v>143</v>
      </c>
      <c r="B42" s="76" t="s">
        <v>144</v>
      </c>
      <c r="C42" s="8" t="s">
        <v>145</v>
      </c>
      <c r="D42" s="8" t="s">
        <v>146</v>
      </c>
      <c r="E42" s="8" t="s">
        <v>147</v>
      </c>
      <c r="F42" s="8">
        <v>17.225000000000001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>
        <f>7795.27208644278-1</f>
        <v>7794.2720864427802</v>
      </c>
      <c r="T42" s="36"/>
      <c r="U42" s="36"/>
      <c r="V42" s="36"/>
      <c r="W42" s="36"/>
      <c r="X42" s="75">
        <f t="shared" si="0"/>
        <v>7794.2720864427802</v>
      </c>
    </row>
    <row r="43" spans="1:25" s="14" customFormat="1" ht="14.5" hidden="1" x14ac:dyDescent="0.35">
      <c r="A43" s="77" t="s">
        <v>143</v>
      </c>
      <c r="B43" s="76" t="s">
        <v>148</v>
      </c>
      <c r="C43" s="8" t="s">
        <v>145</v>
      </c>
      <c r="D43" s="8" t="s">
        <v>146</v>
      </c>
      <c r="E43" s="8" t="s">
        <v>147</v>
      </c>
      <c r="F43" s="8">
        <v>17.225000000000001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>
        <v>1</v>
      </c>
      <c r="T43" s="36"/>
      <c r="U43" s="36"/>
      <c r="V43" s="36"/>
      <c r="W43" s="36"/>
      <c r="X43" s="75">
        <f t="shared" si="0"/>
        <v>1</v>
      </c>
    </row>
    <row r="44" spans="1:25" s="14" customFormat="1" ht="14.5" hidden="1" x14ac:dyDescent="0.35">
      <c r="A44" s="32"/>
      <c r="B44" s="10"/>
      <c r="C44" s="8"/>
      <c r="D44" s="8"/>
      <c r="E44" s="8"/>
      <c r="F44" s="8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75">
        <f t="shared" si="0"/>
        <v>0</v>
      </c>
    </row>
    <row r="45" spans="1:25" s="14" customFormat="1" ht="14.5" hidden="1" x14ac:dyDescent="0.35">
      <c r="A45" s="32"/>
      <c r="B45" s="10"/>
      <c r="C45" s="8"/>
      <c r="D45" s="8"/>
      <c r="E45" s="8"/>
      <c r="F45" s="8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75">
        <f t="shared" si="0"/>
        <v>0</v>
      </c>
    </row>
    <row r="46" spans="1:25" s="14" customFormat="1" ht="14.5" hidden="1" x14ac:dyDescent="0.35">
      <c r="A46" s="32"/>
      <c r="B46" s="10"/>
      <c r="C46" s="8"/>
      <c r="D46" s="8"/>
      <c r="E46" s="8"/>
      <c r="F46" s="8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75">
        <f t="shared" si="0"/>
        <v>0</v>
      </c>
      <c r="Y46" s="40"/>
    </row>
    <row r="47" spans="1:25" s="14" customFormat="1" ht="14.5" hidden="1" x14ac:dyDescent="0.35">
      <c r="A47"/>
      <c r="B47"/>
      <c r="C47" s="8"/>
      <c r="D47" s="8"/>
      <c r="E47" s="8"/>
      <c r="F47" s="3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75">
        <f t="shared" si="0"/>
        <v>0</v>
      </c>
    </row>
    <row r="48" spans="1:25" s="14" customFormat="1" ht="14.5" hidden="1" x14ac:dyDescent="0.35">
      <c r="A48" s="15"/>
      <c r="B48" s="10"/>
      <c r="C48" s="8"/>
      <c r="D48" s="8"/>
      <c r="E48" s="8"/>
      <c r="F48" s="31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75">
        <f t="shared" si="0"/>
        <v>0</v>
      </c>
    </row>
    <row r="49" spans="1:24" s="39" customFormat="1" ht="14.5" hidden="1" x14ac:dyDescent="0.35">
      <c r="A49" s="16"/>
      <c r="B49" s="4"/>
      <c r="C49" s="5"/>
      <c r="D49" s="5"/>
      <c r="E49" s="5"/>
      <c r="F49" s="4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75">
        <f t="shared" si="0"/>
        <v>0</v>
      </c>
    </row>
    <row r="50" spans="1:24" s="39" customFormat="1" ht="14.5" x14ac:dyDescent="0.35">
      <c r="A50" s="22" t="s">
        <v>8</v>
      </c>
      <c r="B50" s="4"/>
      <c r="C50" s="5"/>
      <c r="D50" s="5"/>
      <c r="E50" s="5"/>
      <c r="F50" s="4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75">
        <f t="shared" si="0"/>
        <v>0</v>
      </c>
    </row>
    <row r="51" spans="1:24" s="39" customFormat="1" ht="14.5" x14ac:dyDescent="0.35">
      <c r="A51" s="8" t="s">
        <v>50</v>
      </c>
      <c r="B51" s="4"/>
      <c r="C51" s="5"/>
      <c r="D51" s="5"/>
      <c r="E51" s="5"/>
      <c r="F51" s="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75">
        <f t="shared" si="0"/>
        <v>0</v>
      </c>
    </row>
    <row r="52" spans="1:24" s="14" customFormat="1" ht="15.5" hidden="1" x14ac:dyDescent="0.35">
      <c r="A52" s="63" t="s">
        <v>51</v>
      </c>
      <c r="B52" s="64" t="s">
        <v>52</v>
      </c>
      <c r="C52" s="65" t="s">
        <v>53</v>
      </c>
      <c r="D52" s="65" t="s">
        <v>54</v>
      </c>
      <c r="E52" s="65">
        <v>6501</v>
      </c>
      <c r="F52" s="10">
        <v>17.259</v>
      </c>
      <c r="G52" s="35"/>
      <c r="H52" s="35"/>
      <c r="I52" s="35"/>
      <c r="J52" s="35">
        <f>457328-2</f>
        <v>457326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>
        <v>-24867.180000000099</v>
      </c>
      <c r="V52" s="35"/>
      <c r="W52" s="35"/>
      <c r="X52" s="62">
        <f>SUM(G52:U52)</f>
        <v>432458.81999999989</v>
      </c>
    </row>
    <row r="53" spans="1:24" s="14" customFormat="1" ht="15.5" hidden="1" x14ac:dyDescent="0.35">
      <c r="A53" s="63" t="s">
        <v>51</v>
      </c>
      <c r="B53" s="10" t="s">
        <v>55</v>
      </c>
      <c r="C53" s="65" t="s">
        <v>53</v>
      </c>
      <c r="D53" s="65" t="s">
        <v>54</v>
      </c>
      <c r="E53" s="65">
        <v>6501</v>
      </c>
      <c r="F53" s="10">
        <v>17.259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62">
        <f t="shared" ref="X53:X79" si="1">SUM(G53:U53)</f>
        <v>1</v>
      </c>
    </row>
    <row r="54" spans="1:24" s="14" customFormat="1" ht="15.5" hidden="1" x14ac:dyDescent="0.35">
      <c r="A54" s="66" t="s">
        <v>51</v>
      </c>
      <c r="B54" s="10" t="s">
        <v>56</v>
      </c>
      <c r="C54" s="65" t="s">
        <v>53</v>
      </c>
      <c r="D54" s="65" t="s">
        <v>54</v>
      </c>
      <c r="E54" s="65">
        <v>6501</v>
      </c>
      <c r="F54" s="67">
        <v>17.259</v>
      </c>
      <c r="G54" s="36"/>
      <c r="H54" s="36"/>
      <c r="I54" s="36"/>
      <c r="J54" s="36">
        <v>1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>
        <v>24867.180000000051</v>
      </c>
      <c r="V54" s="36"/>
      <c r="W54" s="36"/>
      <c r="X54" s="62">
        <f t="shared" si="1"/>
        <v>24868.180000000051</v>
      </c>
    </row>
    <row r="55" spans="1:24" s="14" customFormat="1" ht="15.5" hidden="1" x14ac:dyDescent="0.35">
      <c r="A55" s="15" t="s">
        <v>57</v>
      </c>
      <c r="B55" s="10" t="s">
        <v>55</v>
      </c>
      <c r="C55" s="65" t="s">
        <v>58</v>
      </c>
      <c r="D55" s="65" t="s">
        <v>59</v>
      </c>
      <c r="E55" s="65">
        <v>6502</v>
      </c>
      <c r="F55" s="8">
        <v>17.257999999999999</v>
      </c>
      <c r="G55" s="36"/>
      <c r="H55" s="36"/>
      <c r="I55" s="36"/>
      <c r="J55" s="36">
        <f>71557-2</f>
        <v>71555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62">
        <f t="shared" si="1"/>
        <v>71555</v>
      </c>
    </row>
    <row r="56" spans="1:24" s="39" customFormat="1" ht="15.5" hidden="1" x14ac:dyDescent="0.35">
      <c r="A56" s="15" t="s">
        <v>57</v>
      </c>
      <c r="B56" s="10" t="s">
        <v>56</v>
      </c>
      <c r="C56" s="65" t="s">
        <v>58</v>
      </c>
      <c r="D56" s="65" t="s">
        <v>59</v>
      </c>
      <c r="E56" s="65">
        <v>6502</v>
      </c>
      <c r="F56" s="8">
        <v>17.257999999999999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62">
        <f t="shared" si="1"/>
        <v>1</v>
      </c>
    </row>
    <row r="57" spans="1:24" s="39" customFormat="1" ht="15.5" hidden="1" x14ac:dyDescent="0.35">
      <c r="A57" s="15" t="s">
        <v>57</v>
      </c>
      <c r="B57" s="10" t="s">
        <v>60</v>
      </c>
      <c r="C57" s="65" t="s">
        <v>58</v>
      </c>
      <c r="D57" s="65" t="s">
        <v>59</v>
      </c>
      <c r="E57" s="65">
        <v>6502</v>
      </c>
      <c r="F57" s="8">
        <v>17.257999999999999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62">
        <f t="shared" si="1"/>
        <v>1</v>
      </c>
    </row>
    <row r="58" spans="1:24" s="39" customFormat="1" ht="15.5" hidden="1" x14ac:dyDescent="0.35">
      <c r="A58" s="26" t="s">
        <v>61</v>
      </c>
      <c r="B58" s="10" t="s">
        <v>55</v>
      </c>
      <c r="C58" s="65" t="s">
        <v>62</v>
      </c>
      <c r="D58" s="8" t="s">
        <v>101</v>
      </c>
      <c r="E58" s="65">
        <v>6503</v>
      </c>
      <c r="F58" s="8">
        <v>17.277999999999999</v>
      </c>
      <c r="G58" s="35"/>
      <c r="H58" s="35"/>
      <c r="I58" s="35"/>
      <c r="J58" s="35">
        <f>106321-2</f>
        <v>106319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62">
        <f t="shared" si="1"/>
        <v>106319</v>
      </c>
    </row>
    <row r="59" spans="1:24" s="39" customFormat="1" ht="15.5" hidden="1" x14ac:dyDescent="0.35">
      <c r="A59" s="26" t="s">
        <v>61</v>
      </c>
      <c r="B59" s="10" t="s">
        <v>56</v>
      </c>
      <c r="C59" s="65" t="s">
        <v>62</v>
      </c>
      <c r="D59" s="8" t="s">
        <v>101</v>
      </c>
      <c r="E59" s="65">
        <v>6503</v>
      </c>
      <c r="F59" s="8">
        <v>17.277999999999999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62">
        <f t="shared" si="1"/>
        <v>1</v>
      </c>
    </row>
    <row r="60" spans="1:24" s="39" customFormat="1" ht="15.5" hidden="1" x14ac:dyDescent="0.35">
      <c r="A60" s="26" t="s">
        <v>61</v>
      </c>
      <c r="B60" s="10" t="s">
        <v>60</v>
      </c>
      <c r="C60" s="65" t="s">
        <v>62</v>
      </c>
      <c r="D60" s="8" t="s">
        <v>101</v>
      </c>
      <c r="E60" s="65">
        <v>6503</v>
      </c>
      <c r="F60" s="8">
        <v>17.277999999999999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62">
        <f t="shared" si="1"/>
        <v>1</v>
      </c>
    </row>
    <row r="61" spans="1:24" s="14" customFormat="1" ht="15.5" hidden="1" x14ac:dyDescent="0.35">
      <c r="A61" s="15" t="s">
        <v>57</v>
      </c>
      <c r="B61" s="10" t="s">
        <v>91</v>
      </c>
      <c r="C61" s="65" t="s">
        <v>92</v>
      </c>
      <c r="D61" s="65" t="s">
        <v>59</v>
      </c>
      <c r="E61" s="65">
        <v>6502</v>
      </c>
      <c r="F61" s="8">
        <v>17.257999999999999</v>
      </c>
      <c r="G61" s="35"/>
      <c r="H61" s="35"/>
      <c r="I61" s="35"/>
      <c r="J61" s="35"/>
      <c r="K61" s="35"/>
      <c r="L61" s="35"/>
      <c r="M61" s="35"/>
      <c r="N61" s="35"/>
      <c r="O61" s="35">
        <f>337259-1</f>
        <v>337258</v>
      </c>
      <c r="P61" s="35"/>
      <c r="Q61" s="35"/>
      <c r="R61" s="35"/>
      <c r="S61" s="35"/>
      <c r="T61" s="35"/>
      <c r="U61" s="35">
        <v>-95090.64</v>
      </c>
      <c r="V61" s="35"/>
      <c r="W61" s="35"/>
      <c r="X61" s="62">
        <f t="shared" si="1"/>
        <v>242167.36</v>
      </c>
    </row>
    <row r="62" spans="1:24" s="14" customFormat="1" ht="15.5" hidden="1" x14ac:dyDescent="0.35">
      <c r="A62" s="15" t="s">
        <v>57</v>
      </c>
      <c r="B62" s="10" t="s">
        <v>56</v>
      </c>
      <c r="C62" s="65" t="s">
        <v>92</v>
      </c>
      <c r="D62" s="65" t="s">
        <v>59</v>
      </c>
      <c r="E62" s="65">
        <v>6502</v>
      </c>
      <c r="F62" s="8">
        <v>17.257999999999999</v>
      </c>
      <c r="G62" s="35"/>
      <c r="H62" s="35"/>
      <c r="I62" s="35"/>
      <c r="J62" s="35"/>
      <c r="K62" s="35"/>
      <c r="L62" s="35"/>
      <c r="M62" s="35"/>
      <c r="N62" s="35"/>
      <c r="O62" s="35">
        <v>1</v>
      </c>
      <c r="P62" s="35"/>
      <c r="Q62" s="35"/>
      <c r="R62" s="35"/>
      <c r="S62" s="35"/>
      <c r="T62" s="35"/>
      <c r="U62" s="35">
        <v>95090.64</v>
      </c>
      <c r="V62" s="35"/>
      <c r="W62" s="35"/>
      <c r="X62" s="62">
        <f t="shared" si="1"/>
        <v>95091.64</v>
      </c>
    </row>
    <row r="63" spans="1:24" s="14" customFormat="1" ht="15.5" hidden="1" x14ac:dyDescent="0.35">
      <c r="A63" s="26" t="s">
        <v>61</v>
      </c>
      <c r="B63" s="10" t="s">
        <v>91</v>
      </c>
      <c r="C63" s="65" t="s">
        <v>93</v>
      </c>
      <c r="D63" s="8" t="s">
        <v>101</v>
      </c>
      <c r="E63" s="65">
        <v>6503</v>
      </c>
      <c r="F63" s="8">
        <v>17.277999999999999</v>
      </c>
      <c r="G63" s="35"/>
      <c r="H63" s="35"/>
      <c r="I63" s="35"/>
      <c r="J63" s="35"/>
      <c r="K63" s="35"/>
      <c r="L63" s="35"/>
      <c r="M63" s="35"/>
      <c r="N63" s="35"/>
      <c r="O63" s="35">
        <f>452399-1</f>
        <v>452398</v>
      </c>
      <c r="P63" s="35"/>
      <c r="Q63" s="35"/>
      <c r="R63" s="35"/>
      <c r="S63" s="35"/>
      <c r="T63" s="35"/>
      <c r="U63" s="35">
        <v>-133963.06</v>
      </c>
      <c r="V63" s="35"/>
      <c r="W63" s="35"/>
      <c r="X63" s="62">
        <f t="shared" si="1"/>
        <v>318434.94</v>
      </c>
    </row>
    <row r="64" spans="1:24" s="14" customFormat="1" ht="15.5" hidden="1" x14ac:dyDescent="0.35">
      <c r="A64" s="26" t="s">
        <v>61</v>
      </c>
      <c r="B64" s="10" t="s">
        <v>56</v>
      </c>
      <c r="C64" s="65" t="s">
        <v>93</v>
      </c>
      <c r="D64" s="8" t="s">
        <v>101</v>
      </c>
      <c r="E64" s="65">
        <v>6503</v>
      </c>
      <c r="F64" s="8">
        <v>17.277999999999999</v>
      </c>
      <c r="G64" s="35"/>
      <c r="H64" s="35"/>
      <c r="I64" s="35"/>
      <c r="J64" s="35"/>
      <c r="K64" s="35"/>
      <c r="L64" s="35"/>
      <c r="M64" s="35"/>
      <c r="N64" s="35"/>
      <c r="O64" s="35">
        <v>1</v>
      </c>
      <c r="P64" s="35"/>
      <c r="Q64" s="35"/>
      <c r="R64" s="35"/>
      <c r="S64" s="35"/>
      <c r="T64" s="35"/>
      <c r="U64" s="35">
        <v>133963.06</v>
      </c>
      <c r="V64" s="35"/>
      <c r="W64" s="35"/>
      <c r="X64" s="62">
        <f t="shared" si="1"/>
        <v>133964.06</v>
      </c>
    </row>
    <row r="65" spans="1:25" s="14" customFormat="1" ht="14.5" hidden="1" x14ac:dyDescent="0.35">
      <c r="A65" s="70" t="s">
        <v>100</v>
      </c>
      <c r="B65" s="71" t="s">
        <v>20</v>
      </c>
      <c r="C65" s="8" t="s">
        <v>93</v>
      </c>
      <c r="D65" s="8" t="s">
        <v>101</v>
      </c>
      <c r="E65" s="8">
        <v>6523</v>
      </c>
      <c r="F65" s="72">
        <v>17.277999999999999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>
        <v>12226</v>
      </c>
      <c r="R65" s="35"/>
      <c r="S65" s="35"/>
      <c r="T65" s="35"/>
      <c r="U65" s="35"/>
      <c r="V65" s="35"/>
      <c r="W65" s="35"/>
      <c r="X65" s="62">
        <f t="shared" si="1"/>
        <v>12226</v>
      </c>
    </row>
    <row r="66" spans="1:25" s="14" customFormat="1" ht="14.5" hidden="1" x14ac:dyDescent="0.35">
      <c r="A66" s="73" t="s">
        <v>105</v>
      </c>
      <c r="B66" s="10" t="s">
        <v>20</v>
      </c>
      <c r="C66" s="74" t="s">
        <v>106</v>
      </c>
      <c r="D66" s="8" t="s">
        <v>101</v>
      </c>
      <c r="E66" s="8">
        <v>6404</v>
      </c>
      <c r="F66" s="8">
        <v>17.277999999999999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>
        <f>13000-1</f>
        <v>12999</v>
      </c>
      <c r="S66" s="35"/>
      <c r="T66" s="35"/>
      <c r="U66" s="35">
        <v>-10592</v>
      </c>
      <c r="V66" s="35"/>
      <c r="W66" s="35"/>
      <c r="X66" s="62">
        <f t="shared" si="1"/>
        <v>2407</v>
      </c>
    </row>
    <row r="67" spans="1:25" s="14" customFormat="1" ht="14.5" x14ac:dyDescent="0.35">
      <c r="A67" s="73" t="s">
        <v>105</v>
      </c>
      <c r="B67" s="10" t="s">
        <v>67</v>
      </c>
      <c r="C67" s="74" t="s">
        <v>106</v>
      </c>
      <c r="D67" s="8" t="s">
        <v>101</v>
      </c>
      <c r="E67" s="8">
        <v>6404</v>
      </c>
      <c r="F67" s="8">
        <v>17.277999999999999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>
        <v>1</v>
      </c>
      <c r="S67" s="35"/>
      <c r="T67" s="35"/>
      <c r="U67" s="35">
        <v>10592</v>
      </c>
      <c r="V67" s="35"/>
      <c r="W67" s="35">
        <v>-5821.55</v>
      </c>
      <c r="X67" s="62">
        <f>SUM(R67:W67)</f>
        <v>4771.45</v>
      </c>
    </row>
    <row r="68" spans="1:25" s="14" customFormat="1" ht="14.5" x14ac:dyDescent="0.35">
      <c r="A68" s="26"/>
      <c r="B68" s="10"/>
      <c r="C68" s="51"/>
      <c r="D68" s="8"/>
      <c r="E68" s="51"/>
      <c r="F68" s="8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62">
        <f t="shared" si="1"/>
        <v>0</v>
      </c>
    </row>
    <row r="69" spans="1:25" s="14" customFormat="1" ht="14.5" x14ac:dyDescent="0.35">
      <c r="A69" s="30"/>
      <c r="B69" s="37"/>
      <c r="C69" s="34"/>
      <c r="D69" s="8"/>
      <c r="E69" s="52"/>
      <c r="F69" s="8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62">
        <f t="shared" si="1"/>
        <v>0</v>
      </c>
    </row>
    <row r="70" spans="1:25" s="14" customFormat="1" ht="14.5" x14ac:dyDescent="0.35">
      <c r="A70" s="30"/>
      <c r="B70" s="10"/>
      <c r="C70" s="34"/>
      <c r="D70" s="8"/>
      <c r="E70" s="52"/>
      <c r="F70" s="8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62">
        <f t="shared" si="1"/>
        <v>0</v>
      </c>
    </row>
    <row r="71" spans="1:25" s="14" customFormat="1" ht="14.5" x14ac:dyDescent="0.35">
      <c r="A71" s="30"/>
      <c r="B71" s="10"/>
      <c r="C71" s="34"/>
      <c r="D71" s="8"/>
      <c r="E71" s="52"/>
      <c r="F71" s="8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62">
        <f t="shared" si="1"/>
        <v>0</v>
      </c>
    </row>
    <row r="72" spans="1:25" s="14" customFormat="1" ht="14.5" x14ac:dyDescent="0.35">
      <c r="A72" s="30"/>
      <c r="B72" s="10"/>
      <c r="C72" s="34"/>
      <c r="D72" s="8"/>
      <c r="E72" s="52"/>
      <c r="F72" s="8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62">
        <f t="shared" si="1"/>
        <v>0</v>
      </c>
    </row>
    <row r="73" spans="1:25" s="14" customFormat="1" ht="14.5" x14ac:dyDescent="0.35">
      <c r="A73" s="26"/>
      <c r="B73" s="10"/>
      <c r="C73" s="8"/>
      <c r="D73" s="8"/>
      <c r="E73" s="10"/>
      <c r="F73" s="8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62">
        <f t="shared" si="1"/>
        <v>0</v>
      </c>
    </row>
    <row r="74" spans="1:25" s="14" customFormat="1" ht="14.5" hidden="1" x14ac:dyDescent="0.35">
      <c r="A74" s="22" t="s">
        <v>8</v>
      </c>
      <c r="B74" s="10"/>
      <c r="C74" s="8"/>
      <c r="D74" s="8"/>
      <c r="E74" s="10"/>
      <c r="F74" s="8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62">
        <f t="shared" si="1"/>
        <v>0</v>
      </c>
    </row>
    <row r="75" spans="1:25" s="14" customFormat="1" ht="14.5" hidden="1" x14ac:dyDescent="0.35">
      <c r="A75" s="8" t="s">
        <v>76</v>
      </c>
      <c r="B75" s="10"/>
      <c r="C75" s="8"/>
      <c r="D75" s="8"/>
      <c r="E75" s="10"/>
      <c r="F75" s="8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62">
        <f t="shared" si="1"/>
        <v>0</v>
      </c>
    </row>
    <row r="76" spans="1:25" s="14" customFormat="1" ht="14.5" hidden="1" x14ac:dyDescent="0.35">
      <c r="A76" s="30" t="s">
        <v>19</v>
      </c>
      <c r="B76" s="10" t="s">
        <v>20</v>
      </c>
      <c r="C76" s="24" t="s">
        <v>78</v>
      </c>
      <c r="D76" s="24" t="s">
        <v>79</v>
      </c>
      <c r="E76" s="68" t="s">
        <v>80</v>
      </c>
      <c r="F76" s="34">
        <v>17.800999999999998</v>
      </c>
      <c r="G76" s="35"/>
      <c r="H76" s="35"/>
      <c r="I76" s="35"/>
      <c r="J76" s="35"/>
      <c r="K76" s="35"/>
      <c r="L76" s="35"/>
      <c r="M76" s="35">
        <v>10558.065050339999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62">
        <f t="shared" si="1"/>
        <v>10558.065050339999</v>
      </c>
    </row>
    <row r="77" spans="1:25" s="14" customFormat="1" ht="14.5" hidden="1" x14ac:dyDescent="0.35">
      <c r="A77" s="30" t="s">
        <v>19</v>
      </c>
      <c r="B77" s="10" t="s">
        <v>20</v>
      </c>
      <c r="C77" s="24" t="s">
        <v>153</v>
      </c>
      <c r="D77" s="24" t="s">
        <v>79</v>
      </c>
      <c r="E77" s="68" t="s">
        <v>80</v>
      </c>
      <c r="F77" s="34">
        <v>17.800999999999998</v>
      </c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>
        <v>3514.53</v>
      </c>
      <c r="U77" s="35"/>
      <c r="V77" s="35"/>
      <c r="W77" s="35"/>
      <c r="X77" s="62">
        <f t="shared" si="1"/>
        <v>3514.53</v>
      </c>
      <c r="Y77" s="53">
        <f>SUM(X76:X77)</f>
        <v>14072.59505034</v>
      </c>
    </row>
    <row r="78" spans="1:25" s="14" customFormat="1" ht="14.5" hidden="1" x14ac:dyDescent="0.35">
      <c r="A78" s="30" t="s">
        <v>23</v>
      </c>
      <c r="B78" s="10"/>
      <c r="C78" s="8"/>
      <c r="D78" s="38"/>
      <c r="E78" s="49"/>
      <c r="F78" s="8">
        <v>17.225000000000001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62">
        <f t="shared" si="1"/>
        <v>0</v>
      </c>
      <c r="Y78" s="53"/>
    </row>
    <row r="79" spans="1:25" s="14" customFormat="1" ht="14.5" hidden="1" x14ac:dyDescent="0.35">
      <c r="A79" s="26"/>
      <c r="B79" s="10"/>
      <c r="C79" s="29"/>
      <c r="D79" s="29"/>
      <c r="E79" s="29"/>
      <c r="F79" s="1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62">
        <f t="shared" si="1"/>
        <v>0</v>
      </c>
    </row>
    <row r="80" spans="1:25" s="14" customFormat="1" ht="14.5" hidden="1" x14ac:dyDescent="0.35">
      <c r="A80" s="13"/>
      <c r="B80" s="13"/>
      <c r="C80" s="13"/>
      <c r="D80" s="7"/>
      <c r="E80" s="7"/>
      <c r="F80" s="7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62">
        <f>SUM(G80:T80)</f>
        <v>0</v>
      </c>
    </row>
    <row r="81" spans="1:24" s="14" customFormat="1" ht="14.5" x14ac:dyDescent="0.35">
      <c r="A81" s="15" t="s">
        <v>0</v>
      </c>
      <c r="B81" s="15"/>
      <c r="C81" s="17"/>
      <c r="D81" s="17"/>
      <c r="E81" s="17"/>
      <c r="F81" s="17"/>
      <c r="G81" s="36">
        <f>SUM(G7:G80)</f>
        <v>3895.25</v>
      </c>
      <c r="H81" s="36">
        <f t="shared" ref="H81:S81" si="2">SUM(H7:H80)</f>
        <v>21324.959105933682</v>
      </c>
      <c r="I81" s="36">
        <f t="shared" si="2"/>
        <v>340028.13</v>
      </c>
      <c r="J81" s="36">
        <f t="shared" si="2"/>
        <v>635206</v>
      </c>
      <c r="K81" s="36">
        <f t="shared" si="2"/>
        <v>35772.42</v>
      </c>
      <c r="L81" s="36">
        <f t="shared" si="2"/>
        <v>20310.29</v>
      </c>
      <c r="M81" s="36">
        <f t="shared" si="2"/>
        <v>10558.065050339999</v>
      </c>
      <c r="N81" s="36">
        <f t="shared" si="2"/>
        <v>184482.00183581299</v>
      </c>
      <c r="O81" s="36">
        <f t="shared" si="2"/>
        <v>789658</v>
      </c>
      <c r="P81" s="36">
        <f t="shared" si="2"/>
        <v>207171.87</v>
      </c>
      <c r="Q81" s="36">
        <f t="shared" si="2"/>
        <v>12226</v>
      </c>
      <c r="R81" s="36">
        <f t="shared" si="2"/>
        <v>13000</v>
      </c>
      <c r="S81" s="36">
        <f t="shared" si="2"/>
        <v>82214.232086442789</v>
      </c>
      <c r="T81" s="36">
        <f>SUM(T75:T79)</f>
        <v>3514.53</v>
      </c>
      <c r="U81" s="36">
        <f>SUM(U49:U80)</f>
        <v>-5.8207660913467407E-11</v>
      </c>
      <c r="V81" s="36">
        <f>SUM(V13:V80)</f>
        <v>-14231.2</v>
      </c>
      <c r="W81" s="36">
        <f>SUM(W66:W72)</f>
        <v>-5821.55</v>
      </c>
      <c r="X81" s="62"/>
    </row>
    <row r="82" spans="1:24" s="14" customFormat="1" ht="14.5" x14ac:dyDescent="0.35">
      <c r="A82" s="54"/>
      <c r="B82" s="54"/>
      <c r="C82" s="18"/>
      <c r="D82" s="18"/>
      <c r="E82" s="18"/>
      <c r="F82" s="18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20"/>
    </row>
    <row r="83" spans="1:24" s="14" customFormat="1" ht="14.5" x14ac:dyDescent="0.35">
      <c r="A83" s="3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4" s="14" customFormat="1" ht="14.5" x14ac:dyDescent="0.35">
      <c r="A84" s="39" t="s">
        <v>9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4" s="14" customFormat="1" ht="14.5" hidden="1" x14ac:dyDescent="0.35">
      <c r="A85" s="39" t="s">
        <v>28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4" s="14" customFormat="1" ht="14.5" hidden="1" x14ac:dyDescent="0.35">
      <c r="A86" s="39" t="s">
        <v>29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4" s="14" customFormat="1" ht="14.5" hidden="1" x14ac:dyDescent="0.35">
      <c r="A87" s="39" t="s">
        <v>37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4" s="14" customFormat="1" ht="14.5" hidden="1" x14ac:dyDescent="0.35">
      <c r="A88" s="39" t="s">
        <v>38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4" s="14" customFormat="1" ht="14.5" hidden="1" x14ac:dyDescent="0.35">
      <c r="A89" s="39" t="s">
        <v>39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4" s="14" customFormat="1" ht="14.5" hidden="1" x14ac:dyDescent="0.35">
      <c r="A90" s="39" t="s">
        <v>40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4" s="14" customFormat="1" ht="14.5" hidden="1" x14ac:dyDescent="0.35">
      <c r="A91" s="39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4" s="14" customFormat="1" ht="14.5" hidden="1" x14ac:dyDescent="0.35">
      <c r="A92" s="39" t="s">
        <v>49</v>
      </c>
      <c r="C92" s="21"/>
      <c r="D92" s="21"/>
      <c r="E92" s="55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4" s="14" customFormat="1" ht="14.5" hidden="1" x14ac:dyDescent="0.35">
      <c r="A93" s="39" t="s">
        <v>69</v>
      </c>
      <c r="C93" s="21"/>
      <c r="D93" s="21"/>
      <c r="E93" s="55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4" s="14" customFormat="1" ht="14.5" hidden="1" x14ac:dyDescent="0.35">
      <c r="A94" s="39" t="s">
        <v>70</v>
      </c>
      <c r="C94" s="21"/>
      <c r="D94" s="21"/>
      <c r="E94" s="55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4" s="14" customFormat="1" ht="14.5" hidden="1" x14ac:dyDescent="0.35">
      <c r="A95" s="39" t="s">
        <v>73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4" s="14" customFormat="1" ht="14.5" hidden="1" x14ac:dyDescent="0.35">
      <c r="A96" s="39" t="s">
        <v>74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s="14" customFormat="1" ht="14.5" hidden="1" x14ac:dyDescent="0.35">
      <c r="A97" s="39" t="s">
        <v>81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s="14" customFormat="1" ht="14.5" hidden="1" x14ac:dyDescent="0.35">
      <c r="A98" s="39" t="s">
        <v>82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s="14" customFormat="1" ht="14.5" hidden="1" x14ac:dyDescent="0.35">
      <c r="A99" s="39" t="s">
        <v>89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s="14" customFormat="1" ht="14.5" hidden="1" x14ac:dyDescent="0.35">
      <c r="A100" s="39" t="s">
        <v>88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s="14" customFormat="1" ht="14.5" hidden="1" x14ac:dyDescent="0.35">
      <c r="A101" s="39" t="s">
        <v>94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4.5" hidden="1" x14ac:dyDescent="0.35">
      <c r="A102" s="39" t="s">
        <v>49</v>
      </c>
    </row>
    <row r="103" spans="1:23" ht="14.5" hidden="1" x14ac:dyDescent="0.35">
      <c r="A103" s="39" t="s">
        <v>97</v>
      </c>
    </row>
    <row r="104" spans="1:23" ht="14.5" hidden="1" x14ac:dyDescent="0.35">
      <c r="A104" s="39" t="s">
        <v>98</v>
      </c>
    </row>
    <row r="105" spans="1:23" ht="14.5" hidden="1" x14ac:dyDescent="0.35">
      <c r="A105" s="39" t="s">
        <v>102</v>
      </c>
    </row>
    <row r="106" spans="1:23" ht="14.5" hidden="1" x14ac:dyDescent="0.35">
      <c r="A106" s="39" t="s">
        <v>103</v>
      </c>
    </row>
    <row r="107" spans="1:23" ht="14.5" hidden="1" x14ac:dyDescent="0.35">
      <c r="A107" s="39" t="s">
        <v>107</v>
      </c>
    </row>
    <row r="108" spans="1:23" ht="14.5" hidden="1" x14ac:dyDescent="0.35">
      <c r="A108" s="39" t="s">
        <v>108</v>
      </c>
    </row>
    <row r="109" spans="1:23" ht="14.5" hidden="1" x14ac:dyDescent="0.35">
      <c r="A109" s="39" t="s">
        <v>149</v>
      </c>
    </row>
    <row r="110" spans="1:23" ht="14.5" hidden="1" x14ac:dyDescent="0.35">
      <c r="A110" s="39" t="s">
        <v>150</v>
      </c>
    </row>
    <row r="111" spans="1:23" ht="14.5" hidden="1" x14ac:dyDescent="0.35">
      <c r="A111" s="39" t="s">
        <v>154</v>
      </c>
    </row>
    <row r="112" spans="1:23" ht="14.5" hidden="1" x14ac:dyDescent="0.35">
      <c r="A112" s="39" t="s">
        <v>155</v>
      </c>
    </row>
    <row r="113" spans="1:1" ht="14.5" hidden="1" x14ac:dyDescent="0.35">
      <c r="A113" s="39" t="s">
        <v>156</v>
      </c>
    </row>
    <row r="114" spans="1:1" ht="14.5" hidden="1" x14ac:dyDescent="0.35">
      <c r="A114" s="39" t="s">
        <v>157</v>
      </c>
    </row>
    <row r="115" spans="1:1" ht="14.5" hidden="1" x14ac:dyDescent="0.35">
      <c r="A115" s="39" t="s">
        <v>160</v>
      </c>
    </row>
    <row r="116" spans="1:1" ht="14.5" hidden="1" x14ac:dyDescent="0.35">
      <c r="A116" s="39" t="s">
        <v>161</v>
      </c>
    </row>
    <row r="117" spans="1:1" ht="14.5" x14ac:dyDescent="0.35">
      <c r="A117" s="39" t="s">
        <v>164</v>
      </c>
    </row>
    <row r="118" spans="1:1" ht="14.5" x14ac:dyDescent="0.35">
      <c r="A118" s="39" t="s">
        <v>163</v>
      </c>
    </row>
    <row r="119" spans="1:1" ht="14.5" x14ac:dyDescent="0.35">
      <c r="A119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80B06A-5839-4181-A6B5-D6AE5DF76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BA21C-5E20-4DA9-924D-844F50187B9B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2023-09-20T17:03:51Z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