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627C400-69DD-4C57-9582-3DF4C287FE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RO N REB" sheetId="2" r:id="rId1"/>
  </sheets>
  <definedNames>
    <definedName name="_xlnm.Print_Area" localSheetId="0">'METRO N REB'!$A$1:$F$70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23" i="2" l="1"/>
  <c r="X22" i="2"/>
  <c r="W68" i="2"/>
  <c r="V6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1" i="2"/>
  <c r="X62" i="2"/>
  <c r="X63" i="2"/>
  <c r="X64" i="2"/>
  <c r="X9" i="2"/>
  <c r="X10" i="2"/>
  <c r="X12" i="2"/>
  <c r="X13" i="2"/>
  <c r="X15" i="2"/>
  <c r="X16" i="2"/>
  <c r="X18" i="2"/>
  <c r="X20" i="2"/>
  <c r="X21" i="2"/>
  <c r="X24" i="2"/>
  <c r="X25" i="2"/>
  <c r="X26" i="2"/>
  <c r="X27" i="2"/>
  <c r="X28" i="2"/>
  <c r="X29" i="2"/>
  <c r="X30" i="2"/>
  <c r="X31" i="2"/>
  <c r="X32" i="2"/>
  <c r="X33" i="2"/>
  <c r="X34" i="2"/>
  <c r="X35" i="2"/>
  <c r="X37" i="2"/>
  <c r="U30" i="2"/>
  <c r="U68" i="2"/>
  <c r="H68" i="2"/>
  <c r="I68" i="2"/>
  <c r="K68" i="2"/>
  <c r="M68" i="2"/>
  <c r="N68" i="2"/>
  <c r="Q68" i="2"/>
  <c r="S68" i="2"/>
  <c r="G68" i="2"/>
  <c r="X65" i="2"/>
  <c r="X66" i="2"/>
  <c r="X67" i="2"/>
  <c r="T22" i="2"/>
  <c r="R19" i="2"/>
  <c r="X19" i="2" s="1"/>
  <c r="R17" i="2"/>
  <c r="R68" i="2"/>
  <c r="P17" i="2"/>
  <c r="X17" i="2" s="1"/>
  <c r="O38" i="2"/>
  <c r="X38" i="2" s="1"/>
  <c r="O68" i="2"/>
  <c r="O36" i="2"/>
  <c r="X36" i="2" s="1"/>
  <c r="L60" i="2"/>
  <c r="L68" i="2" s="1"/>
  <c r="J14" i="2"/>
  <c r="X14" i="2" s="1"/>
  <c r="J11" i="2"/>
  <c r="X11" i="2" s="1"/>
  <c r="J8" i="2"/>
  <c r="J68" i="2" s="1"/>
  <c r="Y30" i="2"/>
  <c r="X60" i="2" l="1"/>
  <c r="P68" i="2"/>
  <c r="X8" i="2"/>
  <c r="T68" i="2"/>
</calcChain>
</file>

<file path=xl/sharedStrings.xml><?xml version="1.0" encoding="utf-8"?>
<sst xmlns="http://schemas.openxmlformats.org/spreadsheetml/2006/main" count="256" uniqueCount="158">
  <si>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</si>
  <si>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</si>
  <si>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</si>
  <si>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</si>
  <si>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</si>
  <si>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</si>
  <si>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</si>
  <si>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</si>
  <si>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</si>
  <si>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</si>
  <si>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</si>
  <si>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WP 90%</t>
  </si>
  <si>
    <t>17.207</t>
  </si>
  <si>
    <t>N/A</t>
  </si>
  <si>
    <t>WP 10%</t>
  </si>
  <si>
    <t>DVOP</t>
  </si>
  <si>
    <t>JULY 1, 2021-JUNE 30, 2022</t>
  </si>
  <si>
    <t>JULY 1, 2022-JUNE 30, 2023</t>
  </si>
  <si>
    <t>METRO NORTH REB</t>
  </si>
  <si>
    <t>7002-6626</t>
  </si>
  <si>
    <t>K105</t>
  </si>
  <si>
    <t>K107</t>
  </si>
  <si>
    <t>4110-3021</t>
  </si>
  <si>
    <t>DTA</t>
  </si>
  <si>
    <t>7035-0002</t>
  </si>
  <si>
    <t>4400-1979</t>
  </si>
  <si>
    <t>7038-0107</t>
  </si>
  <si>
    <t>4120-0020</t>
  </si>
  <si>
    <t>K133</t>
  </si>
  <si>
    <t>F20213067</t>
  </si>
  <si>
    <t>4400-3067</t>
  </si>
  <si>
    <t>K103</t>
  </si>
  <si>
    <t>INITIAL AWARD FY22</t>
  </si>
  <si>
    <t>CT EOL 22CCMETNWP</t>
  </si>
  <si>
    <t>SNAP EXPANSION  (SERVICE DATE: JULY 1, 2021-SEPT 30, 2021)</t>
  </si>
  <si>
    <t>JULY 1, 2021-SEPT 30, 2021</t>
  </si>
  <si>
    <t>TO ADD SNAP EXPANSION</t>
  </si>
  <si>
    <t>INITIAL AWARD FY22 JUNE 8, 2021</t>
  </si>
  <si>
    <t>BUDGET #1 FY22</t>
  </si>
  <si>
    <t>BUDGET #1 FY22 JULY 9, 2021</t>
  </si>
  <si>
    <t>TO ADD DTA FUNDS</t>
  </si>
  <si>
    <t>SPSS2022</t>
  </si>
  <si>
    <t>K227</t>
  </si>
  <si>
    <t>BUDGET #2 FY22</t>
  </si>
  <si>
    <t>BUDGET #2 FY22 SEPTEMBER 10, 2021</t>
  </si>
  <si>
    <t>TO ADD SOS &amp; WTF FUNDS</t>
  </si>
  <si>
    <t>BUDGET #3 FY22</t>
  </si>
  <si>
    <t>BUDGET #3 FY22 SEPTEMBER 14, 2021</t>
  </si>
  <si>
    <t>TO ADD FY22 WIOA FUNDS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</si>
  <si>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</si>
  <si>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</si>
  <si>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</si>
  <si>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</si>
  <si>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</si>
  <si>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</si>
  <si>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</si>
  <si>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</si>
  <si>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</si>
  <si>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</si>
  <si>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</si>
  <si>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</si>
  <si>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BUDGET #4 FY22</t>
  </si>
  <si>
    <t>7002-6628</t>
  </si>
  <si>
    <t>SEPT. 21, 2021-DEC. 31, 2021</t>
  </si>
  <si>
    <t>JVSG INCENTIVE-GOLD</t>
  </si>
  <si>
    <t>CT EOL 22CCMETNVETSUI</t>
  </si>
  <si>
    <t>TO ADD JVSG AWARD</t>
  </si>
  <si>
    <t>K110</t>
  </si>
  <si>
    <t>LVER2021</t>
  </si>
  <si>
    <t>BUDGET #4 FY22 OCTOBER 12, 2021</t>
  </si>
  <si>
    <t>BUDGET #5 FY22</t>
  </si>
  <si>
    <t>CT EOL 22CCMETNTRADE</t>
  </si>
  <si>
    <t>TRADE (SERVICE DATE: OCTOBER 1, 2020-SEPTEMBER 30,2023)</t>
  </si>
  <si>
    <t>FTRADE2021</t>
  </si>
  <si>
    <t>7003-1010</t>
  </si>
  <si>
    <t>K102</t>
  </si>
  <si>
    <t>JULY 1, 2023-SEPTEMBER 30, 2023</t>
  </si>
  <si>
    <t>TO ADD TRADE FUNDS</t>
  </si>
  <si>
    <t>BUDGET #5 FY22 OCTOBER 12, 2021</t>
  </si>
  <si>
    <t>BUDGET #6 FY22</t>
  </si>
  <si>
    <t>TO ADD WPP EXPANSION FUNDS FROM DTA</t>
  </si>
  <si>
    <t>BUDGET #6 FY22 OCTOBER 15, 2021</t>
  </si>
  <si>
    <t>WPP EXPANSION FUNDS FROM DTA</t>
  </si>
  <si>
    <t>FVETS2021</t>
  </si>
  <si>
    <t>K109</t>
  </si>
  <si>
    <t>BUDGET #7 FY22</t>
  </si>
  <si>
    <t xml:space="preserve">TO ADD DVOP </t>
  </si>
  <si>
    <t>BUDGET #7 FY22 NOVEMBER 16, 2021</t>
  </si>
  <si>
    <t>BUDGET #8 FY22</t>
  </si>
  <si>
    <t>FES2022</t>
  </si>
  <si>
    <t>BUDGET #8 FY22 DECEMBER 20, 2021</t>
  </si>
  <si>
    <t>TO ADD FUNDS FOR WP 90% &amp; 10%</t>
  </si>
  <si>
    <t>BUDGET #9 FY22</t>
  </si>
  <si>
    <t>OCT 1, 2021-JUNE 30,  2022</t>
  </si>
  <si>
    <t>FWIAADT22B</t>
  </si>
  <si>
    <t>BUDGET #9 FY22 JANUARY 11, 2022</t>
  </si>
  <si>
    <t>TO ADD FY22 WIOA FUND &amp; MAKE DWR ADJ.</t>
  </si>
  <si>
    <t>BUDGET #10 FY22</t>
  </si>
  <si>
    <t>TO ADD BAL OF FY22 SOS</t>
  </si>
  <si>
    <t>BUDGET #10 FY22 FEBRUARY 14, 2022</t>
  </si>
  <si>
    <t>BUDGET #11 FY22</t>
  </si>
  <si>
    <t>7003-1778</t>
  </si>
  <si>
    <t>FWIADWK22B</t>
  </si>
  <si>
    <t>BUDGET #11 FY22 MARCH 2, 2022</t>
  </si>
  <si>
    <t>BUDGET #12 FY22</t>
  </si>
  <si>
    <t>RAPID RESPONSE NPS STATE STAFF</t>
  </si>
  <si>
    <t>TO ADD FY22 RAPID RESPONSE FUNDS</t>
  </si>
  <si>
    <t>BUDGET #12 FY22 MARCH 3, 2022</t>
  </si>
  <si>
    <t>BUDGET #13 FY22</t>
  </si>
  <si>
    <t>DUA TECHNOLOGY DEPLOYMENT (STATEWIDE FUNDS SPECIAL ALLOTMENT)</t>
  </si>
  <si>
    <t xml:space="preserve">FWIADWK 21B </t>
  </si>
  <si>
    <t>TO ADD FUNDS FOR DUA TECH.</t>
  </si>
  <si>
    <t>BUDGET #13 FY22 MARCH 15, 2022</t>
  </si>
  <si>
    <t>TO ADD VARIOUS FUNDING</t>
  </si>
  <si>
    <t>BUDGET #14 FY22 MARCH 28, 2022</t>
  </si>
  <si>
    <t>BUDGET #14 FY22</t>
  </si>
  <si>
    <t>CT EOL 22CCMETNNEGREA</t>
  </si>
  <si>
    <t>DTA WPP EXPANSION FUNDS</t>
  </si>
  <si>
    <t>F20223067</t>
  </si>
  <si>
    <t>July 1, 2021-June 30, 2022</t>
  </si>
  <si>
    <t>DCSSCSEP22</t>
  </si>
  <si>
    <t>7003-0006</t>
  </si>
  <si>
    <t>K246</t>
  </si>
  <si>
    <t>OPERATION ABLE</t>
  </si>
  <si>
    <t>CAREER PATHWAYS (ACLS)</t>
  </si>
  <si>
    <t>DOE2022</t>
  </si>
  <si>
    <t>K228</t>
  </si>
  <si>
    <t>MRC INFRASTRUCTURE AND TRAINING</t>
  </si>
  <si>
    <t>F100VR0021</t>
  </si>
  <si>
    <t>ACLS INFRASTRUCTURE</t>
  </si>
  <si>
    <t>FV002A2122</t>
  </si>
  <si>
    <t>K123</t>
  </si>
  <si>
    <t>MCB INFRASTRUCTURE</t>
  </si>
  <si>
    <t>FH126A21VR</t>
  </si>
  <si>
    <t>K222</t>
  </si>
  <si>
    <t>SCEP INFRASTRUCTURE</t>
  </si>
  <si>
    <t>FAD6286FN0</t>
  </si>
  <si>
    <t>9110-1178</t>
  </si>
  <si>
    <t>K116</t>
  </si>
  <si>
    <t>WPP FUNDS</t>
  </si>
  <si>
    <t>February 1, 2022-June 30, 2022</t>
  </si>
  <si>
    <t>EASDTA2022</t>
  </si>
  <si>
    <t>4401-1000</t>
  </si>
  <si>
    <t>KD90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</si>
  <si>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</si>
  <si>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</si>
  <si>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</si>
  <si>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</si>
  <si>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</si>
  <si>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</si>
  <si>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October 1, 2021-June 30, 2022</t>
  </si>
  <si>
    <t>BUDGET #15 FY22</t>
  </si>
  <si>
    <t>BUDGET #15 FY22 JUNE 22, 2022</t>
  </si>
  <si>
    <t>TO MOVE FUNDS TO FY23 LINE</t>
  </si>
  <si>
    <t>TO DE OBLIGATE UNSPENT FUNDS</t>
  </si>
  <si>
    <t>BUDGET #16 FY22 SEPTEMBER 20, 2023</t>
  </si>
  <si>
    <t>BUDGET #16 FY22</t>
  </si>
  <si>
    <t>CT EOL 22CCMETNWIA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</si>
</sst>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43" fontId="8" fillId="0" borderId="9" xfId="0" applyNumberFormat="1" applyFont="1" applyBorder="1" applyAlignment="1">
      <alignment horizontal="center"/>
    </xf>
    <xf numFmtId="0" fontId="12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0" xfId="0" quotePrefix="1" applyFont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2" fillId="0" borderId="7" xfId="0" applyFont="1" applyBorder="1" applyAlignment="1">
      <alignment vertical="center"/>
    </xf>
    <xf numFmtId="0" fontId="13" fillId="0" borderId="2" xfId="0" applyFont="1" applyBorder="1" applyAlignment="1">
      <alignment horizontal="center" vertical="top" wrapText="1" readingOrder="1"/>
    </xf>
    <xf numFmtId="0" fontId="12" fillId="0" borderId="2" xfId="0" applyFont="1" applyBorder="1"/>
    <xf numFmtId="0" fontId="8" fillId="0" borderId="11" xfId="0" quotePrefix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2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2"/>
  <sheetViews>
    <sheetView tabSelected="1" zoomScale="120" zoomScaleNormal="120" workbookViewId="0">
      <selection activeCell="A25" sqref="A25"/>
    </sheetView>
  </sheetViews>
  <sheetFormatPr defaultColWidth="9.140625" defaultRowHeight="13.5" x14ac:dyDescent="0.25"/>
  <cols>
    <col min="1" max="1" width="73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9" width="15.5703125" style="2" hidden="1" customWidth="1"/>
    <col min="10" max="10" width="13.85546875" style="2" hidden="1" customWidth="1"/>
    <col min="11" max="14" width="12.85546875" style="2" hidden="1" customWidth="1"/>
    <col min="15" max="15" width="13.85546875" style="2" hidden="1" customWidth="1"/>
    <col min="16" max="16" width="12.85546875" style="2" hidden="1" customWidth="1"/>
    <col min="17" max="19" width="15.5703125" style="2" hidden="1" customWidth="1"/>
    <col min="20" max="21" width="13.85546875" style="2" hidden="1" customWidth="1"/>
    <col min="22" max="22" width="15.5703125" style="2" hidden="1" customWidth="1"/>
    <col min="23" max="23" width="15.5703125" style="2" customWidth="1"/>
    <col min="24" max="24" width="12.140625" style="3" hidden="1" customWidth="1"/>
    <col min="25" max="25" width="11.140625" style="3" bestFit="1" customWidth="1"/>
    <col min="26" max="16384" width="9.140625" style="3"/>
  </cols>
  <sheetData>
    <row r="1" spans="1:25" ht="20.25" x14ac:dyDescent="0.3">
      <c r="A1" s="3" t="s">
        <v>10</v>
      </c>
      <c r="B1" s="75" t="s">
        <v>9</v>
      </c>
      <c r="C1" s="76"/>
      <c r="D1" s="76"/>
      <c r="E1" s="76"/>
      <c r="F1" s="76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5" ht="20.25" x14ac:dyDescent="0.3">
      <c r="A2" s="30"/>
      <c r="B2" s="6"/>
      <c r="C2" s="6"/>
      <c r="D2" s="6"/>
      <c r="E2" s="7"/>
      <c r="F2" s="7"/>
      <c r="X2" s="2"/>
    </row>
    <row r="3" spans="1:25" ht="20.25" x14ac:dyDescent="0.3">
      <c r="A3" s="4" t="s">
        <v>18</v>
      </c>
      <c r="B3" s="50"/>
      <c r="C3" s="1"/>
      <c r="X3" s="2"/>
    </row>
    <row r="4" spans="1:25" ht="21" thickBot="1" x14ac:dyDescent="0.35">
      <c r="A4" s="4"/>
      <c r="B4" s="5"/>
      <c r="C4" s="1"/>
    </row>
    <row r="5" spans="1:25" s="9" customFormat="1" ht="32.25" customHeight="1" thickBot="1" x14ac:dyDescent="0.35">
      <c r="A5" s="24"/>
      <c r="B5" s="25" t="s">
        <v>2</v>
      </c>
      <c r="C5" s="25" t="s">
        <v>3</v>
      </c>
      <c r="D5" s="25" t="s">
        <v>4</v>
      </c>
      <c r="E5" s="25" t="s">
        <v>5</v>
      </c>
      <c r="F5" s="25" t="s">
        <v>1</v>
      </c>
      <c r="G5" s="25" t="s">
        <v>32</v>
      </c>
      <c r="H5" s="63" t="s">
        <v>38</v>
      </c>
      <c r="I5" s="63" t="s">
        <v>43</v>
      </c>
      <c r="J5" s="63" t="s">
        <v>46</v>
      </c>
      <c r="K5" s="63" t="s">
        <v>61</v>
      </c>
      <c r="L5" s="63" t="s">
        <v>70</v>
      </c>
      <c r="M5" s="63" t="s">
        <v>79</v>
      </c>
      <c r="N5" s="63" t="s">
        <v>85</v>
      </c>
      <c r="O5" s="63" t="s">
        <v>88</v>
      </c>
      <c r="P5" s="63" t="s">
        <v>92</v>
      </c>
      <c r="Q5" s="63" t="s">
        <v>97</v>
      </c>
      <c r="R5" s="63" t="s">
        <v>100</v>
      </c>
      <c r="S5" s="63" t="s">
        <v>104</v>
      </c>
      <c r="T5" s="63" t="s">
        <v>108</v>
      </c>
      <c r="U5" s="63" t="s">
        <v>115</v>
      </c>
      <c r="V5" s="63" t="s">
        <v>151</v>
      </c>
      <c r="W5" s="63" t="s">
        <v>156</v>
      </c>
      <c r="X5" s="8" t="s">
        <v>6</v>
      </c>
    </row>
    <row r="6" spans="1:25" s="15" customFormat="1" ht="15" x14ac:dyDescent="0.25">
      <c r="A6" s="22" t="s">
        <v>7</v>
      </c>
      <c r="B6" s="36"/>
      <c r="C6" s="43"/>
      <c r="D6" s="43"/>
      <c r="E6" s="44"/>
      <c r="F6" s="45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23"/>
    </row>
    <row r="7" spans="1:25" s="15" customFormat="1" ht="15" x14ac:dyDescent="0.25">
      <c r="A7" s="10" t="s">
        <v>157</v>
      </c>
      <c r="B7" s="12"/>
      <c r="C7" s="27"/>
      <c r="D7" s="27"/>
      <c r="E7" s="28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1"/>
    </row>
    <row r="8" spans="1:25" s="15" customFormat="1" ht="15.75" hidden="1" x14ac:dyDescent="0.25">
      <c r="A8" s="42" t="s">
        <v>49</v>
      </c>
      <c r="B8" s="57" t="s">
        <v>50</v>
      </c>
      <c r="C8" s="65" t="s">
        <v>51</v>
      </c>
      <c r="D8" s="65" t="s">
        <v>52</v>
      </c>
      <c r="E8" s="65">
        <v>6501</v>
      </c>
      <c r="F8" s="12">
        <v>17.259</v>
      </c>
      <c r="G8" s="51"/>
      <c r="H8" s="51"/>
      <c r="I8" s="51"/>
      <c r="J8" s="51">
        <f>854515-2</f>
        <v>854513</v>
      </c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>
        <v>-220553.06099999999</v>
      </c>
      <c r="W8" s="51"/>
      <c r="X8" s="11">
        <f>SUM(G8:V8)</f>
        <v>633959.93900000001</v>
      </c>
    </row>
    <row r="9" spans="1:25" s="15" customFormat="1" ht="15.75" hidden="1" x14ac:dyDescent="0.25">
      <c r="A9" s="42" t="s">
        <v>49</v>
      </c>
      <c r="B9" s="12" t="s">
        <v>53</v>
      </c>
      <c r="C9" s="65" t="s">
        <v>51</v>
      </c>
      <c r="D9" s="65" t="s">
        <v>52</v>
      </c>
      <c r="E9" s="65">
        <v>6501</v>
      </c>
      <c r="F9" s="12">
        <v>17.259</v>
      </c>
      <c r="G9" s="51"/>
      <c r="H9" s="51"/>
      <c r="I9" s="51"/>
      <c r="J9" s="51">
        <v>1</v>
      </c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11">
        <f t="shared" ref="X9:X64" si="0">SUM(G9:V9)</f>
        <v>1</v>
      </c>
    </row>
    <row r="10" spans="1:25" s="15" customFormat="1" ht="15.75" hidden="1" x14ac:dyDescent="0.25">
      <c r="A10" s="66" t="s">
        <v>49</v>
      </c>
      <c r="B10" s="12" t="s">
        <v>54</v>
      </c>
      <c r="C10" s="65" t="s">
        <v>51</v>
      </c>
      <c r="D10" s="65" t="s">
        <v>52</v>
      </c>
      <c r="E10" s="65">
        <v>6501</v>
      </c>
      <c r="F10" s="33">
        <v>17.259</v>
      </c>
      <c r="G10" s="51"/>
      <c r="H10" s="51"/>
      <c r="I10" s="51"/>
      <c r="J10" s="51">
        <v>1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>
        <v>220553.06099999999</v>
      </c>
      <c r="W10" s="51"/>
      <c r="X10" s="11">
        <f t="shared" si="0"/>
        <v>220554.06099999999</v>
      </c>
    </row>
    <row r="11" spans="1:25" s="15" customFormat="1" ht="15.75" hidden="1" x14ac:dyDescent="0.25">
      <c r="A11" s="14" t="s">
        <v>55</v>
      </c>
      <c r="B11" s="12" t="s">
        <v>53</v>
      </c>
      <c r="C11" s="65" t="s">
        <v>56</v>
      </c>
      <c r="D11" s="65" t="s">
        <v>57</v>
      </c>
      <c r="E11" s="65">
        <v>6502</v>
      </c>
      <c r="F11" s="10">
        <v>17.257999999999999</v>
      </c>
      <c r="G11" s="51"/>
      <c r="H11" s="51"/>
      <c r="I11" s="51"/>
      <c r="J11" s="51">
        <f>134707-2</f>
        <v>134705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11">
        <f t="shared" si="0"/>
        <v>134705</v>
      </c>
    </row>
    <row r="12" spans="1:25" s="15" customFormat="1" ht="15.75" hidden="1" x14ac:dyDescent="0.25">
      <c r="A12" s="14" t="s">
        <v>55</v>
      </c>
      <c r="B12" s="12" t="s">
        <v>54</v>
      </c>
      <c r="C12" s="65" t="s">
        <v>56</v>
      </c>
      <c r="D12" s="65" t="s">
        <v>57</v>
      </c>
      <c r="E12" s="65">
        <v>6502</v>
      </c>
      <c r="F12" s="10">
        <v>17.257999999999999</v>
      </c>
      <c r="G12" s="51"/>
      <c r="H12" s="51"/>
      <c r="I12" s="51"/>
      <c r="J12" s="51">
        <v>1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11">
        <f t="shared" si="0"/>
        <v>1</v>
      </c>
    </row>
    <row r="13" spans="1:25" s="15" customFormat="1" ht="15.75" hidden="1" x14ac:dyDescent="0.25">
      <c r="A13" s="14" t="s">
        <v>55</v>
      </c>
      <c r="B13" s="12" t="s">
        <v>58</v>
      </c>
      <c r="C13" s="65" t="s">
        <v>56</v>
      </c>
      <c r="D13" s="65" t="s">
        <v>57</v>
      </c>
      <c r="E13" s="65">
        <v>6502</v>
      </c>
      <c r="F13" s="10">
        <v>17.257999999999999</v>
      </c>
      <c r="G13" s="51"/>
      <c r="H13" s="51"/>
      <c r="I13" s="51"/>
      <c r="J13" s="51">
        <v>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11">
        <f t="shared" si="0"/>
        <v>1</v>
      </c>
    </row>
    <row r="14" spans="1:25" s="15" customFormat="1" ht="15.75" hidden="1" x14ac:dyDescent="0.25">
      <c r="A14" s="29" t="s">
        <v>59</v>
      </c>
      <c r="B14" s="12" t="s">
        <v>53</v>
      </c>
      <c r="C14" s="65" t="s">
        <v>60</v>
      </c>
      <c r="D14" s="65" t="s">
        <v>101</v>
      </c>
      <c r="E14" s="65">
        <v>6503</v>
      </c>
      <c r="F14" s="10">
        <v>17.277999999999999</v>
      </c>
      <c r="G14" s="51"/>
      <c r="H14" s="51"/>
      <c r="I14" s="51"/>
      <c r="J14" s="51">
        <f>246314-2</f>
        <v>246312</v>
      </c>
      <c r="K14" s="51"/>
      <c r="L14" s="51"/>
      <c r="M14" s="51"/>
      <c r="N14" s="51"/>
      <c r="O14" s="51"/>
      <c r="P14" s="51">
        <v>-13414</v>
      </c>
      <c r="Q14" s="51"/>
      <c r="R14" s="51">
        <v>13414</v>
      </c>
      <c r="S14" s="51"/>
      <c r="T14" s="51"/>
      <c r="U14" s="51"/>
      <c r="V14" s="51"/>
      <c r="W14" s="51"/>
      <c r="X14" s="11">
        <f t="shared" si="0"/>
        <v>246312</v>
      </c>
    </row>
    <row r="15" spans="1:25" s="15" customFormat="1" ht="15.75" hidden="1" x14ac:dyDescent="0.25">
      <c r="A15" s="29" t="s">
        <v>59</v>
      </c>
      <c r="B15" s="12" t="s">
        <v>54</v>
      </c>
      <c r="C15" s="65" t="s">
        <v>60</v>
      </c>
      <c r="D15" s="65" t="s">
        <v>101</v>
      </c>
      <c r="E15" s="65">
        <v>6503</v>
      </c>
      <c r="F15" s="10">
        <v>17.277999999999999</v>
      </c>
      <c r="G15" s="51"/>
      <c r="H15" s="51"/>
      <c r="I15" s="51"/>
      <c r="J15" s="51">
        <v>1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11">
        <f t="shared" si="0"/>
        <v>1</v>
      </c>
    </row>
    <row r="16" spans="1:25" s="15" customFormat="1" ht="15.75" hidden="1" x14ac:dyDescent="0.25">
      <c r="A16" s="29" t="s">
        <v>59</v>
      </c>
      <c r="B16" s="12" t="s">
        <v>58</v>
      </c>
      <c r="C16" s="65" t="s">
        <v>60</v>
      </c>
      <c r="D16" s="65" t="s">
        <v>101</v>
      </c>
      <c r="E16" s="65">
        <v>6503</v>
      </c>
      <c r="F16" s="10">
        <v>17.277999999999999</v>
      </c>
      <c r="G16" s="51"/>
      <c r="H16" s="51"/>
      <c r="I16" s="51"/>
      <c r="J16" s="51">
        <v>1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11">
        <f t="shared" si="0"/>
        <v>1</v>
      </c>
      <c r="Y16" s="47"/>
    </row>
    <row r="17" spans="1:25" s="15" customFormat="1" ht="15.75" hidden="1" x14ac:dyDescent="0.25">
      <c r="A17" s="14" t="s">
        <v>55</v>
      </c>
      <c r="B17" s="12" t="s">
        <v>93</v>
      </c>
      <c r="C17" s="65" t="s">
        <v>94</v>
      </c>
      <c r="D17" s="65" t="s">
        <v>57</v>
      </c>
      <c r="E17" s="65">
        <v>6502</v>
      </c>
      <c r="F17" s="10">
        <v>17.257999999999999</v>
      </c>
      <c r="G17" s="51"/>
      <c r="H17" s="51"/>
      <c r="I17" s="51"/>
      <c r="J17" s="51"/>
      <c r="K17" s="51"/>
      <c r="L17" s="51"/>
      <c r="M17" s="51"/>
      <c r="N17" s="51"/>
      <c r="O17" s="51"/>
      <c r="P17" s="51">
        <f>3822-1</f>
        <v>3821</v>
      </c>
      <c r="Q17" s="51"/>
      <c r="R17" s="51">
        <f>631071-1</f>
        <v>631070</v>
      </c>
      <c r="S17" s="51"/>
      <c r="T17" s="51"/>
      <c r="U17" s="51"/>
      <c r="V17" s="51">
        <v>-156677.4</v>
      </c>
      <c r="W17" s="51"/>
      <c r="X17" s="11">
        <f t="shared" si="0"/>
        <v>478213.6</v>
      </c>
    </row>
    <row r="18" spans="1:25" s="15" customFormat="1" ht="15.75" hidden="1" x14ac:dyDescent="0.25">
      <c r="A18" s="14" t="s">
        <v>55</v>
      </c>
      <c r="B18" s="12" t="s">
        <v>54</v>
      </c>
      <c r="C18" s="65" t="s">
        <v>94</v>
      </c>
      <c r="D18" s="65" t="s">
        <v>57</v>
      </c>
      <c r="E18" s="65">
        <v>6502</v>
      </c>
      <c r="F18" s="10">
        <v>17.257999999999999</v>
      </c>
      <c r="G18" s="51"/>
      <c r="H18" s="51"/>
      <c r="I18" s="51"/>
      <c r="J18" s="51"/>
      <c r="K18" s="51"/>
      <c r="L18" s="51"/>
      <c r="M18" s="51"/>
      <c r="N18" s="51"/>
      <c r="O18" s="51"/>
      <c r="P18" s="51">
        <v>1</v>
      </c>
      <c r="Q18" s="51"/>
      <c r="R18" s="51"/>
      <c r="S18" s="51"/>
      <c r="T18" s="51"/>
      <c r="U18" s="51"/>
      <c r="V18" s="51">
        <v>156677.40000000002</v>
      </c>
      <c r="W18" s="51"/>
      <c r="X18" s="11">
        <f t="shared" si="0"/>
        <v>156678.40000000002</v>
      </c>
      <c r="Y18" s="47"/>
    </row>
    <row r="19" spans="1:25" s="15" customFormat="1" ht="15.75" hidden="1" x14ac:dyDescent="0.25">
      <c r="A19" s="29" t="s">
        <v>59</v>
      </c>
      <c r="B19" s="12" t="s">
        <v>93</v>
      </c>
      <c r="C19" s="65" t="s">
        <v>102</v>
      </c>
      <c r="D19" s="65" t="s">
        <v>101</v>
      </c>
      <c r="E19" s="65">
        <v>6503</v>
      </c>
      <c r="F19" s="10">
        <v>17.277999999999999</v>
      </c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>
        <f>1048075-1</f>
        <v>1048074</v>
      </c>
      <c r="S19" s="51"/>
      <c r="T19" s="51"/>
      <c r="U19" s="51"/>
      <c r="V19" s="51">
        <v>-182042.26</v>
      </c>
      <c r="W19" s="51"/>
      <c r="X19" s="11">
        <f t="shared" si="0"/>
        <v>866031.74</v>
      </c>
    </row>
    <row r="20" spans="1:25" s="15" customFormat="1" ht="15.75" hidden="1" x14ac:dyDescent="0.25">
      <c r="A20" s="29" t="s">
        <v>59</v>
      </c>
      <c r="B20" s="12" t="s">
        <v>54</v>
      </c>
      <c r="C20" s="65" t="s">
        <v>102</v>
      </c>
      <c r="D20" s="65" t="s">
        <v>101</v>
      </c>
      <c r="E20" s="65">
        <v>6503</v>
      </c>
      <c r="F20" s="10">
        <v>17.277999999999999</v>
      </c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>
        <v>1</v>
      </c>
      <c r="S20" s="51"/>
      <c r="T20" s="51"/>
      <c r="U20" s="51"/>
      <c r="V20" s="51">
        <v>182042.26</v>
      </c>
      <c r="W20" s="51"/>
      <c r="X20" s="11">
        <f t="shared" si="0"/>
        <v>182043.26</v>
      </c>
    </row>
    <row r="21" spans="1:25" s="15" customFormat="1" ht="15" hidden="1" x14ac:dyDescent="0.25">
      <c r="A21" s="68" t="s">
        <v>105</v>
      </c>
      <c r="B21" s="69" t="s">
        <v>16</v>
      </c>
      <c r="C21" s="10" t="s">
        <v>102</v>
      </c>
      <c r="D21" s="10" t="s">
        <v>101</v>
      </c>
      <c r="E21" s="10">
        <v>6523</v>
      </c>
      <c r="F21" s="70">
        <v>17.277999999999999</v>
      </c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>
        <v>9205</v>
      </c>
      <c r="T21" s="51"/>
      <c r="U21" s="51"/>
      <c r="V21" s="51"/>
      <c r="W21" s="51"/>
      <c r="X21" s="11">
        <f t="shared" si="0"/>
        <v>9205</v>
      </c>
    </row>
    <row r="22" spans="1:25" s="15" customFormat="1" ht="15.75" x14ac:dyDescent="0.3">
      <c r="A22" s="71" t="s">
        <v>109</v>
      </c>
      <c r="B22" s="12" t="s">
        <v>16</v>
      </c>
      <c r="C22" s="72" t="s">
        <v>110</v>
      </c>
      <c r="D22" s="10" t="s">
        <v>101</v>
      </c>
      <c r="E22" s="10">
        <v>6404</v>
      </c>
      <c r="F22" s="10">
        <v>17.277999999999999</v>
      </c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>
        <f>39000-1</f>
        <v>38999</v>
      </c>
      <c r="U22" s="51"/>
      <c r="V22" s="51"/>
      <c r="W22" s="51">
        <v>-38999</v>
      </c>
      <c r="X22" s="11">
        <f>SUM(T22:W22)</f>
        <v>0</v>
      </c>
    </row>
    <row r="23" spans="1:25" s="15" customFormat="1" ht="15.75" x14ac:dyDescent="0.3">
      <c r="A23" s="71" t="s">
        <v>109</v>
      </c>
      <c r="B23" s="12" t="s">
        <v>17</v>
      </c>
      <c r="C23" s="72" t="s">
        <v>110</v>
      </c>
      <c r="D23" s="10" t="s">
        <v>101</v>
      </c>
      <c r="E23" s="10">
        <v>6404</v>
      </c>
      <c r="F23" s="10">
        <v>17.277999999999999</v>
      </c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>
        <v>1</v>
      </c>
      <c r="U23" s="51"/>
      <c r="V23" s="51"/>
      <c r="W23" s="51">
        <v>-1</v>
      </c>
      <c r="X23" s="11">
        <f>SUM(T23:W23)</f>
        <v>0</v>
      </c>
      <c r="Y23" s="47"/>
    </row>
    <row r="24" spans="1:25" s="15" customFormat="1" ht="15" x14ac:dyDescent="0.25">
      <c r="A24" s="29"/>
      <c r="B24" s="12"/>
      <c r="C24" s="53"/>
      <c r="D24" s="10"/>
      <c r="E24" s="53"/>
      <c r="F24" s="10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11">
        <f t="shared" si="0"/>
        <v>0</v>
      </c>
    </row>
    <row r="25" spans="1:25" s="15" customFormat="1" ht="15" x14ac:dyDescent="0.25">
      <c r="A25" s="56"/>
      <c r="B25" s="57"/>
      <c r="C25" s="58"/>
      <c r="D25" s="27"/>
      <c r="E25" s="59"/>
      <c r="F25" s="59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11">
        <f t="shared" si="0"/>
        <v>0</v>
      </c>
    </row>
    <row r="26" spans="1:25" s="15" customFormat="1" ht="15" x14ac:dyDescent="0.25">
      <c r="A26" s="56"/>
      <c r="B26" s="12"/>
      <c r="C26" s="58"/>
      <c r="D26" s="27"/>
      <c r="E26" s="59"/>
      <c r="F26" s="59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11">
        <f t="shared" si="0"/>
        <v>0</v>
      </c>
    </row>
    <row r="27" spans="1:25" s="15" customFormat="1" ht="15" hidden="1" x14ac:dyDescent="0.25">
      <c r="A27" s="37"/>
      <c r="B27" s="12"/>
      <c r="C27" s="10"/>
      <c r="D27" s="10"/>
      <c r="E27" s="12"/>
      <c r="F27" s="10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11">
        <f t="shared" si="0"/>
        <v>0</v>
      </c>
    </row>
    <row r="28" spans="1:25" s="15" customFormat="1" ht="15" hidden="1" x14ac:dyDescent="0.25">
      <c r="A28" s="22" t="s">
        <v>7</v>
      </c>
      <c r="B28" s="12"/>
      <c r="C28" s="27"/>
      <c r="D28" s="27"/>
      <c r="E28" s="28"/>
      <c r="F28" s="10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1">
        <f t="shared" si="0"/>
        <v>0</v>
      </c>
    </row>
    <row r="29" spans="1:25" s="15" customFormat="1" ht="15" hidden="1" x14ac:dyDescent="0.25">
      <c r="A29" s="10" t="s">
        <v>116</v>
      </c>
      <c r="B29" s="12"/>
      <c r="C29" s="27"/>
      <c r="D29" s="27"/>
      <c r="E29" s="28"/>
      <c r="F29" s="10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1">
        <f t="shared" si="0"/>
        <v>0</v>
      </c>
    </row>
    <row r="30" spans="1:25" s="15" customFormat="1" ht="15" hidden="1" x14ac:dyDescent="0.25">
      <c r="A30" s="73" t="s">
        <v>144</v>
      </c>
      <c r="B30" s="58" t="s">
        <v>145</v>
      </c>
      <c r="C30" s="10" t="s">
        <v>146</v>
      </c>
      <c r="D30" s="10" t="s">
        <v>147</v>
      </c>
      <c r="E30" s="10" t="s">
        <v>148</v>
      </c>
      <c r="F30" s="10">
        <v>17.225000000000001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51">
        <f>29609.2369706157-1</f>
        <v>29608.236970615701</v>
      </c>
      <c r="V30" s="51">
        <v>-29608.240000000002</v>
      </c>
      <c r="W30" s="51"/>
      <c r="X30" s="11">
        <f t="shared" si="0"/>
        <v>-3.0293843010440469E-3</v>
      </c>
      <c r="Y30" s="47">
        <f>SUM(X30:X31)</f>
        <v>29609.236970615701</v>
      </c>
    </row>
    <row r="31" spans="1:25" s="15" customFormat="1" ht="15" hidden="1" x14ac:dyDescent="0.25">
      <c r="A31" s="73" t="s">
        <v>144</v>
      </c>
      <c r="B31" s="58" t="s">
        <v>149</v>
      </c>
      <c r="C31" s="10" t="s">
        <v>146</v>
      </c>
      <c r="D31" s="10" t="s">
        <v>147</v>
      </c>
      <c r="E31" s="10" t="s">
        <v>148</v>
      </c>
      <c r="F31" s="10">
        <v>17.225000000000001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51">
        <v>1</v>
      </c>
      <c r="V31" s="51">
        <v>29608.240000000002</v>
      </c>
      <c r="W31" s="51"/>
      <c r="X31" s="11">
        <f t="shared" si="0"/>
        <v>29609.24</v>
      </c>
    </row>
    <row r="32" spans="1:25" s="15" customFormat="1" ht="15" hidden="1" x14ac:dyDescent="0.25">
      <c r="A32" s="38"/>
      <c r="B32" s="12"/>
      <c r="C32" s="10"/>
      <c r="D32" s="10"/>
      <c r="E32" s="10"/>
      <c r="F32" s="10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1">
        <f t="shared" si="0"/>
        <v>0</v>
      </c>
      <c r="Y32" s="47"/>
    </row>
    <row r="33" spans="1:24" s="15" customFormat="1" ht="15" hidden="1" x14ac:dyDescent="0.25">
      <c r="A33" s="14"/>
      <c r="B33" s="12"/>
      <c r="C33" s="10"/>
      <c r="D33" s="10"/>
      <c r="E33" s="10"/>
      <c r="F33" s="10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1">
        <f t="shared" si="0"/>
        <v>0</v>
      </c>
    </row>
    <row r="34" spans="1:24" s="15" customFormat="1" ht="15" hidden="1" x14ac:dyDescent="0.25">
      <c r="A34" s="22" t="s">
        <v>7</v>
      </c>
      <c r="B34" s="38"/>
      <c r="C34" s="38"/>
      <c r="D34" s="38"/>
      <c r="E34" s="38"/>
      <c r="F34" s="60"/>
      <c r="G34" s="13"/>
      <c r="H34" s="13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11">
        <f t="shared" si="0"/>
        <v>0</v>
      </c>
    </row>
    <row r="35" spans="1:24" s="15" customFormat="1" ht="15" hidden="1" x14ac:dyDescent="0.25">
      <c r="A35" s="10" t="s">
        <v>33</v>
      </c>
      <c r="B35" s="38"/>
      <c r="C35" s="38"/>
      <c r="D35" s="38"/>
      <c r="E35" s="38"/>
      <c r="F35" s="60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11">
        <f t="shared" si="0"/>
        <v>0</v>
      </c>
    </row>
    <row r="36" spans="1:24" s="15" customFormat="1" ht="15" hidden="1" x14ac:dyDescent="0.25">
      <c r="A36" s="14" t="s">
        <v>11</v>
      </c>
      <c r="B36" s="12" t="s">
        <v>16</v>
      </c>
      <c r="C36" s="10" t="s">
        <v>89</v>
      </c>
      <c r="D36" s="10" t="s">
        <v>19</v>
      </c>
      <c r="E36" s="10" t="s">
        <v>20</v>
      </c>
      <c r="F36" s="61">
        <v>17.207000000000001</v>
      </c>
      <c r="G36" s="51"/>
      <c r="H36" s="51"/>
      <c r="I36" s="51"/>
      <c r="J36" s="51"/>
      <c r="K36" s="51"/>
      <c r="L36" s="51"/>
      <c r="M36" s="51"/>
      <c r="N36" s="51"/>
      <c r="O36" s="51">
        <f>1334442-1</f>
        <v>1334441</v>
      </c>
      <c r="P36" s="51"/>
      <c r="Q36" s="51"/>
      <c r="R36" s="51"/>
      <c r="S36" s="51"/>
      <c r="T36" s="51"/>
      <c r="U36" s="51"/>
      <c r="V36" s="51">
        <v>-984024.01</v>
      </c>
      <c r="W36" s="51"/>
      <c r="X36" s="11">
        <f t="shared" si="0"/>
        <v>350416.99</v>
      </c>
    </row>
    <row r="37" spans="1:24" s="15" customFormat="1" ht="15" hidden="1" x14ac:dyDescent="0.25">
      <c r="A37" s="14" t="s">
        <v>11</v>
      </c>
      <c r="B37" s="12" t="s">
        <v>17</v>
      </c>
      <c r="C37" s="10" t="s">
        <v>89</v>
      </c>
      <c r="D37" s="10" t="s">
        <v>19</v>
      </c>
      <c r="E37" s="10" t="s">
        <v>20</v>
      </c>
      <c r="F37" s="61">
        <v>17.207000000000001</v>
      </c>
      <c r="G37" s="51"/>
      <c r="H37" s="51"/>
      <c r="I37" s="51"/>
      <c r="J37" s="51"/>
      <c r="K37" s="51"/>
      <c r="L37" s="51"/>
      <c r="M37" s="51"/>
      <c r="N37" s="51"/>
      <c r="O37" s="51">
        <v>1</v>
      </c>
      <c r="P37" s="51"/>
      <c r="Q37" s="51"/>
      <c r="R37" s="51"/>
      <c r="S37" s="51"/>
      <c r="T37" s="51"/>
      <c r="U37" s="51"/>
      <c r="V37" s="51">
        <v>984024.01</v>
      </c>
      <c r="W37" s="51"/>
      <c r="X37" s="11">
        <f t="shared" si="0"/>
        <v>984025.01</v>
      </c>
    </row>
    <row r="38" spans="1:24" s="15" customFormat="1" ht="15" hidden="1" x14ac:dyDescent="0.25">
      <c r="A38" s="14" t="s">
        <v>14</v>
      </c>
      <c r="B38" s="12" t="s">
        <v>16</v>
      </c>
      <c r="C38" s="10" t="s">
        <v>89</v>
      </c>
      <c r="D38" s="10" t="s">
        <v>19</v>
      </c>
      <c r="E38" s="10" t="s">
        <v>21</v>
      </c>
      <c r="F38" s="61" t="s">
        <v>12</v>
      </c>
      <c r="G38" s="51"/>
      <c r="H38" s="51"/>
      <c r="I38" s="51"/>
      <c r="J38" s="51"/>
      <c r="K38" s="51"/>
      <c r="L38" s="51"/>
      <c r="M38" s="51"/>
      <c r="N38" s="51"/>
      <c r="O38" s="51">
        <f>114910-1</f>
        <v>114909</v>
      </c>
      <c r="P38" s="51"/>
      <c r="Q38" s="51"/>
      <c r="R38" s="51"/>
      <c r="S38" s="51"/>
      <c r="T38" s="51"/>
      <c r="U38" s="51"/>
      <c r="V38" s="51"/>
      <c r="W38" s="51"/>
      <c r="X38" s="11">
        <f t="shared" si="0"/>
        <v>114909</v>
      </c>
    </row>
    <row r="39" spans="1:24" s="15" customFormat="1" ht="15" hidden="1" x14ac:dyDescent="0.25">
      <c r="A39" s="14" t="s">
        <v>14</v>
      </c>
      <c r="B39" s="12" t="s">
        <v>17</v>
      </c>
      <c r="C39" s="10" t="s">
        <v>89</v>
      </c>
      <c r="D39" s="10" t="s">
        <v>19</v>
      </c>
      <c r="E39" s="10" t="s">
        <v>21</v>
      </c>
      <c r="F39" s="61" t="s">
        <v>12</v>
      </c>
      <c r="G39" s="51"/>
      <c r="H39" s="51"/>
      <c r="I39" s="51"/>
      <c r="J39" s="51"/>
      <c r="K39" s="51"/>
      <c r="L39" s="51"/>
      <c r="M39" s="51"/>
      <c r="N39" s="51"/>
      <c r="O39" s="51">
        <v>1</v>
      </c>
      <c r="P39" s="51"/>
      <c r="Q39" s="51"/>
      <c r="R39" s="51"/>
      <c r="S39" s="51"/>
      <c r="T39" s="51"/>
      <c r="U39" s="51"/>
      <c r="V39" s="51"/>
      <c r="W39" s="51"/>
      <c r="X39" s="11">
        <f t="shared" si="0"/>
        <v>1</v>
      </c>
    </row>
    <row r="40" spans="1:24" s="15" customFormat="1" ht="15" hidden="1" x14ac:dyDescent="0.25">
      <c r="A40" s="32" t="s">
        <v>23</v>
      </c>
      <c r="B40" s="12" t="s">
        <v>16</v>
      </c>
      <c r="C40" s="64" t="s">
        <v>41</v>
      </c>
      <c r="D40" s="31" t="s">
        <v>25</v>
      </c>
      <c r="E40" s="10" t="s">
        <v>42</v>
      </c>
      <c r="F40" s="61" t="s">
        <v>13</v>
      </c>
      <c r="G40" s="52"/>
      <c r="H40" s="52">
        <v>50476.617127605787</v>
      </c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11">
        <f t="shared" si="0"/>
        <v>50476.617127605787</v>
      </c>
    </row>
    <row r="41" spans="1:24" s="15" customFormat="1" ht="15" hidden="1" x14ac:dyDescent="0.25">
      <c r="A41" s="14" t="s">
        <v>34</v>
      </c>
      <c r="B41" s="54" t="s">
        <v>35</v>
      </c>
      <c r="C41" s="10" t="s">
        <v>29</v>
      </c>
      <c r="D41" s="10" t="s">
        <v>30</v>
      </c>
      <c r="E41" s="10" t="s">
        <v>31</v>
      </c>
      <c r="F41" s="50">
        <v>10.561</v>
      </c>
      <c r="G41" s="52">
        <v>9162.25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11">
        <f t="shared" si="0"/>
        <v>9162.25</v>
      </c>
    </row>
    <row r="42" spans="1:24" s="15" customFormat="1" ht="15" hidden="1" x14ac:dyDescent="0.25">
      <c r="A42" s="15" t="s">
        <v>82</v>
      </c>
      <c r="B42" s="54" t="s">
        <v>16</v>
      </c>
      <c r="C42" s="10" t="s">
        <v>41</v>
      </c>
      <c r="D42" s="10" t="s">
        <v>25</v>
      </c>
      <c r="E42" s="10" t="s">
        <v>42</v>
      </c>
      <c r="F42" s="50"/>
      <c r="G42" s="52"/>
      <c r="H42" s="52"/>
      <c r="I42" s="52"/>
      <c r="J42" s="52"/>
      <c r="K42" s="52"/>
      <c r="L42" s="52"/>
      <c r="M42" s="52">
        <v>23321.64</v>
      </c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11">
        <f t="shared" si="0"/>
        <v>23321.64</v>
      </c>
    </row>
    <row r="43" spans="1:24" s="15" customFormat="1" ht="15" hidden="1" x14ac:dyDescent="0.25">
      <c r="A43" s="32" t="s">
        <v>117</v>
      </c>
      <c r="B43" s="74" t="s">
        <v>150</v>
      </c>
      <c r="C43" s="10" t="s">
        <v>118</v>
      </c>
      <c r="D43" s="31" t="s">
        <v>30</v>
      </c>
      <c r="E43" s="10" t="s">
        <v>31</v>
      </c>
      <c r="F43" s="12">
        <v>10.561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>
        <v>39820.17</v>
      </c>
      <c r="V43" s="52"/>
      <c r="W43" s="52"/>
      <c r="X43" s="11">
        <f t="shared" si="0"/>
        <v>39820.17</v>
      </c>
    </row>
    <row r="44" spans="1:24" s="15" customFormat="1" ht="15" hidden="1" x14ac:dyDescent="0.25">
      <c r="A44" s="32" t="s">
        <v>123</v>
      </c>
      <c r="B44" s="58" t="s">
        <v>119</v>
      </c>
      <c r="C44" s="10" t="s">
        <v>120</v>
      </c>
      <c r="D44" s="10" t="s">
        <v>121</v>
      </c>
      <c r="E44" s="10" t="s">
        <v>122</v>
      </c>
      <c r="F44" s="12" t="s">
        <v>13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>
        <v>2006.95</v>
      </c>
      <c r="V44" s="52"/>
      <c r="W44" s="52"/>
      <c r="X44" s="11">
        <f t="shared" si="0"/>
        <v>2006.95</v>
      </c>
    </row>
    <row r="45" spans="1:24" s="15" customFormat="1" ht="15" hidden="1" x14ac:dyDescent="0.25">
      <c r="A45" s="32" t="s">
        <v>124</v>
      </c>
      <c r="B45" s="58" t="s">
        <v>119</v>
      </c>
      <c r="C45" s="55" t="s">
        <v>125</v>
      </c>
      <c r="D45" s="55" t="s">
        <v>24</v>
      </c>
      <c r="E45" s="55" t="s">
        <v>126</v>
      </c>
      <c r="F45" s="12" t="s">
        <v>13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>
        <v>24349.84</v>
      </c>
      <c r="V45" s="52"/>
      <c r="W45" s="52"/>
      <c r="X45" s="11">
        <f t="shared" si="0"/>
        <v>24349.84</v>
      </c>
    </row>
    <row r="46" spans="1:24" s="15" customFormat="1" ht="15" hidden="1" x14ac:dyDescent="0.25">
      <c r="A46" s="14" t="s">
        <v>127</v>
      </c>
      <c r="B46" s="58" t="s">
        <v>119</v>
      </c>
      <c r="C46" s="55" t="s">
        <v>128</v>
      </c>
      <c r="D46" s="10" t="s">
        <v>27</v>
      </c>
      <c r="E46" s="55" t="s">
        <v>28</v>
      </c>
      <c r="F46" s="12" t="s">
        <v>13</v>
      </c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>
        <v>12088.07</v>
      </c>
      <c r="V46" s="52"/>
      <c r="W46" s="52"/>
      <c r="X46" s="11">
        <f t="shared" si="0"/>
        <v>12088.07</v>
      </c>
    </row>
    <row r="47" spans="1:24" s="15" customFormat="1" ht="15" hidden="1" x14ac:dyDescent="0.25">
      <c r="A47" s="14" t="s">
        <v>129</v>
      </c>
      <c r="B47" s="58" t="s">
        <v>119</v>
      </c>
      <c r="C47" s="55" t="s">
        <v>130</v>
      </c>
      <c r="D47" s="10" t="s">
        <v>26</v>
      </c>
      <c r="E47" s="55" t="s">
        <v>131</v>
      </c>
      <c r="F47" s="12" t="s">
        <v>13</v>
      </c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>
        <v>18262.38</v>
      </c>
      <c r="V47" s="52"/>
      <c r="W47" s="52"/>
      <c r="X47" s="11">
        <f t="shared" si="0"/>
        <v>18262.38</v>
      </c>
    </row>
    <row r="48" spans="1:24" s="15" customFormat="1" ht="15" hidden="1" x14ac:dyDescent="0.25">
      <c r="A48" s="38" t="s">
        <v>132</v>
      </c>
      <c r="B48" s="58" t="s">
        <v>119</v>
      </c>
      <c r="C48" s="10" t="s">
        <v>133</v>
      </c>
      <c r="D48" s="10" t="s">
        <v>22</v>
      </c>
      <c r="E48" s="10" t="s">
        <v>134</v>
      </c>
      <c r="F48" s="12" t="s">
        <v>13</v>
      </c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>
        <v>4375</v>
      </c>
      <c r="V48" s="52"/>
      <c r="W48" s="52"/>
      <c r="X48" s="11">
        <f t="shared" si="0"/>
        <v>4375</v>
      </c>
    </row>
    <row r="49" spans="1:24" s="15" customFormat="1" ht="15" hidden="1" x14ac:dyDescent="0.25">
      <c r="A49" s="14" t="s">
        <v>135</v>
      </c>
      <c r="B49" s="58" t="s">
        <v>119</v>
      </c>
      <c r="C49" s="10" t="s">
        <v>136</v>
      </c>
      <c r="D49" s="10" t="s">
        <v>137</v>
      </c>
      <c r="E49" s="10" t="s">
        <v>138</v>
      </c>
      <c r="F49" s="12" t="s">
        <v>13</v>
      </c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>
        <v>2761.34</v>
      </c>
      <c r="V49" s="52"/>
      <c r="W49" s="52"/>
      <c r="X49" s="11">
        <f t="shared" si="0"/>
        <v>2761.34</v>
      </c>
    </row>
    <row r="50" spans="1:24" s="15" customFormat="1" ht="15" hidden="1" x14ac:dyDescent="0.25">
      <c r="A50" s="14" t="s">
        <v>139</v>
      </c>
      <c r="B50" s="58" t="s">
        <v>140</v>
      </c>
      <c r="C50" s="55" t="s">
        <v>141</v>
      </c>
      <c r="D50" s="10" t="s">
        <v>142</v>
      </c>
      <c r="E50" s="55" t="s">
        <v>143</v>
      </c>
      <c r="F50" s="12" t="s">
        <v>13</v>
      </c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>
        <v>29602.58</v>
      </c>
      <c r="V50" s="52"/>
      <c r="W50" s="52"/>
      <c r="X50" s="11">
        <f t="shared" si="0"/>
        <v>29602.58</v>
      </c>
    </row>
    <row r="51" spans="1:24" s="15" customFormat="1" ht="15" hidden="1" x14ac:dyDescent="0.25">
      <c r="A51" s="14"/>
      <c r="B51" s="12"/>
      <c r="C51" s="34"/>
      <c r="D51" s="34"/>
      <c r="E51" s="35"/>
      <c r="F51" s="33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11">
        <f t="shared" si="0"/>
        <v>0</v>
      </c>
    </row>
    <row r="52" spans="1:24" s="15" customFormat="1" ht="15" hidden="1" x14ac:dyDescent="0.25">
      <c r="A52" s="22" t="s">
        <v>7</v>
      </c>
      <c r="B52" s="12"/>
      <c r="C52" s="34"/>
      <c r="D52" s="34"/>
      <c r="E52" s="35"/>
      <c r="F52" s="33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11">
        <f t="shared" si="0"/>
        <v>0</v>
      </c>
    </row>
    <row r="53" spans="1:24" s="15" customFormat="1" ht="15" hidden="1" x14ac:dyDescent="0.25">
      <c r="A53" s="10" t="s">
        <v>65</v>
      </c>
      <c r="B53" s="12"/>
      <c r="C53" s="27"/>
      <c r="D53" s="27"/>
      <c r="E53" s="28"/>
      <c r="F53" s="33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11">
        <f t="shared" si="0"/>
        <v>0</v>
      </c>
    </row>
    <row r="54" spans="1:24" s="15" customFormat="1" ht="15" hidden="1" x14ac:dyDescent="0.25">
      <c r="A54" s="56" t="s">
        <v>15</v>
      </c>
      <c r="B54" s="12" t="s">
        <v>16</v>
      </c>
      <c r="C54" s="27" t="s">
        <v>83</v>
      </c>
      <c r="D54" s="27" t="s">
        <v>62</v>
      </c>
      <c r="E54" s="28" t="s">
        <v>84</v>
      </c>
      <c r="F54" s="31">
        <v>17.800999999999998</v>
      </c>
      <c r="G54" s="52"/>
      <c r="H54" s="52"/>
      <c r="I54" s="52"/>
      <c r="J54" s="52"/>
      <c r="K54" s="52"/>
      <c r="L54" s="52"/>
      <c r="M54" s="52"/>
      <c r="N54" s="52">
        <v>42194.35997772</v>
      </c>
      <c r="O54" s="52"/>
      <c r="P54" s="52"/>
      <c r="Q54" s="52"/>
      <c r="R54" s="52"/>
      <c r="S54" s="52"/>
      <c r="T54" s="52"/>
      <c r="U54" s="52"/>
      <c r="V54" s="52"/>
      <c r="W54" s="52"/>
      <c r="X54" s="11">
        <f t="shared" si="0"/>
        <v>42194.35997772</v>
      </c>
    </row>
    <row r="55" spans="1:24" s="15" customFormat="1" ht="15" hidden="1" x14ac:dyDescent="0.25">
      <c r="A55" s="38" t="s">
        <v>64</v>
      </c>
      <c r="B55" s="12" t="s">
        <v>63</v>
      </c>
      <c r="C55" s="67" t="s">
        <v>68</v>
      </c>
      <c r="D55" s="67" t="s">
        <v>62</v>
      </c>
      <c r="E55" s="10" t="s">
        <v>67</v>
      </c>
      <c r="F55" s="10">
        <v>17.803999999999998</v>
      </c>
      <c r="G55" s="51"/>
      <c r="H55" s="51"/>
      <c r="I55" s="51"/>
      <c r="J55" s="51"/>
      <c r="K55" s="51">
        <v>11000</v>
      </c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11">
        <f t="shared" si="0"/>
        <v>11000</v>
      </c>
    </row>
    <row r="56" spans="1:24" s="15" customFormat="1" ht="15" hidden="1" x14ac:dyDescent="0.25">
      <c r="A56" s="14"/>
      <c r="B56" s="12"/>
      <c r="C56" s="27"/>
      <c r="D56" s="27"/>
      <c r="E56" s="27"/>
      <c r="F56" s="12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11">
        <f t="shared" si="0"/>
        <v>0</v>
      </c>
    </row>
    <row r="57" spans="1:24" s="15" customFormat="1" ht="15" hidden="1" x14ac:dyDescent="0.25">
      <c r="A57" s="14"/>
      <c r="B57" s="12"/>
      <c r="C57" s="27"/>
      <c r="D57" s="27"/>
      <c r="E57" s="27"/>
      <c r="F57" s="12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11">
        <f t="shared" si="0"/>
        <v>0</v>
      </c>
    </row>
    <row r="58" spans="1:24" s="15" customFormat="1" ht="15" hidden="1" x14ac:dyDescent="0.25">
      <c r="A58" s="22" t="s">
        <v>7</v>
      </c>
      <c r="B58" s="12"/>
      <c r="C58" s="34"/>
      <c r="D58" s="34"/>
      <c r="E58" s="34"/>
      <c r="F58" s="33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11">
        <f t="shared" si="0"/>
        <v>0</v>
      </c>
    </row>
    <row r="59" spans="1:24" s="15" customFormat="1" ht="15" hidden="1" x14ac:dyDescent="0.25">
      <c r="A59" s="10" t="s">
        <v>71</v>
      </c>
      <c r="B59" s="12"/>
      <c r="C59" s="34"/>
      <c r="D59" s="34"/>
      <c r="E59" s="34"/>
      <c r="F59" s="33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11">
        <f t="shared" si="0"/>
        <v>0</v>
      </c>
    </row>
    <row r="60" spans="1:24" s="15" customFormat="1" ht="15" hidden="1" x14ac:dyDescent="0.25">
      <c r="A60" s="29" t="s">
        <v>72</v>
      </c>
      <c r="B60" s="36" t="s">
        <v>16</v>
      </c>
      <c r="C60" s="10" t="s">
        <v>73</v>
      </c>
      <c r="D60" s="55" t="s">
        <v>74</v>
      </c>
      <c r="E60" s="55" t="s">
        <v>75</v>
      </c>
      <c r="F60" s="10">
        <v>17.245000000000001</v>
      </c>
      <c r="G60" s="52"/>
      <c r="H60" s="52"/>
      <c r="I60" s="52"/>
      <c r="J60" s="52"/>
      <c r="K60" s="52"/>
      <c r="L60" s="52">
        <f>55803.58-2</f>
        <v>55801.58</v>
      </c>
      <c r="M60" s="52"/>
      <c r="N60" s="52"/>
      <c r="O60" s="52"/>
      <c r="P60" s="52"/>
      <c r="Q60" s="52"/>
      <c r="R60" s="52"/>
      <c r="S60" s="52"/>
      <c r="T60" s="52"/>
      <c r="U60" s="52"/>
      <c r="V60" s="52">
        <v>-21800.66</v>
      </c>
      <c r="W60" s="52"/>
      <c r="X60" s="11">
        <f t="shared" si="0"/>
        <v>34000.92</v>
      </c>
    </row>
    <row r="61" spans="1:24" s="15" customFormat="1" ht="15" hidden="1" x14ac:dyDescent="0.25">
      <c r="A61" s="29" t="s">
        <v>72</v>
      </c>
      <c r="B61" s="12" t="s">
        <v>17</v>
      </c>
      <c r="C61" s="10" t="s">
        <v>73</v>
      </c>
      <c r="D61" s="55" t="s">
        <v>74</v>
      </c>
      <c r="E61" s="55" t="s">
        <v>75</v>
      </c>
      <c r="F61" s="10">
        <v>17.245000000000001</v>
      </c>
      <c r="G61" s="52"/>
      <c r="H61" s="52"/>
      <c r="I61" s="52"/>
      <c r="J61" s="52"/>
      <c r="K61" s="52"/>
      <c r="L61" s="52">
        <v>1</v>
      </c>
      <c r="M61" s="52"/>
      <c r="N61" s="52"/>
      <c r="O61" s="52"/>
      <c r="P61" s="52"/>
      <c r="Q61" s="52"/>
      <c r="R61" s="52"/>
      <c r="S61" s="52"/>
      <c r="T61" s="52"/>
      <c r="U61" s="52"/>
      <c r="V61" s="52">
        <v>21800.660000000003</v>
      </c>
      <c r="W61" s="52"/>
      <c r="X61" s="11">
        <f t="shared" si="0"/>
        <v>21801.660000000003</v>
      </c>
    </row>
    <row r="62" spans="1:24" s="15" customFormat="1" ht="15" hidden="1" x14ac:dyDescent="0.25">
      <c r="A62" s="29" t="s">
        <v>72</v>
      </c>
      <c r="B62" s="12" t="s">
        <v>76</v>
      </c>
      <c r="C62" s="10" t="s">
        <v>73</v>
      </c>
      <c r="D62" s="55" t="s">
        <v>74</v>
      </c>
      <c r="E62" s="55" t="s">
        <v>75</v>
      </c>
      <c r="F62" s="10">
        <v>17.245000000000001</v>
      </c>
      <c r="G62" s="52"/>
      <c r="H62" s="52"/>
      <c r="I62" s="52"/>
      <c r="J62" s="52"/>
      <c r="K62" s="52"/>
      <c r="L62" s="52">
        <v>1</v>
      </c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11">
        <f t="shared" si="0"/>
        <v>1</v>
      </c>
    </row>
    <row r="63" spans="1:24" s="15" customFormat="1" ht="15" hidden="1" x14ac:dyDescent="0.25">
      <c r="A63" s="38"/>
      <c r="B63" s="12"/>
      <c r="C63" s="10"/>
      <c r="D63" s="10"/>
      <c r="E63" s="10"/>
      <c r="F63" s="10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11">
        <f t="shared" si="0"/>
        <v>0</v>
      </c>
    </row>
    <row r="64" spans="1:24" s="15" customFormat="1" ht="15" hidden="1" x14ac:dyDescent="0.25">
      <c r="A64" s="38"/>
      <c r="B64" s="12"/>
      <c r="C64" s="10"/>
      <c r="D64" s="10"/>
      <c r="E64" s="10"/>
      <c r="F64" s="10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11">
        <f t="shared" si="0"/>
        <v>0</v>
      </c>
    </row>
    <row r="65" spans="1:24" s="15" customFormat="1" ht="15" hidden="1" x14ac:dyDescent="0.25">
      <c r="A65" s="38"/>
      <c r="B65" s="12"/>
      <c r="C65" s="10"/>
      <c r="D65" s="10"/>
      <c r="E65" s="10"/>
      <c r="F65" s="10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11">
        <f t="shared" ref="X65:X67" si="1">SUM(G65:U65)</f>
        <v>0</v>
      </c>
    </row>
    <row r="66" spans="1:24" s="15" customFormat="1" ht="15" x14ac:dyDescent="0.25">
      <c r="A66" s="38"/>
      <c r="B66" s="12"/>
      <c r="C66" s="10"/>
      <c r="D66" s="10"/>
      <c r="E66" s="10"/>
      <c r="F66" s="10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11">
        <f t="shared" si="1"/>
        <v>0</v>
      </c>
    </row>
    <row r="67" spans="1:24" s="15" customFormat="1" ht="15.75" thickBot="1" x14ac:dyDescent="0.3">
      <c r="A67" s="48"/>
      <c r="B67" s="48"/>
      <c r="C67" s="48"/>
      <c r="D67" s="49"/>
      <c r="E67" s="49"/>
      <c r="F67" s="49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11">
        <f t="shared" si="1"/>
        <v>0</v>
      </c>
    </row>
    <row r="68" spans="1:24" s="9" customFormat="1" ht="17.25" thickBot="1" x14ac:dyDescent="0.35">
      <c r="A68" s="39" t="s">
        <v>0</v>
      </c>
      <c r="B68" s="40"/>
      <c r="C68" s="41"/>
      <c r="D68" s="41"/>
      <c r="E68" s="41"/>
      <c r="F68" s="41"/>
      <c r="G68" s="62">
        <f>SUM(G7:G66)</f>
        <v>9162.25</v>
      </c>
      <c r="H68" s="62">
        <f t="shared" ref="H68:U68" si="2">SUM(H7:H66)</f>
        <v>50476.617127605787</v>
      </c>
      <c r="I68" s="62">
        <f t="shared" si="2"/>
        <v>0</v>
      </c>
      <c r="J68" s="62">
        <f t="shared" si="2"/>
        <v>1235536</v>
      </c>
      <c r="K68" s="62">
        <f t="shared" si="2"/>
        <v>11000</v>
      </c>
      <c r="L68" s="62">
        <f t="shared" si="2"/>
        <v>55803.58</v>
      </c>
      <c r="M68" s="62">
        <f t="shared" si="2"/>
        <v>23321.64</v>
      </c>
      <c r="N68" s="62">
        <f t="shared" si="2"/>
        <v>42194.35997772</v>
      </c>
      <c r="O68" s="62">
        <f t="shared" si="2"/>
        <v>1449352</v>
      </c>
      <c r="P68" s="62">
        <f t="shared" si="2"/>
        <v>-9592</v>
      </c>
      <c r="Q68" s="62">
        <f t="shared" si="2"/>
        <v>0</v>
      </c>
      <c r="R68" s="62">
        <f t="shared" si="2"/>
        <v>1692559</v>
      </c>
      <c r="S68" s="62">
        <f t="shared" si="2"/>
        <v>9205</v>
      </c>
      <c r="T68" s="62">
        <f t="shared" si="2"/>
        <v>39000</v>
      </c>
      <c r="U68" s="62">
        <f t="shared" si="2"/>
        <v>162875.56697061571</v>
      </c>
      <c r="V68" s="62">
        <f>SUM(V7:V66)</f>
        <v>0</v>
      </c>
      <c r="W68" s="62">
        <f>SUM(W7:W26)</f>
        <v>-39000</v>
      </c>
      <c r="X68" s="62"/>
    </row>
    <row r="69" spans="1:24" s="9" customFormat="1" ht="16.5" x14ac:dyDescent="0.3">
      <c r="A69" s="16"/>
      <c r="B69" s="16"/>
      <c r="C69" s="17"/>
      <c r="D69" s="17"/>
      <c r="E69" s="17"/>
      <c r="F69" s="17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9"/>
    </row>
    <row r="70" spans="1:24" s="9" customFormat="1" ht="16.5" x14ac:dyDescent="0.3">
      <c r="A70" s="15" t="s">
        <v>8</v>
      </c>
      <c r="C70" s="26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</row>
    <row r="71" spans="1:24" s="9" customFormat="1" ht="16.5" hidden="1" x14ac:dyDescent="0.3">
      <c r="A71" s="15" t="s">
        <v>37</v>
      </c>
      <c r="C71" s="26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</row>
    <row r="72" spans="1:24" s="9" customFormat="1" ht="16.5" hidden="1" x14ac:dyDescent="0.3">
      <c r="A72" s="15" t="s">
        <v>36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</row>
    <row r="73" spans="1:24" s="9" customFormat="1" ht="16.5" hidden="1" x14ac:dyDescent="0.3">
      <c r="A73" s="15" t="s">
        <v>39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</row>
    <row r="74" spans="1:24" s="9" customFormat="1" ht="16.5" hidden="1" x14ac:dyDescent="0.3">
      <c r="A74" s="15" t="s">
        <v>40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</row>
    <row r="75" spans="1:24" s="9" customFormat="1" ht="16.5" hidden="1" x14ac:dyDescent="0.3">
      <c r="A75" s="15" t="s">
        <v>44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</row>
    <row r="76" spans="1:24" s="9" customFormat="1" ht="16.5" hidden="1" x14ac:dyDescent="0.3">
      <c r="A76" s="15" t="s">
        <v>45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</row>
    <row r="77" spans="1:24" s="9" customFormat="1" ht="16.5" hidden="1" x14ac:dyDescent="0.3">
      <c r="A77" s="15" t="s">
        <v>47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</row>
    <row r="78" spans="1:24" s="9" customFormat="1" ht="16.5" hidden="1" x14ac:dyDescent="0.3">
      <c r="A78" s="15" t="s">
        <v>48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</row>
    <row r="79" spans="1:24" s="9" customFormat="1" ht="16.5" hidden="1" x14ac:dyDescent="0.3">
      <c r="A79" s="15" t="s">
        <v>69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</row>
    <row r="80" spans="1:24" s="9" customFormat="1" ht="16.5" hidden="1" x14ac:dyDescent="0.3">
      <c r="A80" s="15" t="s">
        <v>66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</row>
    <row r="81" spans="1:23" s="9" customFormat="1" ht="16.5" hidden="1" x14ac:dyDescent="0.3">
      <c r="A81" s="15" t="s">
        <v>78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</row>
    <row r="82" spans="1:23" ht="15" hidden="1" x14ac:dyDescent="0.25">
      <c r="A82" s="15" t="s">
        <v>77</v>
      </c>
    </row>
    <row r="83" spans="1:23" ht="15" hidden="1" x14ac:dyDescent="0.25">
      <c r="A83" s="15" t="s">
        <v>81</v>
      </c>
    </row>
    <row r="84" spans="1:23" ht="15" hidden="1" x14ac:dyDescent="0.25">
      <c r="A84" s="15" t="s">
        <v>80</v>
      </c>
    </row>
    <row r="85" spans="1:23" ht="15" hidden="1" x14ac:dyDescent="0.25">
      <c r="A85" s="15" t="s">
        <v>87</v>
      </c>
    </row>
    <row r="86" spans="1:23" ht="15" hidden="1" x14ac:dyDescent="0.25">
      <c r="A86" s="15" t="s">
        <v>86</v>
      </c>
    </row>
    <row r="87" spans="1:23" ht="15" hidden="1" x14ac:dyDescent="0.25">
      <c r="A87" s="15" t="s">
        <v>90</v>
      </c>
    </row>
    <row r="88" spans="1:23" ht="15" hidden="1" x14ac:dyDescent="0.25">
      <c r="A88" s="15" t="s">
        <v>91</v>
      </c>
    </row>
    <row r="89" spans="1:23" ht="15" hidden="1" x14ac:dyDescent="0.25">
      <c r="A89" s="15" t="s">
        <v>95</v>
      </c>
    </row>
    <row r="90" spans="1:23" ht="15" hidden="1" x14ac:dyDescent="0.25">
      <c r="A90" s="15" t="s">
        <v>96</v>
      </c>
    </row>
    <row r="91" spans="1:23" ht="15" hidden="1" x14ac:dyDescent="0.25">
      <c r="A91" s="15" t="s">
        <v>99</v>
      </c>
    </row>
    <row r="92" spans="1:23" ht="15" hidden="1" x14ac:dyDescent="0.25">
      <c r="A92" s="15" t="s">
        <v>98</v>
      </c>
    </row>
    <row r="93" spans="1:23" ht="15" hidden="1" x14ac:dyDescent="0.25">
      <c r="A93" s="15" t="s">
        <v>103</v>
      </c>
    </row>
    <row r="94" spans="1:23" ht="15" hidden="1" x14ac:dyDescent="0.25">
      <c r="A94" s="15" t="s">
        <v>48</v>
      </c>
    </row>
    <row r="95" spans="1:23" ht="15" hidden="1" x14ac:dyDescent="0.25">
      <c r="A95" s="15" t="s">
        <v>107</v>
      </c>
    </row>
    <row r="96" spans="1:23" ht="15" hidden="1" x14ac:dyDescent="0.25">
      <c r="A96" s="15" t="s">
        <v>106</v>
      </c>
    </row>
    <row r="97" spans="1:1" ht="15" hidden="1" x14ac:dyDescent="0.25">
      <c r="A97" s="15" t="s">
        <v>112</v>
      </c>
    </row>
    <row r="98" spans="1:1" ht="15" hidden="1" x14ac:dyDescent="0.25">
      <c r="A98" s="15" t="s">
        <v>111</v>
      </c>
    </row>
    <row r="99" spans="1:1" ht="15" hidden="1" x14ac:dyDescent="0.25">
      <c r="A99" s="15" t="s">
        <v>114</v>
      </c>
    </row>
    <row r="100" spans="1:1" ht="15" hidden="1" x14ac:dyDescent="0.25">
      <c r="A100" s="15" t="s">
        <v>113</v>
      </c>
    </row>
    <row r="101" spans="1:1" ht="15" hidden="1" x14ac:dyDescent="0.25">
      <c r="A101" s="15" t="s">
        <v>152</v>
      </c>
    </row>
    <row r="102" spans="1:1" ht="15" hidden="1" x14ac:dyDescent="0.25">
      <c r="A102" s="15" t="s">
        <v>153</v>
      </c>
    </row>
    <row r="103" spans="1:1" ht="15" x14ac:dyDescent="0.25">
      <c r="A103" s="15" t="s">
        <v>155</v>
      </c>
    </row>
    <row r="104" spans="1:1" ht="15" x14ac:dyDescent="0.25">
      <c r="A104" s="15" t="s">
        <v>154</v>
      </c>
    </row>
    <row r="105" spans="1:1" ht="15" x14ac:dyDescent="0.25">
      <c r="A105" s="15"/>
    </row>
    <row r="106" spans="1:1" ht="15" x14ac:dyDescent="0.25">
      <c r="A106" s="15"/>
    </row>
    <row r="107" spans="1:1" ht="15" x14ac:dyDescent="0.25">
      <c r="A107" s="15"/>
    </row>
    <row r="108" spans="1:1" ht="15" x14ac:dyDescent="0.25">
      <c r="A108" s="15"/>
    </row>
    <row r="109" spans="1:1" ht="15" x14ac:dyDescent="0.25">
      <c r="A109" s="15"/>
    </row>
    <row r="110" spans="1:1" ht="15" x14ac:dyDescent="0.25">
      <c r="A110" s="15"/>
    </row>
    <row r="111" spans="1:1" ht="15" x14ac:dyDescent="0.25">
      <c r="A111" s="15"/>
    </row>
    <row r="112" spans="1:1" ht="15" x14ac:dyDescent="0.25">
      <c r="A112" s="15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6087A9-3D2C-45BC-A554-DA82614F01C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2023-12-08T21:34:42Z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