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NEW BEDFORD/"/>
    </mc:Choice>
  </mc:AlternateContent>
  <xr:revisionPtr revIDLastSave="0" documentId="8_{B60840AA-93A8-4147-9675-AAFB46DA40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7" i="2" l="1"/>
  <c r="Y46" i="2"/>
  <c r="X79" i="2"/>
  <c r="W79" i="2"/>
  <c r="Y24" i="2"/>
  <c r="Y34" i="2"/>
  <c r="Y35" i="2"/>
  <c r="Y37" i="2"/>
  <c r="Y38" i="2"/>
  <c r="Y40" i="2"/>
  <c r="Y41" i="2"/>
  <c r="Y43" i="2"/>
  <c r="Y45" i="2"/>
  <c r="V79" i="2"/>
  <c r="U26" i="2"/>
  <c r="U79" i="2" s="1"/>
  <c r="Y26" i="2"/>
  <c r="Y25" i="2"/>
  <c r="Y27" i="2"/>
  <c r="Y28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71" i="2"/>
  <c r="Y72" i="2"/>
  <c r="Y73" i="2"/>
  <c r="Y74" i="2"/>
  <c r="Y75" i="2"/>
  <c r="Y76" i="2"/>
  <c r="Y77" i="2"/>
  <c r="Y78" i="2"/>
  <c r="H79" i="2"/>
  <c r="I79" i="2"/>
  <c r="K79" i="2"/>
  <c r="M79" i="2"/>
  <c r="N79" i="2"/>
  <c r="P79" i="2"/>
  <c r="S79" i="2"/>
  <c r="G79" i="2"/>
  <c r="Y9" i="2"/>
  <c r="Y10" i="2"/>
  <c r="Y11" i="2"/>
  <c r="Y12" i="2"/>
  <c r="Y14" i="2"/>
  <c r="Y15" i="2"/>
  <c r="Y16" i="2"/>
  <c r="Y17" i="2"/>
  <c r="Y18" i="2"/>
  <c r="Y19" i="2"/>
  <c r="Y20" i="2"/>
  <c r="Y21" i="2"/>
  <c r="Y22" i="2"/>
  <c r="Y61" i="2"/>
  <c r="Y62" i="2"/>
  <c r="Y63" i="2"/>
  <c r="Y64" i="2"/>
  <c r="Y65" i="2"/>
  <c r="Y67" i="2"/>
  <c r="Y68" i="2"/>
  <c r="Y69" i="2"/>
  <c r="Y70" i="2"/>
  <c r="Y8" i="2"/>
  <c r="T46" i="2"/>
  <c r="R44" i="2"/>
  <c r="Y44" i="2" s="1"/>
  <c r="R42" i="2"/>
  <c r="Y42" i="2" s="1"/>
  <c r="Q66" i="2"/>
  <c r="Q79" i="2" s="1"/>
  <c r="Y66" i="2"/>
  <c r="O23" i="2"/>
  <c r="Y23" i="2" s="1"/>
  <c r="L13" i="2"/>
  <c r="L79" i="2" s="1"/>
  <c r="J33" i="2"/>
  <c r="Y33" i="2" s="1"/>
  <c r="J36" i="2"/>
  <c r="Y36" i="2" s="1"/>
  <c r="J39" i="2"/>
  <c r="Y39" i="2" s="1"/>
  <c r="O79" i="2"/>
  <c r="R79" i="2"/>
  <c r="T79" i="2" l="1"/>
  <c r="J79" i="2"/>
  <c r="Y13" i="2"/>
</calcChain>
</file>

<file path=xl/sharedStrings.xml><?xml version="1.0" encoding="utf-8"?>
<sst xmlns="http://schemas.openxmlformats.org/spreadsheetml/2006/main" count="285" uniqueCount="176">
  <si>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</si>
  <si>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</si>
  <si>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</si>
  <si>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</si>
  <si>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</si>
  <si>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</si>
  <si>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</si>
  <si>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</si>
  <si>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</si>
  <si>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</si>
  <si>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</si>
  <si>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</si>
  <si>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</si>
  <si>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WORKFORCE TRAINING FUND</t>
  </si>
  <si>
    <t>N/A</t>
  </si>
  <si>
    <t>STATE ONE STOP</t>
  </si>
  <si>
    <t>WP 10%</t>
  </si>
  <si>
    <t>17.207</t>
  </si>
  <si>
    <t>WP 90%</t>
  </si>
  <si>
    <t>UI</t>
  </si>
  <si>
    <t>DTA</t>
  </si>
  <si>
    <t>DVOP</t>
  </si>
  <si>
    <t>F20213067</t>
  </si>
  <si>
    <t>4400-3067</t>
  </si>
  <si>
    <t>K103</t>
  </si>
  <si>
    <t>INITIAL AWARD FY22 JUNE 7, 2021</t>
  </si>
  <si>
    <t>TO ADD SNAP EXPANSION</t>
  </si>
  <si>
    <t>SNAP EXPANSION  (SERVICE DATE: JULY 1, 2021-SEPT 30, 2021)</t>
  </si>
  <si>
    <t>JULY 1, 2021-SEPT 30, 2021</t>
  </si>
  <si>
    <t>CT EOL 22CCNBEDWP</t>
  </si>
  <si>
    <t>INITIAL AWARD FY22</t>
  </si>
  <si>
    <t>BUDGET #1 FY22 JULY 9, 2021</t>
  </si>
  <si>
    <t>TO ADD DTA FUNDS</t>
  </si>
  <si>
    <t>JULY 1, 2021-JUNE 30, 2022</t>
  </si>
  <si>
    <t>SPSS2022</t>
  </si>
  <si>
    <t>4400-1979</t>
  </si>
  <si>
    <t>K227</t>
  </si>
  <si>
    <t>BUDGET #1 FY22</t>
  </si>
  <si>
    <t>BUDGET #2 FY22 SEPTEMBER 10, 2021</t>
  </si>
  <si>
    <t>TO ADD SOS &amp; WTF FUNDS</t>
  </si>
  <si>
    <t>BUDGET #2 FY22</t>
  </si>
  <si>
    <t>CT EOL 22CCNBEDSOSWTF</t>
  </si>
  <si>
    <t>WTRUSTF22</t>
  </si>
  <si>
    <t>7003-0803</t>
  </si>
  <si>
    <t>K264</t>
  </si>
  <si>
    <t>K284</t>
  </si>
  <si>
    <t>BUDGET #3 FY22</t>
  </si>
  <si>
    <t>CT EOL 22CCNBEDWIA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</si>
  <si>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</si>
  <si>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</si>
  <si>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</si>
  <si>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</si>
  <si>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</si>
  <si>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</si>
  <si>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</si>
  <si>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</si>
  <si>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</si>
  <si>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</si>
  <si>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</si>
  <si>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</si>
  <si>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BUDGET #3 FY22 SEPTEMBER 14, 2021</t>
  </si>
  <si>
    <t>TO ADD FY22 WIOA FUNDS</t>
  </si>
  <si>
    <t>SEPT. 21, 2021-DEC. 31, 2021</t>
  </si>
  <si>
    <t>LVER2021</t>
  </si>
  <si>
    <t>7002-6628</t>
  </si>
  <si>
    <t>K110</t>
  </si>
  <si>
    <t>JVSG INCENTIVE-RISING STAR</t>
  </si>
  <si>
    <t>CT EOL 22CCNBEDVETSUI</t>
  </si>
  <si>
    <t>BUDGET #4 FY22 OCTOBER 12, 2021</t>
  </si>
  <si>
    <t>TO ADD JVSG AWARD</t>
  </si>
  <si>
    <t>BUDGET #4 FY22</t>
  </si>
  <si>
    <t>BUDGET #5 FY22</t>
  </si>
  <si>
    <t>TO ADD TRADE FUNDS</t>
  </si>
  <si>
    <t>BUDGET #5 FY22 OCTOBER 12, 2021</t>
  </si>
  <si>
    <t>CT EOL 22CCNBEDTRADE</t>
  </si>
  <si>
    <t>TRADE (SERVICE DATE: OCTOBER 1, 2020-SEPTEMBER 30,2023)</t>
  </si>
  <si>
    <t>FTRADE2021</t>
  </si>
  <si>
    <t>7003-1010</t>
  </si>
  <si>
    <t>K102</t>
  </si>
  <si>
    <t>JULY 1, 2022-JUNE 30, 2023</t>
  </si>
  <si>
    <t>JULY 1, 2023-SEPTEMBER 30, 2023</t>
  </si>
  <si>
    <t>BUDGET #6 FY22</t>
  </si>
  <si>
    <t>TO ADD WPP EXPANSION FUNDS FROM DTA</t>
  </si>
  <si>
    <t>BUDGET #6 FY22 OCTOBER 15, 2021</t>
  </si>
  <si>
    <t>WPP EXPANSION FUNDS FROM DTA</t>
  </si>
  <si>
    <t>BUDGET #7 FY22</t>
  </si>
  <si>
    <t>FES2021</t>
  </si>
  <si>
    <t>7002-6626</t>
  </si>
  <si>
    <t>K105</t>
  </si>
  <si>
    <t>OCT 1, 2021-JUNE 30, 2022</t>
  </si>
  <si>
    <t xml:space="preserve">REIM FOR LOCAL PURCHASE </t>
  </si>
  <si>
    <t>BUDGET #7 FY22 OCTOBER 20, 2021</t>
  </si>
  <si>
    <t>TO ADD REIM FUNDS FOR LOCAL PURCHASE</t>
  </si>
  <si>
    <t>BUDGET #8 FY22</t>
  </si>
  <si>
    <t>CT EOL 22CCNBEDNEGREA</t>
  </si>
  <si>
    <t>OPIOD (SERVICE DATE: JULY 1, 2021-SEPT. 28, 2023)</t>
  </si>
  <si>
    <t>JULY 1, 2021- JUNE 30, 2022</t>
  </si>
  <si>
    <t>JULY 1, 2022- JUNE 30, 2023</t>
  </si>
  <si>
    <t>JULY 1, 2023-SEPT 28, 2023</t>
  </si>
  <si>
    <t>FEMOPIOI21</t>
  </si>
  <si>
    <t>7003-1777</t>
  </si>
  <si>
    <t>5884</t>
  </si>
  <si>
    <t>BUDGET #8 FY22 NOVEMBER 2, 2021</t>
  </si>
  <si>
    <t>TO ADD OPIOD NEG</t>
  </si>
  <si>
    <t>BUDGET #9 FY22</t>
  </si>
  <si>
    <t>FVETS2021</t>
  </si>
  <si>
    <t>K109</t>
  </si>
  <si>
    <t xml:space="preserve">TO ADD DVOP </t>
  </si>
  <si>
    <t>BUDGET #9 FY22 NOVEMBER 15, 2021</t>
  </si>
  <si>
    <t>BUDGET #10 FY22</t>
  </si>
  <si>
    <t>FES2022</t>
  </si>
  <si>
    <t>K107</t>
  </si>
  <si>
    <t>TO ADD FUNDS FOR WP 10%</t>
  </si>
  <si>
    <t>BUDGET #10 FY22 DECEMBER 20, 2021</t>
  </si>
  <si>
    <t>BUDGET #11 FY22 JANUARY 11, 2022</t>
  </si>
  <si>
    <t>OCT 1, 2021-JUNE 30,  2022</t>
  </si>
  <si>
    <t>FWIAADT22B</t>
  </si>
  <si>
    <t>FWIADWK22B</t>
  </si>
  <si>
    <t>BUDGET #11 FY22</t>
  </si>
  <si>
    <t>BUDGET #12 FY22</t>
  </si>
  <si>
    <t>TO ADD BAL OF FY22 SOS</t>
  </si>
  <si>
    <t>BUDGET #12 FY22 FEBRUARY 14, 2022</t>
  </si>
  <si>
    <t>STOSCC2022</t>
  </si>
  <si>
    <t>BUDGET #13 FY22</t>
  </si>
  <si>
    <t>7003-1778</t>
  </si>
  <si>
    <t>DUA TECHNOLOGY DEPLOYMENT (STATEWIDE FUNDS SPECIAL ALLOTMENT)</t>
  </si>
  <si>
    <t xml:space="preserve">FWIADWK 21B </t>
  </si>
  <si>
    <t>TO ADD FUNDS FOR DUA TECH.</t>
  </si>
  <si>
    <t>BUDGET #13 FY22 MARCH 15, 2022</t>
  </si>
  <si>
    <t>BUDGET #14 FY22</t>
  </si>
  <si>
    <t>DTA WPP EXPANSION FUNDS</t>
  </si>
  <si>
    <t>F20223067</t>
  </si>
  <si>
    <t>CENTER FOR WORKFORCE INCLUSION (CWI)</t>
  </si>
  <si>
    <t>July 1, 2021-June 30, 2022</t>
  </si>
  <si>
    <t>DCSSCSEP22</t>
  </si>
  <si>
    <t>7003-0006</t>
  </si>
  <si>
    <t>K246</t>
  </si>
  <si>
    <t>CAREER PATHWAYS (ACLS)</t>
  </si>
  <si>
    <t>DOE2022</t>
  </si>
  <si>
    <t>7035-0002</t>
  </si>
  <si>
    <t>K228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</si>
  <si>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</si>
  <si>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</si>
  <si>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</si>
  <si>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</si>
  <si>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</si>
  <si>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</si>
  <si>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</si>
  <si>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</si>
  <si>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</si>
  <si>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</si>
  <si>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</si>
  <si>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</si>
  <si>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WPP FUNDS</t>
  </si>
  <si>
    <t>February 1, 2022-June 30, 2022</t>
  </si>
  <si>
    <t>EASDTA2022</t>
  </si>
  <si>
    <t>4401-1000</t>
  </si>
  <si>
    <t>KD90</t>
  </si>
  <si>
    <t>TO ADD VARIOUS FUNDING</t>
  </si>
  <si>
    <t>BUDGET #14 FY22 MARCH 28, 2022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</si>
  <si>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</si>
  <si>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</si>
  <si>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</si>
  <si>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</si>
  <si>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</si>
  <si>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</si>
  <si>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October 1, 2021-June 30, 2022</t>
  </si>
  <si>
    <t>BUDGET #15 FY22</t>
  </si>
  <si>
    <t>BUDGET #15 FY22 JUNE 21, 2022</t>
  </si>
  <si>
    <t>TO MOVE FUNDS TO FY23 LINE</t>
  </si>
  <si>
    <t>BUDGET #16 FY22</t>
  </si>
  <si>
    <t>BUDGET #16 FY22 OCTOBER 21, 2022</t>
  </si>
  <si>
    <t>TO DECREASE OPIOD GRANT DUE TO CHANGE IN RETAINED AMOUNT</t>
  </si>
  <si>
    <t>BUDGET #17 FY22</t>
  </si>
  <si>
    <t>TO DE OBLIGATE UNSPENT FUNDS</t>
  </si>
  <si>
    <t>BUDGET #17 FY22 SEPTEMBER 20,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</si>
</sst>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7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37" fontId="8" fillId="0" borderId="0" xfId="3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44" fontId="8" fillId="0" borderId="1" xfId="1" applyFont="1" applyFill="1" applyBorder="1"/>
    <xf numFmtId="0" fontId="8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4" fillId="0" borderId="3" xfId="0" applyFont="1" applyBorder="1" applyAlignment="1">
      <alignment vertical="center"/>
    </xf>
    <xf numFmtId="0" fontId="16" fillId="0" borderId="1" xfId="0" applyFont="1" applyBorder="1" applyAlignment="1">
      <alignment horizontal="center" vertical="top" wrapText="1" readingOrder="1"/>
    </xf>
    <xf numFmtId="164" fontId="8" fillId="0" borderId="1" xfId="0" applyNumberFormat="1" applyFont="1" applyBorder="1" applyAlignment="1">
      <alignment horizontal="center"/>
    </xf>
    <xf numFmtId="0" fontId="8" fillId="0" borderId="5" xfId="0" quotePrefix="1" applyFont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7" fontId="8" fillId="0" borderId="1" xfId="1" applyNumberFormat="1" applyFont="1" applyFill="1" applyBorder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1" xfId="1" applyNumberFormat="1" applyFont="1" applyFill="1" applyBorder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7"/>
  <sheetViews>
    <sheetView tabSelected="1" topLeftCell="A30" zoomScaleNormal="100" workbookViewId="0">
      <selection activeCell="C119" sqref="C119"/>
    </sheetView>
  </sheetViews>
  <sheetFormatPr defaultColWidth="9.1796875" defaultRowHeight="12" x14ac:dyDescent="0.3"/>
  <cols>
    <col min="1" max="1" width="67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bestFit="1" customWidth="1"/>
    <col min="7" max="9" width="14" style="2" hidden="1" customWidth="1"/>
    <col min="10" max="12" width="12.90625" style="2" hidden="1" customWidth="1"/>
    <col min="13" max="13" width="11.1796875" style="2" hidden="1" customWidth="1"/>
    <col min="14" max="14" width="12.90625" style="2" hidden="1" customWidth="1"/>
    <col min="15" max="15" width="12.1796875" style="2" hidden="1" customWidth="1"/>
    <col min="16" max="16" width="12.90625" style="2" hidden="1" customWidth="1"/>
    <col min="17" max="23" width="16.54296875" style="2" hidden="1" customWidth="1"/>
    <col min="24" max="24" width="16.54296875" style="2" customWidth="1"/>
    <col min="25" max="25" width="12.1796875" style="3" hidden="1" customWidth="1"/>
    <col min="26" max="26" width="9.1796875" style="3"/>
    <col min="27" max="27" width="15" style="3" customWidth="1"/>
    <col min="28" max="16384" width="9.1796875" style="3"/>
  </cols>
  <sheetData>
    <row r="1" spans="1:25" ht="20.5" x14ac:dyDescent="0.45">
      <c r="A1" s="3" t="s">
        <v>11</v>
      </c>
      <c r="B1" s="69" t="s">
        <v>10</v>
      </c>
      <c r="C1" s="70"/>
      <c r="D1" s="70"/>
      <c r="E1" s="70"/>
      <c r="F1" s="70"/>
      <c r="G1" s="70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 spans="1:25" ht="20.5" x14ac:dyDescent="0.45">
      <c r="B2" s="6"/>
      <c r="C2" s="6"/>
      <c r="D2" s="6"/>
      <c r="E2" s="7"/>
      <c r="F2" s="7"/>
    </row>
    <row r="3" spans="1:25" ht="20.5" x14ac:dyDescent="0.45">
      <c r="A3" s="4" t="s">
        <v>12</v>
      </c>
      <c r="B3" s="6" t="s">
        <v>7</v>
      </c>
      <c r="C3" s="1"/>
    </row>
    <row r="4" spans="1:25" ht="21" thickBot="1" x14ac:dyDescent="0.5">
      <c r="A4" s="4"/>
      <c r="B4" s="5"/>
      <c r="C4" s="1"/>
    </row>
    <row r="5" spans="1:25" s="10" customFormat="1" ht="30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30</v>
      </c>
      <c r="H5" s="52" t="s">
        <v>37</v>
      </c>
      <c r="I5" s="52" t="s">
        <v>40</v>
      </c>
      <c r="J5" s="52" t="s">
        <v>46</v>
      </c>
      <c r="K5" s="52" t="s">
        <v>70</v>
      </c>
      <c r="L5" s="52" t="s">
        <v>71</v>
      </c>
      <c r="M5" s="52" t="s">
        <v>81</v>
      </c>
      <c r="N5" s="52" t="s">
        <v>85</v>
      </c>
      <c r="O5" s="52" t="s">
        <v>93</v>
      </c>
      <c r="P5" s="52" t="s">
        <v>104</v>
      </c>
      <c r="Q5" s="52" t="s">
        <v>109</v>
      </c>
      <c r="R5" s="52" t="s">
        <v>118</v>
      </c>
      <c r="S5" s="52" t="s">
        <v>119</v>
      </c>
      <c r="T5" s="52" t="s">
        <v>123</v>
      </c>
      <c r="U5" s="52" t="s">
        <v>129</v>
      </c>
      <c r="V5" s="52" t="s">
        <v>167</v>
      </c>
      <c r="W5" s="52" t="s">
        <v>170</v>
      </c>
      <c r="X5" s="52" t="s">
        <v>173</v>
      </c>
      <c r="Y5" s="30" t="s">
        <v>6</v>
      </c>
    </row>
    <row r="6" spans="1:25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6"/>
    </row>
    <row r="7" spans="1:25" s="10" customFormat="1" ht="14.5" hidden="1" x14ac:dyDescent="0.35">
      <c r="A7" s="15" t="s">
        <v>41</v>
      </c>
      <c r="B7" s="11"/>
      <c r="C7" s="12"/>
      <c r="D7" s="12"/>
      <c r="E7" s="1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6"/>
    </row>
    <row r="8" spans="1:25" s="10" customFormat="1" ht="15" hidden="1" x14ac:dyDescent="0.35">
      <c r="A8" s="31" t="s">
        <v>13</v>
      </c>
      <c r="B8" s="17" t="s">
        <v>33</v>
      </c>
      <c r="C8" s="40" t="s">
        <v>42</v>
      </c>
      <c r="D8" s="53" t="s">
        <v>43</v>
      </c>
      <c r="E8" s="54" t="s">
        <v>44</v>
      </c>
      <c r="F8" s="15" t="s">
        <v>14</v>
      </c>
      <c r="G8" s="19"/>
      <c r="H8" s="19"/>
      <c r="I8" s="42">
        <v>95000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65">
        <f>SUM(G8:U8)</f>
        <v>95000</v>
      </c>
    </row>
    <row r="9" spans="1:25" s="10" customFormat="1" ht="14.5" hidden="1" x14ac:dyDescent="0.35">
      <c r="A9" s="35" t="s">
        <v>15</v>
      </c>
      <c r="B9" s="17" t="s">
        <v>33</v>
      </c>
      <c r="C9" s="53" t="s">
        <v>122</v>
      </c>
      <c r="D9" s="53" t="s">
        <v>43</v>
      </c>
      <c r="E9" s="47" t="s">
        <v>45</v>
      </c>
      <c r="F9" s="17" t="s">
        <v>14</v>
      </c>
      <c r="G9" s="19"/>
      <c r="H9" s="19"/>
      <c r="I9" s="42">
        <v>245028.13</v>
      </c>
      <c r="J9" s="42"/>
      <c r="K9" s="42"/>
      <c r="L9" s="42"/>
      <c r="M9" s="42"/>
      <c r="N9" s="42"/>
      <c r="O9" s="42"/>
      <c r="P9" s="42"/>
      <c r="Q9" s="42"/>
      <c r="R9" s="42"/>
      <c r="S9" s="42">
        <v>1071.8699999999953</v>
      </c>
      <c r="T9" s="42"/>
      <c r="U9" s="42"/>
      <c r="V9" s="42"/>
      <c r="W9" s="42"/>
      <c r="X9" s="42"/>
      <c r="Y9" s="65">
        <f t="shared" ref="Y9:Y68" si="0">SUM(G9:U9)</f>
        <v>246100</v>
      </c>
    </row>
    <row r="10" spans="1:25" s="10" customFormat="1" ht="14.5" hidden="1" x14ac:dyDescent="0.35">
      <c r="A10" s="35"/>
      <c r="B10" s="17"/>
      <c r="C10" s="15"/>
      <c r="D10" s="15"/>
      <c r="E10" s="15"/>
      <c r="F10" s="17"/>
      <c r="G10" s="18"/>
      <c r="H10" s="18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65">
        <f t="shared" si="0"/>
        <v>0</v>
      </c>
    </row>
    <row r="11" spans="1:25" s="23" customFormat="1" ht="14.5" hidden="1" x14ac:dyDescent="0.35">
      <c r="A11" s="9" t="s">
        <v>8</v>
      </c>
      <c r="B11" s="11"/>
      <c r="C11" s="14"/>
      <c r="D11" s="14"/>
      <c r="E11" s="11"/>
      <c r="F11" s="11"/>
      <c r="G11" s="18"/>
      <c r="H11" s="18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65">
        <f t="shared" si="0"/>
        <v>0</v>
      </c>
    </row>
    <row r="12" spans="1:25" s="10" customFormat="1" ht="14.5" hidden="1" x14ac:dyDescent="0.35">
      <c r="A12" s="15" t="s">
        <v>74</v>
      </c>
      <c r="B12" s="11"/>
      <c r="C12" s="14"/>
      <c r="D12" s="14"/>
      <c r="E12" s="11"/>
      <c r="F12" s="11"/>
      <c r="G12" s="18"/>
      <c r="H12" s="18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65">
        <f t="shared" si="0"/>
        <v>0</v>
      </c>
    </row>
    <row r="13" spans="1:25" s="23" customFormat="1" ht="14.5" hidden="1" x14ac:dyDescent="0.35">
      <c r="A13" s="33" t="s">
        <v>75</v>
      </c>
      <c r="B13" s="38" t="s">
        <v>33</v>
      </c>
      <c r="C13" s="15" t="s">
        <v>76</v>
      </c>
      <c r="D13" s="44" t="s">
        <v>77</v>
      </c>
      <c r="E13" s="44" t="s">
        <v>78</v>
      </c>
      <c r="F13" s="15">
        <v>17.245000000000001</v>
      </c>
      <c r="G13" s="18"/>
      <c r="H13" s="18"/>
      <c r="I13" s="41"/>
      <c r="J13" s="41"/>
      <c r="K13" s="41"/>
      <c r="L13" s="41">
        <f>22344.68-2</f>
        <v>22342.68</v>
      </c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65">
        <f t="shared" si="0"/>
        <v>22342.68</v>
      </c>
    </row>
    <row r="14" spans="1:25" s="23" customFormat="1" ht="14.5" hidden="1" x14ac:dyDescent="0.35">
      <c r="A14" s="33" t="s">
        <v>75</v>
      </c>
      <c r="B14" s="17" t="s">
        <v>79</v>
      </c>
      <c r="C14" s="15" t="s">
        <v>76</v>
      </c>
      <c r="D14" s="44" t="s">
        <v>77</v>
      </c>
      <c r="E14" s="44" t="s">
        <v>78</v>
      </c>
      <c r="F14" s="15">
        <v>17.245000000000001</v>
      </c>
      <c r="G14" s="18"/>
      <c r="H14" s="18"/>
      <c r="I14" s="41"/>
      <c r="J14" s="41"/>
      <c r="K14" s="41"/>
      <c r="L14" s="41">
        <v>1</v>
      </c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65">
        <f t="shared" si="0"/>
        <v>1</v>
      </c>
    </row>
    <row r="15" spans="1:25" s="10" customFormat="1" ht="14.5" hidden="1" x14ac:dyDescent="0.35">
      <c r="A15" s="33" t="s">
        <v>75</v>
      </c>
      <c r="B15" s="17" t="s">
        <v>80</v>
      </c>
      <c r="C15" s="15" t="s">
        <v>76</v>
      </c>
      <c r="D15" s="44" t="s">
        <v>77</v>
      </c>
      <c r="E15" s="44" t="s">
        <v>78</v>
      </c>
      <c r="F15" s="15">
        <v>17.245000000000001</v>
      </c>
      <c r="G15" s="18"/>
      <c r="H15" s="18"/>
      <c r="I15" s="41"/>
      <c r="J15" s="41"/>
      <c r="K15" s="41"/>
      <c r="L15" s="41">
        <v>1</v>
      </c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65">
        <f t="shared" si="0"/>
        <v>1</v>
      </c>
    </row>
    <row r="16" spans="1:25" s="10" customFormat="1" ht="14.5" hidden="1" x14ac:dyDescent="0.35">
      <c r="A16" s="37"/>
      <c r="B16" s="38"/>
      <c r="C16" s="15"/>
      <c r="D16" s="15"/>
      <c r="E16" s="15"/>
      <c r="F16" s="15"/>
      <c r="G16" s="18"/>
      <c r="H16" s="18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65">
        <f t="shared" si="0"/>
        <v>0</v>
      </c>
    </row>
    <row r="17" spans="1:25" s="10" customFormat="1" ht="14.5" hidden="1" x14ac:dyDescent="0.35">
      <c r="A17" s="37"/>
      <c r="B17" s="17"/>
      <c r="C17" s="15"/>
      <c r="D17" s="15"/>
      <c r="E17" s="15"/>
      <c r="F17" s="15"/>
      <c r="G17" s="18"/>
      <c r="H17" s="18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65">
        <f t="shared" si="0"/>
        <v>0</v>
      </c>
    </row>
    <row r="18" spans="1:25" s="10" customFormat="1" ht="14.5" hidden="1" x14ac:dyDescent="0.35">
      <c r="A18" s="37"/>
      <c r="B18" s="17"/>
      <c r="C18" s="15"/>
      <c r="D18" s="15"/>
      <c r="E18" s="15"/>
      <c r="F18" s="15"/>
      <c r="G18" s="18"/>
      <c r="H18" s="18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65">
        <f t="shared" si="0"/>
        <v>0</v>
      </c>
    </row>
    <row r="19" spans="1:25" s="10" customFormat="1" ht="14.5" hidden="1" x14ac:dyDescent="0.35">
      <c r="A19" s="33"/>
      <c r="B19" s="17"/>
      <c r="C19" s="32"/>
      <c r="D19" s="32"/>
      <c r="E19" s="34"/>
      <c r="F19" s="15"/>
      <c r="G19" s="18"/>
      <c r="H19" s="18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65">
        <f t="shared" si="0"/>
        <v>0</v>
      </c>
    </row>
    <row r="20" spans="1:25" s="10" customFormat="1" ht="14.5" hidden="1" x14ac:dyDescent="0.35">
      <c r="A20" s="33"/>
      <c r="B20" s="17"/>
      <c r="C20" s="32"/>
      <c r="D20" s="32"/>
      <c r="E20" s="34"/>
      <c r="F20" s="15"/>
      <c r="G20" s="18"/>
      <c r="H20" s="18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65">
        <f t="shared" si="0"/>
        <v>0</v>
      </c>
    </row>
    <row r="21" spans="1:25" s="10" customFormat="1" ht="14.5" hidden="1" x14ac:dyDescent="0.35">
      <c r="A21" s="9" t="s">
        <v>8</v>
      </c>
      <c r="B21" s="11"/>
      <c r="C21" s="32"/>
      <c r="D21" s="32"/>
      <c r="E21" s="34"/>
      <c r="F21" s="15"/>
      <c r="G21" s="18"/>
      <c r="H21" s="18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65">
        <f t="shared" si="0"/>
        <v>0</v>
      </c>
    </row>
    <row r="22" spans="1:25" s="10" customFormat="1" ht="14.5" hidden="1" x14ac:dyDescent="0.35">
      <c r="A22" s="15" t="s">
        <v>94</v>
      </c>
      <c r="B22" s="11"/>
      <c r="C22" s="32"/>
      <c r="D22" s="32"/>
      <c r="E22" s="34"/>
      <c r="F22" s="15"/>
      <c r="G22" s="18"/>
      <c r="H22" s="18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65">
        <f t="shared" si="0"/>
        <v>0</v>
      </c>
    </row>
    <row r="23" spans="1:25" s="10" customFormat="1" ht="14.5" hidden="1" x14ac:dyDescent="0.35">
      <c r="A23" s="37" t="s">
        <v>95</v>
      </c>
      <c r="B23" s="17" t="s">
        <v>96</v>
      </c>
      <c r="C23" s="32" t="s">
        <v>99</v>
      </c>
      <c r="D23" s="15" t="s">
        <v>100</v>
      </c>
      <c r="E23" s="34" t="s">
        <v>101</v>
      </c>
      <c r="F23" s="60">
        <v>17.277000000000001</v>
      </c>
      <c r="G23" s="18"/>
      <c r="H23" s="18"/>
      <c r="I23" s="41"/>
      <c r="J23" s="41"/>
      <c r="K23" s="41"/>
      <c r="L23" s="41"/>
      <c r="M23" s="41"/>
      <c r="N23" s="41"/>
      <c r="O23" s="41">
        <f>742871-2</f>
        <v>742869</v>
      </c>
      <c r="P23" s="41"/>
      <c r="Q23" s="41"/>
      <c r="R23" s="41"/>
      <c r="S23" s="41"/>
      <c r="T23" s="41"/>
      <c r="U23" s="41"/>
      <c r="V23" s="41"/>
      <c r="W23" s="41"/>
      <c r="X23" s="41"/>
      <c r="Y23" s="65">
        <f t="shared" si="0"/>
        <v>742869</v>
      </c>
    </row>
    <row r="24" spans="1:25" s="10" customFormat="1" ht="14.5" hidden="1" x14ac:dyDescent="0.35">
      <c r="A24" s="37" t="s">
        <v>95</v>
      </c>
      <c r="B24" s="17" t="s">
        <v>97</v>
      </c>
      <c r="C24" s="32" t="s">
        <v>99</v>
      </c>
      <c r="D24" s="15" t="s">
        <v>100</v>
      </c>
      <c r="E24" s="34" t="s">
        <v>101</v>
      </c>
      <c r="F24" s="60">
        <v>17.277000000000001</v>
      </c>
      <c r="G24" s="18"/>
      <c r="H24" s="18"/>
      <c r="I24" s="41"/>
      <c r="J24" s="41"/>
      <c r="K24" s="41"/>
      <c r="L24" s="41"/>
      <c r="M24" s="41"/>
      <c r="N24" s="41"/>
      <c r="O24" s="41">
        <v>1</v>
      </c>
      <c r="P24" s="41"/>
      <c r="Q24" s="41"/>
      <c r="R24" s="41"/>
      <c r="S24" s="41"/>
      <c r="T24" s="41"/>
      <c r="U24" s="41"/>
      <c r="V24" s="41"/>
      <c r="W24" s="41">
        <v>-100000</v>
      </c>
      <c r="X24" s="41"/>
      <c r="Y24" s="65">
        <f>SUM(G24:W24)</f>
        <v>-99999</v>
      </c>
    </row>
    <row r="25" spans="1:25" s="10" customFormat="1" ht="14.5" hidden="1" x14ac:dyDescent="0.35">
      <c r="A25" s="37" t="s">
        <v>95</v>
      </c>
      <c r="B25" s="17" t="s">
        <v>98</v>
      </c>
      <c r="C25" s="32" t="s">
        <v>99</v>
      </c>
      <c r="D25" s="15" t="s">
        <v>100</v>
      </c>
      <c r="E25" s="34" t="s">
        <v>101</v>
      </c>
      <c r="F25" s="60">
        <v>17.277000000000001</v>
      </c>
      <c r="G25" s="18"/>
      <c r="H25" s="18"/>
      <c r="I25" s="41"/>
      <c r="J25" s="41"/>
      <c r="K25" s="41"/>
      <c r="L25" s="41"/>
      <c r="M25" s="41"/>
      <c r="N25" s="41"/>
      <c r="O25" s="41">
        <v>1</v>
      </c>
      <c r="P25" s="41"/>
      <c r="Q25" s="41"/>
      <c r="R25" s="41"/>
      <c r="S25" s="41"/>
      <c r="T25" s="41"/>
      <c r="U25" s="41"/>
      <c r="V25" s="41"/>
      <c r="W25" s="41"/>
      <c r="X25" s="41"/>
      <c r="Y25" s="65">
        <f t="shared" si="0"/>
        <v>1</v>
      </c>
    </row>
    <row r="26" spans="1:25" s="10" customFormat="1" ht="14.5" hidden="1" x14ac:dyDescent="0.35">
      <c r="A26" s="67" t="s">
        <v>160</v>
      </c>
      <c r="B26" s="66" t="s">
        <v>161</v>
      </c>
      <c r="C26" s="15" t="s">
        <v>162</v>
      </c>
      <c r="D26" s="15" t="s">
        <v>163</v>
      </c>
      <c r="E26" s="15" t="s">
        <v>164</v>
      </c>
      <c r="F26" s="15">
        <v>17.225000000000001</v>
      </c>
      <c r="G26" s="18"/>
      <c r="H26" s="18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>
        <f>35898.1398760106-1</f>
        <v>35897.139876010602</v>
      </c>
      <c r="V26" s="41"/>
      <c r="W26" s="41"/>
      <c r="X26" s="41"/>
      <c r="Y26" s="65">
        <f t="shared" si="0"/>
        <v>35897.139876010602</v>
      </c>
    </row>
    <row r="27" spans="1:25" s="10" customFormat="1" ht="14.5" hidden="1" x14ac:dyDescent="0.35">
      <c r="A27" s="67" t="s">
        <v>160</v>
      </c>
      <c r="B27" s="66" t="s">
        <v>165</v>
      </c>
      <c r="C27" s="15" t="s">
        <v>162</v>
      </c>
      <c r="D27" s="15" t="s">
        <v>163</v>
      </c>
      <c r="E27" s="15" t="s">
        <v>164</v>
      </c>
      <c r="F27" s="15">
        <v>17.225000000000001</v>
      </c>
      <c r="G27" s="18"/>
      <c r="H27" s="18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>
        <v>1</v>
      </c>
      <c r="V27" s="41"/>
      <c r="W27" s="41"/>
      <c r="X27" s="41"/>
      <c r="Y27" s="65">
        <f t="shared" si="0"/>
        <v>1</v>
      </c>
    </row>
    <row r="28" spans="1:25" s="10" customFormat="1" ht="14.5" hidden="1" x14ac:dyDescent="0.35">
      <c r="A28" s="21"/>
      <c r="B28" s="17"/>
      <c r="C28" s="15"/>
      <c r="D28" s="15"/>
      <c r="E28" s="15"/>
      <c r="F28" s="15"/>
      <c r="G28" s="18"/>
      <c r="H28" s="18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65">
        <f t="shared" si="0"/>
        <v>0</v>
      </c>
    </row>
    <row r="29" spans="1:25" s="10" customFormat="1" ht="14.5" hidden="1" x14ac:dyDescent="0.35">
      <c r="A29" s="33"/>
      <c r="B29" s="17"/>
      <c r="C29" s="32"/>
      <c r="D29" s="32"/>
      <c r="E29" s="34"/>
      <c r="F29" s="15"/>
      <c r="G29" s="18"/>
      <c r="H29" s="18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65"/>
    </row>
    <row r="30" spans="1:25" s="10" customFormat="1" ht="14.5" x14ac:dyDescent="0.35">
      <c r="A30" s="22"/>
      <c r="B30" s="11"/>
      <c r="C30" s="12"/>
      <c r="D30" s="12"/>
      <c r="E30" s="13"/>
      <c r="F30" s="14"/>
      <c r="G30" s="18"/>
      <c r="H30" s="18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65"/>
    </row>
    <row r="31" spans="1:25" s="10" customFormat="1" ht="14.5" x14ac:dyDescent="0.35">
      <c r="A31" s="9" t="s">
        <v>8</v>
      </c>
      <c r="B31" s="11"/>
      <c r="C31" s="12"/>
      <c r="D31" s="12"/>
      <c r="E31" s="13"/>
      <c r="F31" s="14"/>
      <c r="G31" s="18"/>
      <c r="H31" s="18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65"/>
    </row>
    <row r="32" spans="1:25" s="10" customFormat="1" ht="14.5" x14ac:dyDescent="0.35">
      <c r="A32" s="15" t="s">
        <v>47</v>
      </c>
      <c r="B32" s="11"/>
      <c r="C32" s="12"/>
      <c r="D32" s="12"/>
      <c r="E32" s="13"/>
      <c r="F32" s="14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65"/>
    </row>
    <row r="33" spans="1:25" s="10" customFormat="1" ht="15.5" hidden="1" x14ac:dyDescent="0.35">
      <c r="A33" s="39" t="s">
        <v>48</v>
      </c>
      <c r="B33" s="56" t="s">
        <v>49</v>
      </c>
      <c r="C33" s="57" t="s">
        <v>50</v>
      </c>
      <c r="D33" s="57" t="s">
        <v>51</v>
      </c>
      <c r="E33" s="57">
        <v>6501</v>
      </c>
      <c r="F33" s="17">
        <v>17.259</v>
      </c>
      <c r="G33" s="41"/>
      <c r="H33" s="41"/>
      <c r="I33" s="41"/>
      <c r="J33" s="41">
        <f>616453-2</f>
        <v>616451</v>
      </c>
      <c r="K33" s="41"/>
      <c r="L33" s="41"/>
      <c r="M33" s="41"/>
      <c r="N33" s="41"/>
      <c r="O33" s="41"/>
      <c r="P33" s="41"/>
      <c r="Q33" s="41"/>
      <c r="R33" s="41">
        <v>-5000</v>
      </c>
      <c r="S33" s="41"/>
      <c r="T33" s="41"/>
      <c r="U33" s="41"/>
      <c r="V33" s="41">
        <v>-102240.02</v>
      </c>
      <c r="W33" s="41"/>
      <c r="X33" s="41"/>
      <c r="Y33" s="55">
        <f>SUM(G33:V33)</f>
        <v>509210.98</v>
      </c>
    </row>
    <row r="34" spans="1:25" s="10" customFormat="1" ht="15.5" hidden="1" x14ac:dyDescent="0.35">
      <c r="A34" s="39" t="s">
        <v>48</v>
      </c>
      <c r="B34" s="17" t="s">
        <v>52</v>
      </c>
      <c r="C34" s="57" t="s">
        <v>50</v>
      </c>
      <c r="D34" s="57" t="s">
        <v>51</v>
      </c>
      <c r="E34" s="57">
        <v>6501</v>
      </c>
      <c r="F34" s="17">
        <v>17.259</v>
      </c>
      <c r="G34" s="41"/>
      <c r="H34" s="41"/>
      <c r="I34" s="41"/>
      <c r="J34" s="41">
        <v>1</v>
      </c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55">
        <f t="shared" ref="Y34:Y45" si="1">SUM(G34:V34)</f>
        <v>1</v>
      </c>
    </row>
    <row r="35" spans="1:25" s="10" customFormat="1" ht="15.5" hidden="1" x14ac:dyDescent="0.35">
      <c r="A35" s="58" t="s">
        <v>48</v>
      </c>
      <c r="B35" s="17" t="s">
        <v>53</v>
      </c>
      <c r="C35" s="57" t="s">
        <v>50</v>
      </c>
      <c r="D35" s="57" t="s">
        <v>51</v>
      </c>
      <c r="E35" s="57">
        <v>6501</v>
      </c>
      <c r="F35" s="49">
        <v>17.259</v>
      </c>
      <c r="G35" s="41"/>
      <c r="H35" s="41"/>
      <c r="I35" s="41"/>
      <c r="J35" s="41">
        <v>1</v>
      </c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>
        <v>102240.02000000002</v>
      </c>
      <c r="W35" s="41"/>
      <c r="X35" s="41"/>
      <c r="Y35" s="55">
        <f t="shared" si="1"/>
        <v>102241.02000000002</v>
      </c>
    </row>
    <row r="36" spans="1:25" s="23" customFormat="1" ht="15.5" hidden="1" x14ac:dyDescent="0.35">
      <c r="A36" s="21" t="s">
        <v>54</v>
      </c>
      <c r="B36" s="17" t="s">
        <v>52</v>
      </c>
      <c r="C36" s="57" t="s">
        <v>55</v>
      </c>
      <c r="D36" s="57" t="s">
        <v>56</v>
      </c>
      <c r="E36" s="57">
        <v>6502</v>
      </c>
      <c r="F36" s="15">
        <v>17.257999999999999</v>
      </c>
      <c r="G36" s="41"/>
      <c r="H36" s="41"/>
      <c r="I36" s="41"/>
      <c r="J36" s="41">
        <f>93230-2</f>
        <v>93228</v>
      </c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55">
        <f t="shared" si="1"/>
        <v>93228</v>
      </c>
    </row>
    <row r="37" spans="1:25" s="23" customFormat="1" ht="15.5" hidden="1" x14ac:dyDescent="0.35">
      <c r="A37" s="21" t="s">
        <v>54</v>
      </c>
      <c r="B37" s="17" t="s">
        <v>53</v>
      </c>
      <c r="C37" s="57" t="s">
        <v>55</v>
      </c>
      <c r="D37" s="57" t="s">
        <v>56</v>
      </c>
      <c r="E37" s="57">
        <v>6502</v>
      </c>
      <c r="F37" s="15">
        <v>17.257999999999999</v>
      </c>
      <c r="G37" s="41"/>
      <c r="H37" s="41"/>
      <c r="I37" s="41"/>
      <c r="J37" s="41">
        <v>1</v>
      </c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55">
        <f t="shared" si="1"/>
        <v>1</v>
      </c>
    </row>
    <row r="38" spans="1:25" s="23" customFormat="1" ht="15.5" hidden="1" x14ac:dyDescent="0.35">
      <c r="A38" s="21" t="s">
        <v>54</v>
      </c>
      <c r="B38" s="17" t="s">
        <v>57</v>
      </c>
      <c r="C38" s="57" t="s">
        <v>55</v>
      </c>
      <c r="D38" s="57" t="s">
        <v>56</v>
      </c>
      <c r="E38" s="57">
        <v>6502</v>
      </c>
      <c r="F38" s="15">
        <v>17.257999999999999</v>
      </c>
      <c r="G38" s="41"/>
      <c r="H38" s="41"/>
      <c r="I38" s="41"/>
      <c r="J38" s="41">
        <v>1</v>
      </c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55">
        <f t="shared" si="1"/>
        <v>1</v>
      </c>
    </row>
    <row r="39" spans="1:25" s="23" customFormat="1" ht="15.5" hidden="1" x14ac:dyDescent="0.35">
      <c r="A39" s="33" t="s">
        <v>58</v>
      </c>
      <c r="B39" s="17" t="s">
        <v>52</v>
      </c>
      <c r="C39" s="57" t="s">
        <v>59</v>
      </c>
      <c r="D39" s="57" t="s">
        <v>124</v>
      </c>
      <c r="E39" s="57">
        <v>6503</v>
      </c>
      <c r="F39" s="15">
        <v>17.277999999999999</v>
      </c>
      <c r="G39" s="41"/>
      <c r="H39" s="41"/>
      <c r="I39" s="41"/>
      <c r="J39" s="41">
        <f>112317-2</f>
        <v>112315</v>
      </c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55">
        <f t="shared" si="1"/>
        <v>112315</v>
      </c>
    </row>
    <row r="40" spans="1:25" s="23" customFormat="1" ht="15.5" hidden="1" x14ac:dyDescent="0.35">
      <c r="A40" s="33" t="s">
        <v>58</v>
      </c>
      <c r="B40" s="17" t="s">
        <v>53</v>
      </c>
      <c r="C40" s="57" t="s">
        <v>59</v>
      </c>
      <c r="D40" s="57" t="s">
        <v>124</v>
      </c>
      <c r="E40" s="57">
        <v>6503</v>
      </c>
      <c r="F40" s="15">
        <v>17.277999999999999</v>
      </c>
      <c r="G40" s="41"/>
      <c r="H40" s="41"/>
      <c r="I40" s="41"/>
      <c r="J40" s="41">
        <v>1</v>
      </c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55">
        <f t="shared" si="1"/>
        <v>1</v>
      </c>
    </row>
    <row r="41" spans="1:25" s="23" customFormat="1" ht="15.5" hidden="1" x14ac:dyDescent="0.35">
      <c r="A41" s="33" t="s">
        <v>58</v>
      </c>
      <c r="B41" s="17" t="s">
        <v>57</v>
      </c>
      <c r="C41" s="57" t="s">
        <v>59</v>
      </c>
      <c r="D41" s="57" t="s">
        <v>124</v>
      </c>
      <c r="E41" s="57">
        <v>6503</v>
      </c>
      <c r="F41" s="15">
        <v>17.277999999999999</v>
      </c>
      <c r="G41" s="41"/>
      <c r="H41" s="41"/>
      <c r="I41" s="41"/>
      <c r="J41" s="41">
        <v>1</v>
      </c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55">
        <f t="shared" si="1"/>
        <v>1</v>
      </c>
    </row>
    <row r="42" spans="1:25" s="10" customFormat="1" ht="15.5" hidden="1" x14ac:dyDescent="0.35">
      <c r="A42" s="21" t="s">
        <v>54</v>
      </c>
      <c r="B42" s="17" t="s">
        <v>115</v>
      </c>
      <c r="C42" s="57" t="s">
        <v>116</v>
      </c>
      <c r="D42" s="57" t="s">
        <v>56</v>
      </c>
      <c r="E42" s="57">
        <v>6502</v>
      </c>
      <c r="F42" s="15">
        <v>17.257999999999999</v>
      </c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>
        <f>359405-1</f>
        <v>359404</v>
      </c>
      <c r="S42" s="42"/>
      <c r="T42" s="42"/>
      <c r="U42" s="42"/>
      <c r="V42" s="42">
        <v>-96590.55</v>
      </c>
      <c r="W42" s="42"/>
      <c r="X42" s="42"/>
      <c r="Y42" s="55">
        <f t="shared" si="1"/>
        <v>262813.45</v>
      </c>
    </row>
    <row r="43" spans="1:25" s="10" customFormat="1" ht="15.5" hidden="1" x14ac:dyDescent="0.35">
      <c r="A43" s="21" t="s">
        <v>54</v>
      </c>
      <c r="B43" s="17" t="s">
        <v>53</v>
      </c>
      <c r="C43" s="57" t="s">
        <v>116</v>
      </c>
      <c r="D43" s="57" t="s">
        <v>56</v>
      </c>
      <c r="E43" s="57">
        <v>6502</v>
      </c>
      <c r="F43" s="15">
        <v>17.257999999999999</v>
      </c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>
        <v>1</v>
      </c>
      <c r="S43" s="42"/>
      <c r="T43" s="42"/>
      <c r="U43" s="42"/>
      <c r="V43" s="42">
        <v>96590.549999999988</v>
      </c>
      <c r="W43" s="42"/>
      <c r="X43" s="42"/>
      <c r="Y43" s="55">
        <f t="shared" si="1"/>
        <v>96591.549999999988</v>
      </c>
    </row>
    <row r="44" spans="1:25" s="10" customFormat="1" ht="15.5" hidden="1" x14ac:dyDescent="0.35">
      <c r="A44" s="33" t="s">
        <v>58</v>
      </c>
      <c r="B44" s="17" t="s">
        <v>115</v>
      </c>
      <c r="C44" s="57" t="s">
        <v>117</v>
      </c>
      <c r="D44" s="57" t="s">
        <v>124</v>
      </c>
      <c r="E44" s="57">
        <v>6503</v>
      </c>
      <c r="F44" s="15">
        <v>17.277999999999999</v>
      </c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>
        <f>397915-1</f>
        <v>397914</v>
      </c>
      <c r="S44" s="41"/>
      <c r="T44" s="41"/>
      <c r="U44" s="41"/>
      <c r="V44" s="41">
        <v>-41093.78</v>
      </c>
      <c r="W44" s="41"/>
      <c r="X44" s="41"/>
      <c r="Y44" s="55">
        <f t="shared" si="1"/>
        <v>356820.22</v>
      </c>
    </row>
    <row r="45" spans="1:25" s="10" customFormat="1" ht="15.5" hidden="1" x14ac:dyDescent="0.35">
      <c r="A45" s="33" t="s">
        <v>58</v>
      </c>
      <c r="B45" s="17" t="s">
        <v>53</v>
      </c>
      <c r="C45" s="57" t="s">
        <v>117</v>
      </c>
      <c r="D45" s="57" t="s">
        <v>124</v>
      </c>
      <c r="E45" s="57">
        <v>6503</v>
      </c>
      <c r="F45" s="15">
        <v>17.277999999999999</v>
      </c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>
        <v>1</v>
      </c>
      <c r="S45" s="41"/>
      <c r="T45" s="41"/>
      <c r="U45" s="41"/>
      <c r="V45" s="41">
        <v>41093.780000000028</v>
      </c>
      <c r="W45" s="41"/>
      <c r="X45" s="41"/>
      <c r="Y45" s="55">
        <f t="shared" si="1"/>
        <v>41094.780000000028</v>
      </c>
    </row>
    <row r="46" spans="1:25" s="10" customFormat="1" ht="14.5" x14ac:dyDescent="0.35">
      <c r="A46" s="63" t="s">
        <v>125</v>
      </c>
      <c r="B46" s="17" t="s">
        <v>33</v>
      </c>
      <c r="C46" s="64" t="s">
        <v>126</v>
      </c>
      <c r="D46" s="15" t="s">
        <v>124</v>
      </c>
      <c r="E46" s="15">
        <v>6404</v>
      </c>
      <c r="F46" s="15">
        <v>17.277999999999999</v>
      </c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>
        <f>21000-1</f>
        <v>20999</v>
      </c>
      <c r="U46" s="41"/>
      <c r="V46" s="41"/>
      <c r="W46" s="41"/>
      <c r="X46" s="41">
        <v>-20999</v>
      </c>
      <c r="Y46" s="71">
        <f>SUM(T46:X46)</f>
        <v>0</v>
      </c>
    </row>
    <row r="47" spans="1:25" s="10" customFormat="1" ht="14.5" x14ac:dyDescent="0.35">
      <c r="A47" s="63" t="s">
        <v>125</v>
      </c>
      <c r="B47" s="17" t="s">
        <v>79</v>
      </c>
      <c r="C47" s="64" t="s">
        <v>126</v>
      </c>
      <c r="D47" s="15" t="s">
        <v>124</v>
      </c>
      <c r="E47" s="15">
        <v>6404</v>
      </c>
      <c r="F47" s="15">
        <v>17.277999999999999</v>
      </c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>
        <v>1</v>
      </c>
      <c r="U47" s="41"/>
      <c r="V47" s="41"/>
      <c r="W47" s="41"/>
      <c r="X47" s="41">
        <v>-1</v>
      </c>
      <c r="Y47" s="71">
        <f>SUM(T47:X47)</f>
        <v>0</v>
      </c>
    </row>
    <row r="48" spans="1:25" s="10" customFormat="1" ht="18.5" x14ac:dyDescent="0.35">
      <c r="A48" s="45"/>
      <c r="B48" s="17"/>
      <c r="C48" s="44"/>
      <c r="D48" s="44"/>
      <c r="E48" s="44"/>
      <c r="F48" s="15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65">
        <f t="shared" si="0"/>
        <v>0</v>
      </c>
    </row>
    <row r="49" spans="1:25" s="10" customFormat="1" ht="14.5" x14ac:dyDescent="0.35">
      <c r="A49" s="43"/>
      <c r="B49" s="48"/>
      <c r="C49" s="30"/>
      <c r="D49" s="15"/>
      <c r="E49" s="17"/>
      <c r="F49" s="15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65">
        <f t="shared" si="0"/>
        <v>0</v>
      </c>
    </row>
    <row r="50" spans="1:25" s="10" customFormat="1" ht="14.5" x14ac:dyDescent="0.35">
      <c r="A50" s="43"/>
      <c r="B50" s="17"/>
      <c r="C50" s="30"/>
      <c r="D50" s="15"/>
      <c r="E50" s="17"/>
      <c r="F50" s="15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65">
        <f t="shared" si="0"/>
        <v>0</v>
      </c>
    </row>
    <row r="51" spans="1:25" s="23" customFormat="1" ht="14.5" x14ac:dyDescent="0.35">
      <c r="A51" s="33"/>
      <c r="B51" s="17"/>
      <c r="C51" s="15"/>
      <c r="D51" s="15"/>
      <c r="E51" s="17"/>
      <c r="F51" s="15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65">
        <f t="shared" si="0"/>
        <v>0</v>
      </c>
    </row>
    <row r="52" spans="1:25" s="23" customFormat="1" ht="14.5" hidden="1" x14ac:dyDescent="0.35">
      <c r="A52" s="9" t="s">
        <v>8</v>
      </c>
      <c r="B52" s="17"/>
      <c r="C52" s="15"/>
      <c r="D52" s="15"/>
      <c r="E52" s="17"/>
      <c r="F52" s="15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65">
        <f t="shared" si="0"/>
        <v>0</v>
      </c>
    </row>
    <row r="53" spans="1:25" s="23" customFormat="1" ht="14.5" hidden="1" x14ac:dyDescent="0.35">
      <c r="A53" s="15" t="s">
        <v>67</v>
      </c>
      <c r="B53" s="17"/>
      <c r="C53" s="15"/>
      <c r="D53" s="15"/>
      <c r="E53" s="17"/>
      <c r="F53" s="15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65">
        <f t="shared" si="0"/>
        <v>0</v>
      </c>
    </row>
    <row r="54" spans="1:25" s="23" customFormat="1" ht="14.5" hidden="1" x14ac:dyDescent="0.35">
      <c r="A54" s="43"/>
      <c r="B54" s="17"/>
      <c r="C54" s="32"/>
      <c r="D54" s="32"/>
      <c r="E54" s="34"/>
      <c r="F54" s="30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65">
        <f t="shared" si="0"/>
        <v>0</v>
      </c>
    </row>
    <row r="55" spans="1:25" s="23" customFormat="1" ht="14.5" hidden="1" x14ac:dyDescent="0.35">
      <c r="A55" s="33" t="s">
        <v>19</v>
      </c>
      <c r="B55" s="17"/>
      <c r="C55" s="44"/>
      <c r="D55" s="44"/>
      <c r="E55" s="44"/>
      <c r="F55" s="15">
        <v>17.225000000000001</v>
      </c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65">
        <f t="shared" si="0"/>
        <v>0</v>
      </c>
    </row>
    <row r="56" spans="1:25" s="23" customFormat="1" ht="14.5" hidden="1" x14ac:dyDescent="0.35">
      <c r="A56" s="43" t="s">
        <v>21</v>
      </c>
      <c r="B56" s="17" t="s">
        <v>33</v>
      </c>
      <c r="C56" s="32" t="s">
        <v>105</v>
      </c>
      <c r="D56" s="32" t="s">
        <v>64</v>
      </c>
      <c r="E56" s="34" t="s">
        <v>106</v>
      </c>
      <c r="F56" s="30">
        <v>17.800999999999998</v>
      </c>
      <c r="G56" s="42"/>
      <c r="H56" s="42"/>
      <c r="I56" s="42"/>
      <c r="J56" s="42"/>
      <c r="K56" s="42"/>
      <c r="L56" s="42"/>
      <c r="M56" s="42"/>
      <c r="N56" s="42"/>
      <c r="O56" s="42"/>
      <c r="P56" s="42">
        <v>10854.851352089998</v>
      </c>
      <c r="Q56" s="42"/>
      <c r="R56" s="42"/>
      <c r="S56" s="42"/>
      <c r="T56" s="42"/>
      <c r="U56" s="42"/>
      <c r="V56" s="42"/>
      <c r="W56" s="42"/>
      <c r="X56" s="42"/>
      <c r="Y56" s="65">
        <f t="shared" si="0"/>
        <v>10854.851352089998</v>
      </c>
    </row>
    <row r="57" spans="1:25" s="23" customFormat="1" ht="14.5" hidden="1" x14ac:dyDescent="0.35">
      <c r="A57" s="37" t="s">
        <v>66</v>
      </c>
      <c r="B57" s="17" t="s">
        <v>62</v>
      </c>
      <c r="C57" s="59" t="s">
        <v>63</v>
      </c>
      <c r="D57" s="59" t="s">
        <v>64</v>
      </c>
      <c r="E57" s="15" t="s">
        <v>65</v>
      </c>
      <c r="F57" s="15">
        <v>17.803999999999998</v>
      </c>
      <c r="G57" s="42"/>
      <c r="H57" s="42"/>
      <c r="I57" s="42"/>
      <c r="J57" s="42"/>
      <c r="K57" s="42">
        <v>4845</v>
      </c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65">
        <f t="shared" si="0"/>
        <v>4845</v>
      </c>
    </row>
    <row r="58" spans="1:25" s="23" customFormat="1" ht="14.5" hidden="1" x14ac:dyDescent="0.35">
      <c r="A58" s="33"/>
      <c r="B58" s="17"/>
      <c r="C58" s="15"/>
      <c r="D58" s="15"/>
      <c r="E58" s="17"/>
      <c r="F58" s="15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65">
        <f t="shared" si="0"/>
        <v>0</v>
      </c>
    </row>
    <row r="59" spans="1:25" s="23" customFormat="1" ht="14.5" hidden="1" x14ac:dyDescent="0.35">
      <c r="A59" s="33"/>
      <c r="B59" s="17"/>
      <c r="C59" s="15"/>
      <c r="D59" s="15"/>
      <c r="E59" s="17"/>
      <c r="F59" s="15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65">
        <f t="shared" si="0"/>
        <v>0</v>
      </c>
    </row>
    <row r="60" spans="1:25" s="23" customFormat="1" ht="14.5" hidden="1" x14ac:dyDescent="0.35">
      <c r="A60" s="20"/>
      <c r="B60" s="11"/>
      <c r="C60" s="14"/>
      <c r="D60" s="14"/>
      <c r="E60" s="14"/>
      <c r="F60" s="12"/>
      <c r="G60" s="19"/>
      <c r="H60" s="19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65">
        <f t="shared" si="0"/>
        <v>0</v>
      </c>
    </row>
    <row r="61" spans="1:25" s="23" customFormat="1" ht="14.5" hidden="1" x14ac:dyDescent="0.35">
      <c r="A61" s="9" t="s">
        <v>8</v>
      </c>
      <c r="B61" s="11"/>
      <c r="C61" s="14"/>
      <c r="D61" s="14"/>
      <c r="E61" s="14"/>
      <c r="F61" s="12"/>
      <c r="G61" s="19"/>
      <c r="H61" s="19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65">
        <f t="shared" si="0"/>
        <v>0</v>
      </c>
    </row>
    <row r="62" spans="1:25" s="23" customFormat="1" ht="14.5" hidden="1" x14ac:dyDescent="0.35">
      <c r="A62" s="15" t="s">
        <v>29</v>
      </c>
      <c r="B62" s="11"/>
      <c r="C62" s="14"/>
      <c r="D62" s="14"/>
      <c r="E62" s="14"/>
      <c r="F62" s="12"/>
      <c r="G62" s="19"/>
      <c r="H62" s="19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65">
        <f t="shared" si="0"/>
        <v>0</v>
      </c>
    </row>
    <row r="63" spans="1:25" s="23" customFormat="1" ht="14.5" hidden="1" x14ac:dyDescent="0.35">
      <c r="A63" s="21" t="s">
        <v>90</v>
      </c>
      <c r="B63" s="17" t="s">
        <v>89</v>
      </c>
      <c r="C63" s="14" t="s">
        <v>86</v>
      </c>
      <c r="D63" s="14" t="s">
        <v>87</v>
      </c>
      <c r="E63" s="14" t="s">
        <v>88</v>
      </c>
      <c r="F63" s="17">
        <v>17.207000000000001</v>
      </c>
      <c r="G63" s="19"/>
      <c r="H63" s="19"/>
      <c r="I63" s="42"/>
      <c r="J63" s="42"/>
      <c r="K63" s="42"/>
      <c r="L63" s="42"/>
      <c r="M63" s="42"/>
      <c r="N63" s="42">
        <v>9579</v>
      </c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65">
        <f t="shared" si="0"/>
        <v>9579</v>
      </c>
    </row>
    <row r="64" spans="1:25" s="23" customFormat="1" ht="14.5" hidden="1" x14ac:dyDescent="0.35">
      <c r="A64" s="21" t="s">
        <v>18</v>
      </c>
      <c r="B64" s="17" t="s">
        <v>33</v>
      </c>
      <c r="C64" s="15" t="s">
        <v>110</v>
      </c>
      <c r="D64" s="15" t="s">
        <v>87</v>
      </c>
      <c r="E64" s="15" t="s">
        <v>88</v>
      </c>
      <c r="F64" s="61">
        <v>17.207000000000001</v>
      </c>
      <c r="G64" s="19"/>
      <c r="H64" s="19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65">
        <f t="shared" si="0"/>
        <v>0</v>
      </c>
    </row>
    <row r="65" spans="1:25" s="23" customFormat="1" ht="14.5" hidden="1" x14ac:dyDescent="0.35">
      <c r="A65" s="21" t="s">
        <v>18</v>
      </c>
      <c r="B65" s="17" t="s">
        <v>79</v>
      </c>
      <c r="C65" s="15" t="s">
        <v>110</v>
      </c>
      <c r="D65" s="15" t="s">
        <v>87</v>
      </c>
      <c r="E65" s="15" t="s">
        <v>88</v>
      </c>
      <c r="F65" s="61">
        <v>17.207000000000001</v>
      </c>
      <c r="G65" s="19"/>
      <c r="H65" s="19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65">
        <f t="shared" si="0"/>
        <v>0</v>
      </c>
    </row>
    <row r="66" spans="1:25" s="10" customFormat="1" ht="14.5" hidden="1" x14ac:dyDescent="0.35">
      <c r="A66" s="21" t="s">
        <v>16</v>
      </c>
      <c r="B66" s="17" t="s">
        <v>33</v>
      </c>
      <c r="C66" s="15" t="s">
        <v>110</v>
      </c>
      <c r="D66" s="15" t="s">
        <v>87</v>
      </c>
      <c r="E66" s="15" t="s">
        <v>111</v>
      </c>
      <c r="F66" s="61" t="s">
        <v>17</v>
      </c>
      <c r="G66" s="19"/>
      <c r="H66" s="19"/>
      <c r="I66" s="42"/>
      <c r="J66" s="42"/>
      <c r="K66" s="42"/>
      <c r="L66" s="42"/>
      <c r="M66" s="42"/>
      <c r="N66" s="42"/>
      <c r="O66" s="42"/>
      <c r="P66" s="42"/>
      <c r="Q66" s="42">
        <f>30831-1</f>
        <v>30830</v>
      </c>
      <c r="R66" s="42"/>
      <c r="S66" s="42"/>
      <c r="T66" s="42"/>
      <c r="U66" s="42"/>
      <c r="V66" s="42"/>
      <c r="W66" s="42"/>
      <c r="X66" s="42"/>
      <c r="Y66" s="65">
        <f t="shared" si="0"/>
        <v>30830</v>
      </c>
    </row>
    <row r="67" spans="1:25" s="10" customFormat="1" ht="14.5" hidden="1" x14ac:dyDescent="0.35">
      <c r="A67" s="21" t="s">
        <v>16</v>
      </c>
      <c r="B67" s="17" t="s">
        <v>79</v>
      </c>
      <c r="C67" s="15" t="s">
        <v>110</v>
      </c>
      <c r="D67" s="15" t="s">
        <v>87</v>
      </c>
      <c r="E67" s="15" t="s">
        <v>111</v>
      </c>
      <c r="F67" s="61" t="s">
        <v>17</v>
      </c>
      <c r="G67" s="19"/>
      <c r="H67" s="19"/>
      <c r="I67" s="42"/>
      <c r="J67" s="42"/>
      <c r="K67" s="42"/>
      <c r="L67" s="42"/>
      <c r="M67" s="42"/>
      <c r="N67" s="42"/>
      <c r="O67" s="42"/>
      <c r="P67" s="42"/>
      <c r="Q67" s="42">
        <v>1</v>
      </c>
      <c r="R67" s="42"/>
      <c r="S67" s="42"/>
      <c r="T67" s="42"/>
      <c r="U67" s="42"/>
      <c r="V67" s="42"/>
      <c r="W67" s="42"/>
      <c r="X67" s="42"/>
      <c r="Y67" s="65">
        <f t="shared" si="0"/>
        <v>1</v>
      </c>
    </row>
    <row r="68" spans="1:25" s="10" customFormat="1" ht="14.5" hidden="1" x14ac:dyDescent="0.35">
      <c r="A68" s="36" t="s">
        <v>20</v>
      </c>
      <c r="B68" s="17" t="s">
        <v>33</v>
      </c>
      <c r="C68" s="46" t="s">
        <v>34</v>
      </c>
      <c r="D68" s="30" t="s">
        <v>35</v>
      </c>
      <c r="E68" s="15" t="s">
        <v>36</v>
      </c>
      <c r="F68" s="17" t="s">
        <v>14</v>
      </c>
      <c r="G68" s="18"/>
      <c r="H68" s="41">
        <v>14555.521171462475</v>
      </c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65">
        <f t="shared" si="0"/>
        <v>14555.521171462475</v>
      </c>
    </row>
    <row r="69" spans="1:25" s="10" customFormat="1" ht="14.5" hidden="1" x14ac:dyDescent="0.35">
      <c r="A69" s="21" t="s">
        <v>27</v>
      </c>
      <c r="B69" s="48" t="s">
        <v>28</v>
      </c>
      <c r="C69" s="15" t="s">
        <v>22</v>
      </c>
      <c r="D69" s="50" t="s">
        <v>23</v>
      </c>
      <c r="E69" s="50" t="s">
        <v>24</v>
      </c>
      <c r="F69" s="50">
        <v>10.561</v>
      </c>
      <c r="G69" s="41">
        <v>3973.3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65">
        <f t="shared" ref="Y69:Y78" si="2">SUM(G69:U69)</f>
        <v>3973.3</v>
      </c>
    </row>
    <row r="70" spans="1:25" s="10" customFormat="1" ht="14.5" hidden="1" x14ac:dyDescent="0.35">
      <c r="A70" s="23" t="s">
        <v>84</v>
      </c>
      <c r="B70" s="48" t="s">
        <v>33</v>
      </c>
      <c r="C70" s="15" t="s">
        <v>34</v>
      </c>
      <c r="D70" s="15" t="s">
        <v>35</v>
      </c>
      <c r="E70" s="15" t="s">
        <v>36</v>
      </c>
      <c r="F70" s="17"/>
      <c r="G70" s="41"/>
      <c r="H70" s="41"/>
      <c r="I70" s="41"/>
      <c r="J70" s="41"/>
      <c r="K70" s="41"/>
      <c r="L70" s="41"/>
      <c r="M70" s="41">
        <v>18501.839999999997</v>
      </c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65">
        <f t="shared" si="2"/>
        <v>18501.839999999997</v>
      </c>
    </row>
    <row r="71" spans="1:25" s="10" customFormat="1" ht="14.5" hidden="1" x14ac:dyDescent="0.35">
      <c r="A71" s="36" t="s">
        <v>130</v>
      </c>
      <c r="B71" s="68" t="s">
        <v>166</v>
      </c>
      <c r="C71" s="15" t="s">
        <v>131</v>
      </c>
      <c r="D71" s="30" t="s">
        <v>23</v>
      </c>
      <c r="E71" s="15" t="s">
        <v>24</v>
      </c>
      <c r="F71" s="17">
        <v>10.561</v>
      </c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>
        <v>16788.79</v>
      </c>
      <c r="V71" s="41"/>
      <c r="W71" s="41"/>
      <c r="X71" s="41"/>
      <c r="Y71" s="65">
        <f t="shared" si="2"/>
        <v>16788.79</v>
      </c>
    </row>
    <row r="72" spans="1:25" s="10" customFormat="1" ht="14.5" hidden="1" x14ac:dyDescent="0.35">
      <c r="A72" s="36" t="s">
        <v>132</v>
      </c>
      <c r="B72" s="66" t="s">
        <v>133</v>
      </c>
      <c r="C72" s="15" t="s">
        <v>134</v>
      </c>
      <c r="D72" s="15" t="s">
        <v>135</v>
      </c>
      <c r="E72" s="15" t="s">
        <v>136</v>
      </c>
      <c r="F72" s="17" t="s">
        <v>14</v>
      </c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>
        <v>430.44</v>
      </c>
      <c r="V72" s="41"/>
      <c r="W72" s="41"/>
      <c r="X72" s="41"/>
      <c r="Y72" s="65">
        <f t="shared" si="2"/>
        <v>430.44</v>
      </c>
    </row>
    <row r="73" spans="1:25" s="10" customFormat="1" ht="14.5" hidden="1" x14ac:dyDescent="0.35">
      <c r="A73" s="36" t="s">
        <v>137</v>
      </c>
      <c r="B73" s="66" t="s">
        <v>133</v>
      </c>
      <c r="C73" s="44" t="s">
        <v>138</v>
      </c>
      <c r="D73" s="44" t="s">
        <v>139</v>
      </c>
      <c r="E73" s="44" t="s">
        <v>140</v>
      </c>
      <c r="F73" s="17" t="s">
        <v>14</v>
      </c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>
        <v>7284.24</v>
      </c>
      <c r="V73" s="41"/>
      <c r="W73" s="41"/>
      <c r="X73" s="41"/>
      <c r="Y73" s="65">
        <f t="shared" si="2"/>
        <v>7284.24</v>
      </c>
    </row>
    <row r="74" spans="1:25" s="10" customFormat="1" ht="14.5" hidden="1" x14ac:dyDescent="0.35">
      <c r="A74" s="21" t="s">
        <v>141</v>
      </c>
      <c r="B74" s="66" t="s">
        <v>133</v>
      </c>
      <c r="C74" s="44" t="s">
        <v>142</v>
      </c>
      <c r="D74" s="15" t="s">
        <v>143</v>
      </c>
      <c r="E74" s="44" t="s">
        <v>144</v>
      </c>
      <c r="F74" s="17" t="s">
        <v>14</v>
      </c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>
        <v>10439.69</v>
      </c>
      <c r="V74" s="41"/>
      <c r="W74" s="41"/>
      <c r="X74" s="41"/>
      <c r="Y74" s="65">
        <f t="shared" si="2"/>
        <v>10439.69</v>
      </c>
    </row>
    <row r="75" spans="1:25" s="10" customFormat="1" ht="14.5" hidden="1" x14ac:dyDescent="0.35">
      <c r="A75" s="21" t="s">
        <v>145</v>
      </c>
      <c r="B75" s="66" t="s">
        <v>133</v>
      </c>
      <c r="C75" s="44" t="s">
        <v>146</v>
      </c>
      <c r="D75" s="15" t="s">
        <v>147</v>
      </c>
      <c r="E75" s="44" t="s">
        <v>148</v>
      </c>
      <c r="F75" s="17" t="s">
        <v>14</v>
      </c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>
        <v>5463.18</v>
      </c>
      <c r="V75" s="41"/>
      <c r="W75" s="41"/>
      <c r="X75" s="41"/>
      <c r="Y75" s="65">
        <f t="shared" si="2"/>
        <v>5463.18</v>
      </c>
    </row>
    <row r="76" spans="1:25" s="10" customFormat="1" ht="14.5" hidden="1" x14ac:dyDescent="0.35">
      <c r="A76" s="37" t="s">
        <v>149</v>
      </c>
      <c r="B76" s="66" t="s">
        <v>133</v>
      </c>
      <c r="C76" s="15" t="s">
        <v>150</v>
      </c>
      <c r="D76" s="15" t="s">
        <v>151</v>
      </c>
      <c r="E76" s="15" t="s">
        <v>152</v>
      </c>
      <c r="F76" s="17" t="s">
        <v>14</v>
      </c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>
        <v>1943</v>
      </c>
      <c r="V76" s="41"/>
      <c r="W76" s="41"/>
      <c r="X76" s="41"/>
      <c r="Y76" s="65">
        <f t="shared" si="2"/>
        <v>1943</v>
      </c>
    </row>
    <row r="77" spans="1:25" s="10" customFormat="1" ht="14.5" hidden="1" x14ac:dyDescent="0.35">
      <c r="A77" s="21" t="s">
        <v>153</v>
      </c>
      <c r="B77" s="66" t="s">
        <v>154</v>
      </c>
      <c r="C77" s="44" t="s">
        <v>155</v>
      </c>
      <c r="D77" s="15" t="s">
        <v>156</v>
      </c>
      <c r="E77" s="44" t="s">
        <v>157</v>
      </c>
      <c r="F77" s="17" t="s">
        <v>14</v>
      </c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>
        <v>22011.29</v>
      </c>
      <c r="V77" s="41"/>
      <c r="W77" s="41"/>
      <c r="X77" s="41"/>
      <c r="Y77" s="65">
        <f t="shared" si="2"/>
        <v>22011.29</v>
      </c>
    </row>
    <row r="78" spans="1:25" s="10" customFormat="1" ht="14.5" hidden="1" x14ac:dyDescent="0.35">
      <c r="A78" s="21"/>
      <c r="B78" s="17"/>
      <c r="C78" s="32"/>
      <c r="D78" s="32"/>
      <c r="E78" s="34"/>
      <c r="F78" s="17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65">
        <f t="shared" si="2"/>
        <v>0</v>
      </c>
    </row>
    <row r="79" spans="1:25" s="10" customFormat="1" ht="14.5" x14ac:dyDescent="0.35">
      <c r="A79" s="21" t="s">
        <v>0</v>
      </c>
      <c r="B79" s="21"/>
      <c r="C79" s="24"/>
      <c r="D79" s="24"/>
      <c r="E79" s="24"/>
      <c r="F79" s="24"/>
      <c r="G79" s="41">
        <f>SUM(G7:G78)</f>
        <v>3973.3</v>
      </c>
      <c r="H79" s="41">
        <f t="shared" ref="H79:U79" si="3">SUM(H7:H78)</f>
        <v>14555.521171462475</v>
      </c>
      <c r="I79" s="41">
        <f t="shared" si="3"/>
        <v>340028.13</v>
      </c>
      <c r="J79" s="41">
        <f t="shared" si="3"/>
        <v>822000</v>
      </c>
      <c r="K79" s="41">
        <f t="shared" si="3"/>
        <v>4845</v>
      </c>
      <c r="L79" s="41">
        <f t="shared" si="3"/>
        <v>22344.68</v>
      </c>
      <c r="M79" s="41">
        <f t="shared" si="3"/>
        <v>18501.839999999997</v>
      </c>
      <c r="N79" s="41">
        <f t="shared" si="3"/>
        <v>9579</v>
      </c>
      <c r="O79" s="41">
        <f t="shared" si="3"/>
        <v>742871</v>
      </c>
      <c r="P79" s="41">
        <f t="shared" si="3"/>
        <v>10854.851352089998</v>
      </c>
      <c r="Q79" s="41">
        <f t="shared" si="3"/>
        <v>30831</v>
      </c>
      <c r="R79" s="41">
        <f t="shared" si="3"/>
        <v>752320</v>
      </c>
      <c r="S79" s="41">
        <f t="shared" si="3"/>
        <v>1071.8699999999953</v>
      </c>
      <c r="T79" s="41">
        <f t="shared" si="3"/>
        <v>21000</v>
      </c>
      <c r="U79" s="41">
        <f t="shared" si="3"/>
        <v>100258.7698760106</v>
      </c>
      <c r="V79" s="41">
        <f>SUM(V30:V45)</f>
        <v>0</v>
      </c>
      <c r="W79" s="41">
        <f>SUM(W22:W25)</f>
        <v>-100000</v>
      </c>
      <c r="X79" s="41">
        <f>SUM(X32:X49)</f>
        <v>-21000</v>
      </c>
      <c r="Y79" s="55"/>
    </row>
    <row r="80" spans="1:25" s="10" customFormat="1" ht="14.5" x14ac:dyDescent="0.35">
      <c r="A80" s="25"/>
      <c r="B80" s="25"/>
      <c r="C80" s="26"/>
      <c r="D80" s="26"/>
      <c r="E80" s="26"/>
      <c r="F80" s="26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41"/>
      <c r="S80" s="62"/>
      <c r="T80" s="62"/>
      <c r="U80" s="62"/>
      <c r="V80" s="62"/>
      <c r="W80" s="62"/>
      <c r="X80" s="62"/>
      <c r="Y80" s="28"/>
    </row>
    <row r="81" spans="1:24" s="10" customFormat="1" ht="14.5" x14ac:dyDescent="0.35">
      <c r="A81" s="23" t="s">
        <v>9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7"/>
      <c r="S81" s="27"/>
      <c r="T81" s="27"/>
      <c r="U81" s="27"/>
      <c r="V81" s="27"/>
      <c r="W81" s="27"/>
      <c r="X81" s="27"/>
    </row>
    <row r="82" spans="1:24" s="10" customFormat="1" ht="14.5" hidden="1" x14ac:dyDescent="0.35">
      <c r="A82" s="23" t="s">
        <v>25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</row>
    <row r="83" spans="1:24" s="10" customFormat="1" ht="14.5" hidden="1" x14ac:dyDescent="0.35">
      <c r="A83" s="23" t="s">
        <v>26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</row>
    <row r="84" spans="1:24" s="10" customFormat="1" ht="14.5" hidden="1" x14ac:dyDescent="0.35">
      <c r="A84" s="23" t="s">
        <v>31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</row>
    <row r="85" spans="1:24" ht="14.5" hidden="1" x14ac:dyDescent="0.35">
      <c r="A85" s="23" t="s">
        <v>32</v>
      </c>
      <c r="R85" s="29"/>
      <c r="S85" s="29"/>
      <c r="T85" s="29"/>
      <c r="U85" s="29"/>
      <c r="V85" s="29"/>
      <c r="W85" s="29"/>
      <c r="X85" s="29"/>
    </row>
    <row r="86" spans="1:24" ht="14.5" hidden="1" x14ac:dyDescent="0.35">
      <c r="A86" s="23" t="s">
        <v>38</v>
      </c>
    </row>
    <row r="87" spans="1:24" ht="14.5" hidden="1" x14ac:dyDescent="0.35">
      <c r="A87" s="23" t="s">
        <v>39</v>
      </c>
    </row>
    <row r="88" spans="1:24" ht="14.5" hidden="1" x14ac:dyDescent="0.35">
      <c r="A88" s="23" t="s">
        <v>60</v>
      </c>
    </row>
    <row r="89" spans="1:24" ht="14.5" hidden="1" x14ac:dyDescent="0.35">
      <c r="A89" s="23" t="s">
        <v>61</v>
      </c>
    </row>
    <row r="90" spans="1:24" ht="14.5" hidden="1" x14ac:dyDescent="0.35">
      <c r="A90" s="23" t="s">
        <v>68</v>
      </c>
    </row>
    <row r="91" spans="1:24" ht="14.5" hidden="1" x14ac:dyDescent="0.35">
      <c r="A91" s="23" t="s">
        <v>69</v>
      </c>
    </row>
    <row r="92" spans="1:24" ht="14.5" hidden="1" x14ac:dyDescent="0.35">
      <c r="A92" s="23" t="s">
        <v>73</v>
      </c>
    </row>
    <row r="93" spans="1:24" ht="14.5" hidden="1" x14ac:dyDescent="0.35">
      <c r="A93" s="23" t="s">
        <v>72</v>
      </c>
    </row>
    <row r="94" spans="1:24" ht="14.5" hidden="1" x14ac:dyDescent="0.35">
      <c r="A94" s="23" t="s">
        <v>83</v>
      </c>
    </row>
    <row r="95" spans="1:24" ht="14.5" hidden="1" x14ac:dyDescent="0.35">
      <c r="A95" s="23" t="s">
        <v>82</v>
      </c>
    </row>
    <row r="96" spans="1:24" ht="14.5" hidden="1" x14ac:dyDescent="0.35">
      <c r="A96" s="23" t="s">
        <v>91</v>
      </c>
    </row>
    <row r="97" spans="1:1" ht="14.5" hidden="1" x14ac:dyDescent="0.35">
      <c r="A97" s="23" t="s">
        <v>92</v>
      </c>
    </row>
    <row r="98" spans="1:1" ht="14.5" hidden="1" x14ac:dyDescent="0.35">
      <c r="A98" s="23" t="s">
        <v>102</v>
      </c>
    </row>
    <row r="99" spans="1:1" ht="14.5" hidden="1" x14ac:dyDescent="0.35">
      <c r="A99" s="23" t="s">
        <v>103</v>
      </c>
    </row>
    <row r="100" spans="1:1" ht="14.5" hidden="1" x14ac:dyDescent="0.35">
      <c r="A100" s="23" t="s">
        <v>108</v>
      </c>
    </row>
    <row r="101" spans="1:1" ht="14.5" hidden="1" x14ac:dyDescent="0.35">
      <c r="A101" s="23" t="s">
        <v>107</v>
      </c>
    </row>
    <row r="102" spans="1:1" ht="14.5" hidden="1" x14ac:dyDescent="0.35">
      <c r="A102" s="23" t="s">
        <v>113</v>
      </c>
    </row>
    <row r="103" spans="1:1" ht="14.5" hidden="1" x14ac:dyDescent="0.35">
      <c r="A103" s="23" t="s">
        <v>112</v>
      </c>
    </row>
    <row r="104" spans="1:1" ht="14.5" hidden="1" x14ac:dyDescent="0.35">
      <c r="A104" s="23" t="s">
        <v>114</v>
      </c>
    </row>
    <row r="105" spans="1:1" ht="14.5" hidden="1" x14ac:dyDescent="0.35">
      <c r="A105" s="23" t="s">
        <v>61</v>
      </c>
    </row>
    <row r="106" spans="1:1" ht="14.5" hidden="1" x14ac:dyDescent="0.35">
      <c r="A106" s="23" t="s">
        <v>121</v>
      </c>
    </row>
    <row r="107" spans="1:1" ht="14.5" hidden="1" x14ac:dyDescent="0.35">
      <c r="A107" s="23" t="s">
        <v>120</v>
      </c>
    </row>
    <row r="108" spans="1:1" ht="14.5" hidden="1" x14ac:dyDescent="0.35">
      <c r="A108" s="23" t="s">
        <v>128</v>
      </c>
    </row>
    <row r="109" spans="1:1" ht="14.5" hidden="1" x14ac:dyDescent="0.35">
      <c r="A109" s="23" t="s">
        <v>127</v>
      </c>
    </row>
    <row r="110" spans="1:1" ht="14.5" hidden="1" x14ac:dyDescent="0.35">
      <c r="A110" s="23" t="s">
        <v>159</v>
      </c>
    </row>
    <row r="111" spans="1:1" ht="14.5" hidden="1" x14ac:dyDescent="0.35">
      <c r="A111" s="23" t="s">
        <v>158</v>
      </c>
    </row>
    <row r="112" spans="1:1" ht="14.5" hidden="1" x14ac:dyDescent="0.35">
      <c r="A112" s="23" t="s">
        <v>168</v>
      </c>
    </row>
    <row r="113" spans="1:1" ht="14.5" hidden="1" x14ac:dyDescent="0.35">
      <c r="A113" s="23" t="s">
        <v>169</v>
      </c>
    </row>
    <row r="114" spans="1:1" ht="14.5" hidden="1" x14ac:dyDescent="0.35">
      <c r="A114" s="23" t="s">
        <v>171</v>
      </c>
    </row>
    <row r="115" spans="1:1" ht="14.5" hidden="1" x14ac:dyDescent="0.35">
      <c r="A115" s="23" t="s">
        <v>172</v>
      </c>
    </row>
    <row r="116" spans="1:1" ht="14.5" x14ac:dyDescent="0.35">
      <c r="A116" s="23" t="s">
        <v>175</v>
      </c>
    </row>
    <row r="117" spans="1:1" ht="14.5" x14ac:dyDescent="0.35">
      <c r="A117" s="23" t="s">
        <v>174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1" ma:contentTypeDescription="Create a new document." ma:contentTypeScope="" ma:versionID="07fffecaf7c816072f43664e9d70bb9b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24083c846bf9a44eb10de320800b1bfd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F4CEFE-411B-4930-9B48-6F09A168E8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DC2CF0-E3FE-475C-BD8F-E76F4295A9B2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2023-09-20T17:30:28Z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