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NORTH CENTRAL/"/>
    </mc:Choice>
  </mc:AlternateContent>
  <xr:revisionPtr revIDLastSave="0" documentId="8_{E18BCA46-7221-42E0-B117-424BFA6FAC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4" i="2" l="1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54" i="2"/>
  <c r="U74" i="2"/>
  <c r="W28" i="2"/>
  <c r="T74" i="2"/>
  <c r="S74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73" i="2"/>
  <c r="K8" i="2"/>
  <c r="K74" i="2"/>
  <c r="N27" i="2"/>
  <c r="W27" i="2"/>
  <c r="N29" i="2"/>
  <c r="W29" i="2" s="1"/>
  <c r="J55" i="2"/>
  <c r="J58" i="2"/>
  <c r="J61" i="2"/>
  <c r="O64" i="2"/>
  <c r="O74" i="2" s="1"/>
  <c r="O66" i="2"/>
  <c r="R70" i="2"/>
  <c r="G74" i="2"/>
  <c r="H74" i="2"/>
  <c r="I74" i="2"/>
  <c r="L74" i="2"/>
  <c r="M74" i="2"/>
  <c r="P74" i="2"/>
  <c r="Q74" i="2"/>
  <c r="W8" i="2"/>
  <c r="N74" i="2"/>
  <c r="J74" i="2" l="1"/>
  <c r="R74" i="2"/>
</calcChain>
</file>

<file path=xl/sharedStrings.xml><?xml version="1.0" encoding="utf-8"?>
<sst xmlns="http://schemas.openxmlformats.org/spreadsheetml/2006/main" count="262" uniqueCount="155">
  <si>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</si>
  <si>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</si>
  <si>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</si>
  <si>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</si>
  <si>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</si>
  <si>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</si>
  <si>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</si>
  <si>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</si>
  <si>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</si>
  <si>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</si>
  <si>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</si>
  <si>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</si>
  <si>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</si>
  <si>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</si>
  <si>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</si>
  <si>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</si>
  <si>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</si>
  <si>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</si>
  <si>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</si>
  <si>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</si>
  <si>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DTA</t>
  </si>
  <si>
    <t>UI</t>
  </si>
  <si>
    <t>F20213067</t>
  </si>
  <si>
    <t>4400-3067</t>
  </si>
  <si>
    <t>K103</t>
  </si>
  <si>
    <t>INITIAL AWARD FY22</t>
  </si>
  <si>
    <t>CT EOL 22CCNCENWP</t>
  </si>
  <si>
    <t>SNAP EXPANSION  (SERVICE DATE: JULY 1, 2021-SEPT 30, 2021)</t>
  </si>
  <si>
    <t>JULY 1, 2021-SEPT 30, 2021</t>
  </si>
  <si>
    <t>INITIAL AWARD FY22 JUNE 8, 2021</t>
  </si>
  <si>
    <t>TO ADD SNAP EXPANSION</t>
  </si>
  <si>
    <t>BUDGET #1 FY22</t>
  </si>
  <si>
    <t>JULY 1, 2021-JUNE 30, 2022</t>
  </si>
  <si>
    <t>SPSS2022</t>
  </si>
  <si>
    <t>4400-1979</t>
  </si>
  <si>
    <t>K227</t>
  </si>
  <si>
    <t>BUDGET #1 FY22 JULY 9, 2021</t>
  </si>
  <si>
    <t>TO ADD DTA FUNDS</t>
  </si>
  <si>
    <t>CT EOL 22CCNCENSOSWTF</t>
  </si>
  <si>
    <t>BUDGET #2 FY22 SEPTEMBER 10, 2021</t>
  </si>
  <si>
    <t>TO ADD SOS &amp; WTF FUNDS</t>
  </si>
  <si>
    <t>BUDGET #2 FY22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</si>
  <si>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</si>
  <si>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</si>
  <si>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</si>
  <si>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</si>
  <si>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</si>
  <si>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</si>
  <si>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</si>
  <si>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22CCNCENWIA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</si>
  <si>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</si>
  <si>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</si>
  <si>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</si>
  <si>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</si>
  <si>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</si>
  <si>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</si>
  <si>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</si>
  <si>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</si>
  <si>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</si>
  <si>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</si>
  <si>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</si>
  <si>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</si>
  <si>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</si>
  <si>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22CCNCENTRADE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</si>
  <si>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</si>
  <si>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</si>
  <si>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</si>
  <si>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</si>
  <si>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</si>
  <si>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</si>
  <si>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TO ADD TRADE FUNDS</t>
  </si>
  <si>
    <t>BUDGET #4 FY22 OCTOBER 14, 2021</t>
  </si>
  <si>
    <t>BUDGET #5 FY22 OCTOBER 15, 2021</t>
  </si>
  <si>
    <t>TO ADD WPP EXPANSION FUNDS FROM DTA</t>
  </si>
  <si>
    <t>BUDGET #5 FY22</t>
  </si>
  <si>
    <t>WPP EXPANSION FUNDS FROM DTA</t>
  </si>
  <si>
    <t>BUDGET #6 FY22</t>
  </si>
  <si>
    <t>CT EOL 22CCNCENVETSUI</t>
  </si>
  <si>
    <t>FVETS2021</t>
  </si>
  <si>
    <t>7002-6628</t>
  </si>
  <si>
    <t>K109</t>
  </si>
  <si>
    <t xml:space="preserve">TO ADD DVOP </t>
  </si>
  <si>
    <t>BUDGET #6 FY22 NOVEMBER 16, 2021</t>
  </si>
  <si>
    <t>BUDGET #7 FY22</t>
  </si>
  <si>
    <t>FES2022</t>
  </si>
  <si>
    <t>7002-6626</t>
  </si>
  <si>
    <t>K105</t>
  </si>
  <si>
    <t>K107</t>
  </si>
  <si>
    <t>TO ADD FUNDS FOR WP 90% &amp; 10%</t>
  </si>
  <si>
    <t>BUDGET #7 FY22 DECEMBER 20, 2021</t>
  </si>
  <si>
    <t>OCT 1, 2021-JUNE 30,  2022</t>
  </si>
  <si>
    <t>FWIAADT22B</t>
  </si>
  <si>
    <t>FWIADWK22B</t>
  </si>
  <si>
    <t>BUDGET #8 FY22</t>
  </si>
  <si>
    <t>BUDGET #8 FY22 JANUARY 11, 2022</t>
  </si>
  <si>
    <t>BUDGET #9 FY22 FEBRUARY 14, 2022</t>
  </si>
  <si>
    <t>TO ADD BAL OF FY22 SOS</t>
  </si>
  <si>
    <t>BUDGET #9 FY22</t>
  </si>
  <si>
    <t>STOSCC2022</t>
  </si>
  <si>
    <t>BUDGET #10 FY22</t>
  </si>
  <si>
    <t>RAPID RESPONSE NPS STATE STAFF</t>
  </si>
  <si>
    <t>7003-1778</t>
  </si>
  <si>
    <t xml:space="preserve"> NPS STATE STAFF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</si>
  <si>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</si>
  <si>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</si>
  <si>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</si>
  <si>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</si>
  <si>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</si>
  <si>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</si>
  <si>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</si>
  <si>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</si>
  <si>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22CCNCENNEGREA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</si>
  <si>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</si>
  <si>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</si>
  <si>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</si>
  <si>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</si>
  <si>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</si>
  <si>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</si>
  <si>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</si>
  <si>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</si>
  <si>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</si>
  <si>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</si>
  <si>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</si>
  <si>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</si>
  <si>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</si>
  <si>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</si>
  <si>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</si>
  <si>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</si>
  <si>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</si>
  <si>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</si>
  <si>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</si>
  <si>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</si>
  <si>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</si>
  <si>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</si>
  <si>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</si>
  <si>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</si>
  <si>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</si>
  <si>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</si>
  <si>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</si>
  <si>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</si>
  <si>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</si>
  <si>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</si>
  <si>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</si>
  <si>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</si>
  <si>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</si>
  <si>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#12 FY22 MARCH 29, 2022</t>
  </si>
  <si>
    <t>October 1, 2021-June 30, 2022</t>
  </si>
  <si>
    <t>BUDGET #13 FY22</t>
  </si>
  <si>
    <t>BUDGET #13 FY22 JUNE 21, 2022</t>
  </si>
  <si>
    <t>TO MOVE FUNDS TO FY23 LINE</t>
  </si>
  <si>
    <t>BUDGET #14 FY22</t>
  </si>
  <si>
    <t>TO DE OBLIGATE UNSPENT FUNDS</t>
  </si>
  <si>
    <t>BUDGET #14 FY22 SEPTEMBER 20, 2023</t>
  </si>
  <si>
    <t>BUDGET #15 FY22</t>
  </si>
  <si>
    <t>BUDGET #15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</si>
</sst>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sz val="10"/>
      <name val="Arial"/>
      <family val="2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6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1" fillId="0" borderId="1" xfId="0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7" fontId="12" fillId="0" borderId="5" xfId="0" applyNumberFormat="1" applyFont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7" fontId="12" fillId="0" borderId="6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7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7" fontId="12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3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2" fillId="0" borderId="5" xfId="0" quotePrefix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1" fillId="0" borderId="7" xfId="0" quotePrefix="1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7" fontId="12" fillId="0" borderId="7" xfId="0" applyNumberFormat="1" applyFont="1" applyBorder="1" applyAlignment="1">
      <alignment horizontal="center"/>
    </xf>
    <xf numFmtId="44" fontId="12" fillId="0" borderId="7" xfId="0" applyNumberFormat="1" applyFont="1" applyBorder="1"/>
    <xf numFmtId="0" fontId="12" fillId="0" borderId="5" xfId="0" applyFont="1" applyBorder="1" applyAlignment="1">
      <alignment horizontal="left"/>
    </xf>
    <xf numFmtId="49" fontId="12" fillId="0" borderId="5" xfId="0" applyNumberFormat="1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12" fillId="0" borderId="1" xfId="0" applyFont="1" applyBorder="1"/>
    <xf numFmtId="0" fontId="12" fillId="0" borderId="7" xfId="0" quotePrefix="1" applyFont="1" applyBorder="1" applyAlignment="1">
      <alignment horizontal="center"/>
    </xf>
    <xf numFmtId="44" fontId="12" fillId="0" borderId="5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7" fontId="13" fillId="0" borderId="0" xfId="0" applyNumberFormat="1" applyFont="1"/>
    <xf numFmtId="44" fontId="13" fillId="0" borderId="0" xfId="1" applyFont="1" applyFill="1"/>
    <xf numFmtId="37" fontId="12" fillId="0" borderId="0" xfId="3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/>
    <xf numFmtId="44" fontId="12" fillId="0" borderId="3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2" fillId="0" borderId="1" xfId="1" applyFont="1" applyFill="1" applyBorder="1"/>
    <xf numFmtId="0" fontId="18" fillId="0" borderId="1" xfId="0" applyFont="1" applyBorder="1" applyAlignment="1">
      <alignment horizontal="center" vertical="center"/>
    </xf>
    <xf numFmtId="37" fontId="12" fillId="0" borderId="1" xfId="3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44" fontId="12" fillId="0" borderId="7" xfId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6" xfId="1" applyFont="1" applyFill="1" applyBorder="1" applyAlignment="1">
      <alignment horizontal="center" wrapText="1"/>
    </xf>
    <xf numFmtId="0" fontId="12" fillId="0" borderId="8" xfId="0" quotePrefix="1" applyFont="1" applyBorder="1" applyAlignment="1">
      <alignment horizontal="center"/>
    </xf>
    <xf numFmtId="0" fontId="18" fillId="0" borderId="1" xfId="0" applyFont="1" applyBorder="1"/>
    <xf numFmtId="0" fontId="12" fillId="0" borderId="9" xfId="0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0"/>
  <sheetViews>
    <sheetView tabSelected="1" zoomScale="120" zoomScaleNormal="120" workbookViewId="0">
      <selection activeCell="A72" sqref="A72"/>
    </sheetView>
  </sheetViews>
  <sheetFormatPr defaultColWidth="9.1796875" defaultRowHeight="12" x14ac:dyDescent="0.3"/>
  <cols>
    <col min="1" max="1" width="67.089843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21" width="19.7265625" style="2" hidden="1" customWidth="1"/>
    <col min="22" max="22" width="19.7265625" style="2" customWidth="1"/>
    <col min="23" max="23" width="12.1796875" style="3" hidden="1" customWidth="1"/>
    <col min="24" max="24" width="13.26953125" style="3" bestFit="1" customWidth="1"/>
    <col min="25" max="16384" width="9.1796875" style="3"/>
  </cols>
  <sheetData>
    <row r="1" spans="1:23" ht="29.25" customHeight="1" x14ac:dyDescent="0.45">
      <c r="B1" s="85" t="s">
        <v>10</v>
      </c>
      <c r="C1" s="86"/>
      <c r="D1" s="86"/>
      <c r="E1" s="86"/>
      <c r="F1" s="86"/>
      <c r="G1" s="86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3" ht="22.5" customHeight="1" x14ac:dyDescent="0.45">
      <c r="A2" s="10" t="s">
        <v>11</v>
      </c>
      <c r="B2" s="9" t="s">
        <v>7</v>
      </c>
      <c r="C2" s="1"/>
    </row>
    <row r="3" spans="1:23" ht="21" thickBot="1" x14ac:dyDescent="0.5">
      <c r="A3" s="4"/>
      <c r="B3" s="5"/>
      <c r="C3" s="1"/>
    </row>
    <row r="4" spans="1:23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12" t="s">
        <v>25</v>
      </c>
      <c r="H4" s="65" t="s">
        <v>31</v>
      </c>
      <c r="I4" s="65" t="s">
        <v>41</v>
      </c>
      <c r="J4" s="65" t="s">
        <v>46</v>
      </c>
      <c r="K4" s="65" t="s">
        <v>62</v>
      </c>
      <c r="L4" s="65" t="s">
        <v>74</v>
      </c>
      <c r="M4" s="65" t="s">
        <v>76</v>
      </c>
      <c r="N4" s="65" t="s">
        <v>83</v>
      </c>
      <c r="O4" s="65" t="s">
        <v>93</v>
      </c>
      <c r="P4" s="65" t="s">
        <v>97</v>
      </c>
      <c r="Q4" s="65" t="s">
        <v>99</v>
      </c>
      <c r="R4" s="65" t="s">
        <v>105</v>
      </c>
      <c r="S4" s="65" t="s">
        <v>110</v>
      </c>
      <c r="T4" s="65" t="s">
        <v>147</v>
      </c>
      <c r="U4" s="65" t="s">
        <v>150</v>
      </c>
      <c r="V4" s="65" t="s">
        <v>153</v>
      </c>
      <c r="W4" s="13" t="s">
        <v>6</v>
      </c>
    </row>
    <row r="5" spans="1:23" s="8" customFormat="1" ht="15" hidden="1" x14ac:dyDescent="0.35">
      <c r="A5" s="44"/>
      <c r="B5" s="45"/>
      <c r="C5" s="46"/>
      <c r="D5" s="46"/>
      <c r="E5" s="46"/>
      <c r="F5" s="47"/>
      <c r="G5" s="48"/>
      <c r="H5" s="48"/>
      <c r="I5" s="48"/>
      <c r="J5" s="48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49"/>
    </row>
    <row r="6" spans="1:23" s="6" customFormat="1" ht="14.5" hidden="1" x14ac:dyDescent="0.35">
      <c r="A6" s="22" t="s">
        <v>8</v>
      </c>
      <c r="B6" s="15"/>
      <c r="C6" s="20"/>
      <c r="D6" s="20"/>
      <c r="E6" s="21"/>
      <c r="F6" s="18"/>
      <c r="G6" s="19"/>
      <c r="H6" s="19"/>
      <c r="I6" s="19"/>
      <c r="J6" s="19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17" t="s">
        <v>12</v>
      </c>
    </row>
    <row r="7" spans="1:23" s="14" customFormat="1" ht="19.5" hidden="1" customHeight="1" x14ac:dyDescent="0.35">
      <c r="A7" s="16" t="s">
        <v>63</v>
      </c>
      <c r="B7" s="15"/>
      <c r="C7" s="20"/>
      <c r="D7" s="20"/>
      <c r="E7" s="21"/>
      <c r="F7" s="18"/>
      <c r="G7" s="19"/>
      <c r="H7" s="19"/>
      <c r="I7" s="19"/>
      <c r="J7" s="19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17" t="s">
        <v>12</v>
      </c>
    </row>
    <row r="8" spans="1:23" s="14" customFormat="1" ht="14.5" hidden="1" x14ac:dyDescent="0.35">
      <c r="A8" s="31" t="s">
        <v>64</v>
      </c>
      <c r="B8" s="54" t="s">
        <v>32</v>
      </c>
      <c r="C8" s="16" t="s">
        <v>65</v>
      </c>
      <c r="D8" s="62" t="s">
        <v>66</v>
      </c>
      <c r="E8" s="62" t="s">
        <v>67</v>
      </c>
      <c r="F8" s="16">
        <v>17.245000000000001</v>
      </c>
      <c r="G8" s="19"/>
      <c r="H8" s="19"/>
      <c r="I8" s="19"/>
      <c r="J8" s="19"/>
      <c r="K8" s="56">
        <f>38445.51-2</f>
        <v>38443.51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33">
        <f>SUM(G8:S8)</f>
        <v>38443.51</v>
      </c>
    </row>
    <row r="9" spans="1:23" s="14" customFormat="1" ht="14.5" hidden="1" x14ac:dyDescent="0.35">
      <c r="A9" s="31" t="s">
        <v>64</v>
      </c>
      <c r="B9" s="26" t="s">
        <v>68</v>
      </c>
      <c r="C9" s="16" t="s">
        <v>65</v>
      </c>
      <c r="D9" s="62" t="s">
        <v>66</v>
      </c>
      <c r="E9" s="62" t="s">
        <v>67</v>
      </c>
      <c r="F9" s="16">
        <v>17.245000000000001</v>
      </c>
      <c r="G9" s="19"/>
      <c r="H9" s="19"/>
      <c r="I9" s="19"/>
      <c r="J9" s="19"/>
      <c r="K9" s="56">
        <v>1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3">
        <f t="shared" ref="W9:W61" si="0">SUM(G9:S9)</f>
        <v>1</v>
      </c>
    </row>
    <row r="10" spans="1:23" s="14" customFormat="1" ht="14.5" hidden="1" x14ac:dyDescent="0.35">
      <c r="A10" s="31" t="s">
        <v>64</v>
      </c>
      <c r="B10" s="26" t="s">
        <v>69</v>
      </c>
      <c r="C10" s="16" t="s">
        <v>65</v>
      </c>
      <c r="D10" s="62" t="s">
        <v>66</v>
      </c>
      <c r="E10" s="62" t="s">
        <v>67</v>
      </c>
      <c r="F10" s="16">
        <v>17.245000000000001</v>
      </c>
      <c r="G10" s="19"/>
      <c r="H10" s="19"/>
      <c r="I10" s="19"/>
      <c r="J10" s="19"/>
      <c r="K10" s="56">
        <v>1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33">
        <f t="shared" si="0"/>
        <v>1</v>
      </c>
    </row>
    <row r="11" spans="1:23" s="14" customFormat="1" ht="14.5" hidden="1" x14ac:dyDescent="0.35">
      <c r="A11" s="53"/>
      <c r="B11" s="54"/>
      <c r="C11" s="16"/>
      <c r="D11" s="16"/>
      <c r="E11" s="16"/>
      <c r="F11" s="16"/>
      <c r="G11" s="19"/>
      <c r="H11" s="19"/>
      <c r="I11" s="19"/>
      <c r="J11" s="19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33">
        <f t="shared" si="0"/>
        <v>0</v>
      </c>
    </row>
    <row r="12" spans="1:23" s="14" customFormat="1" ht="14.5" hidden="1" x14ac:dyDescent="0.35">
      <c r="A12" s="53"/>
      <c r="B12" s="26"/>
      <c r="C12" s="16"/>
      <c r="D12" s="16"/>
      <c r="E12" s="16"/>
      <c r="F12" s="16"/>
      <c r="G12" s="19"/>
      <c r="H12" s="19"/>
      <c r="I12" s="19"/>
      <c r="J12" s="19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33">
        <f t="shared" si="0"/>
        <v>0</v>
      </c>
    </row>
    <row r="13" spans="1:23" s="14" customFormat="1" ht="14.5" hidden="1" x14ac:dyDescent="0.35">
      <c r="A13" s="53"/>
      <c r="B13" s="26"/>
      <c r="C13" s="16"/>
      <c r="D13" s="16"/>
      <c r="E13" s="16"/>
      <c r="F13" s="16"/>
      <c r="G13" s="19"/>
      <c r="H13" s="19"/>
      <c r="I13" s="19"/>
      <c r="J13" s="19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33">
        <f t="shared" si="0"/>
        <v>0</v>
      </c>
    </row>
    <row r="14" spans="1:23" s="14" customFormat="1" ht="15" hidden="1" x14ac:dyDescent="0.35">
      <c r="A14" s="7"/>
      <c r="B14" s="15"/>
      <c r="C14" s="18"/>
      <c r="D14" s="18"/>
      <c r="E14" s="15"/>
      <c r="F14" s="15"/>
      <c r="G14" s="19"/>
      <c r="H14" s="19"/>
      <c r="I14" s="19"/>
      <c r="J14" s="19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33">
        <f t="shared" si="0"/>
        <v>0</v>
      </c>
    </row>
    <row r="15" spans="1:23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19"/>
      <c r="H15" s="19"/>
      <c r="I15" s="19"/>
      <c r="J15" s="19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33">
        <f t="shared" si="0"/>
        <v>0</v>
      </c>
    </row>
    <row r="16" spans="1:23" s="14" customFormat="1" ht="15.5" hidden="1" x14ac:dyDescent="0.35">
      <c r="A16" s="16" t="s">
        <v>111</v>
      </c>
      <c r="B16" s="26"/>
      <c r="C16" s="32"/>
      <c r="D16" s="32"/>
      <c r="E16" s="32"/>
      <c r="F16" s="32"/>
      <c r="G16" s="19"/>
      <c r="H16" s="19"/>
      <c r="I16" s="19"/>
      <c r="J16" s="1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33">
        <f t="shared" si="0"/>
        <v>0</v>
      </c>
    </row>
    <row r="17" spans="1:23" s="14" customFormat="1" ht="14.5" hidden="1" x14ac:dyDescent="0.35">
      <c r="A17" s="27"/>
      <c r="B17" s="26"/>
      <c r="C17" s="16"/>
      <c r="D17" s="16"/>
      <c r="E17" s="16"/>
      <c r="F17" s="16"/>
      <c r="G17" s="24"/>
      <c r="H17" s="24"/>
      <c r="I17" s="24"/>
      <c r="J17" s="24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33">
        <f t="shared" si="0"/>
        <v>0</v>
      </c>
    </row>
    <row r="18" spans="1:23" s="14" customFormat="1" ht="15" hidden="1" customHeight="1" x14ac:dyDescent="0.35">
      <c r="A18" s="31"/>
      <c r="B18" s="26"/>
      <c r="C18" s="34"/>
      <c r="D18" s="34"/>
      <c r="E18" s="35"/>
      <c r="F18" s="16"/>
      <c r="G18" s="24"/>
      <c r="H18" s="24"/>
      <c r="I18" s="24"/>
      <c r="J18" s="24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33">
        <f t="shared" si="0"/>
        <v>0</v>
      </c>
    </row>
    <row r="19" spans="1:23" s="14" customFormat="1" ht="14.25" hidden="1" customHeight="1" x14ac:dyDescent="0.35">
      <c r="A19" s="22" t="s">
        <v>8</v>
      </c>
      <c r="B19" s="26"/>
      <c r="C19" s="32"/>
      <c r="D19" s="32"/>
      <c r="E19" s="32"/>
      <c r="F19" s="32"/>
      <c r="G19" s="24"/>
      <c r="H19" s="24"/>
      <c r="I19" s="24"/>
      <c r="J19" s="24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3">
        <f t="shared" si="0"/>
        <v>0</v>
      </c>
    </row>
    <row r="20" spans="1:23" s="28" customFormat="1" ht="15.75" hidden="1" customHeight="1" x14ac:dyDescent="0.35">
      <c r="A20" s="16" t="s">
        <v>38</v>
      </c>
      <c r="B20" s="26"/>
      <c r="C20" s="32"/>
      <c r="D20" s="32"/>
      <c r="E20" s="32"/>
      <c r="F20" s="32"/>
      <c r="G20" s="25"/>
      <c r="H20" s="25"/>
      <c r="I20" s="25"/>
      <c r="J20" s="25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33">
        <f t="shared" si="0"/>
        <v>0</v>
      </c>
    </row>
    <row r="21" spans="1:23" s="28" customFormat="1" ht="14.25" hidden="1" customHeight="1" x14ac:dyDescent="0.35">
      <c r="A21" s="37" t="s">
        <v>13</v>
      </c>
      <c r="B21" s="26" t="s">
        <v>32</v>
      </c>
      <c r="C21" s="68" t="s">
        <v>42</v>
      </c>
      <c r="D21" s="69" t="s">
        <v>43</v>
      </c>
      <c r="E21" s="70" t="s">
        <v>44</v>
      </c>
      <c r="F21" s="16" t="s">
        <v>14</v>
      </c>
      <c r="G21" s="23"/>
      <c r="H21" s="23"/>
      <c r="I21" s="55">
        <v>71033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33">
        <f t="shared" si="0"/>
        <v>71033</v>
      </c>
    </row>
    <row r="22" spans="1:23" s="28" customFormat="1" ht="14.25" hidden="1" customHeight="1" x14ac:dyDescent="0.35">
      <c r="A22" s="43" t="s">
        <v>15</v>
      </c>
      <c r="B22" s="26" t="s">
        <v>32</v>
      </c>
      <c r="C22" s="69" t="s">
        <v>98</v>
      </c>
      <c r="D22" s="69" t="s">
        <v>43</v>
      </c>
      <c r="E22" s="60" t="s">
        <v>45</v>
      </c>
      <c r="F22" s="26" t="s">
        <v>14</v>
      </c>
      <c r="G22" s="23"/>
      <c r="H22" s="23"/>
      <c r="I22" s="55">
        <v>245028.13</v>
      </c>
      <c r="J22" s="55"/>
      <c r="K22" s="55"/>
      <c r="L22" s="55"/>
      <c r="M22" s="55"/>
      <c r="N22" s="55"/>
      <c r="O22" s="55"/>
      <c r="P22" s="55">
        <v>126421.87</v>
      </c>
      <c r="Q22" s="55"/>
      <c r="R22" s="55"/>
      <c r="S22" s="55"/>
      <c r="T22" s="55"/>
      <c r="U22" s="55"/>
      <c r="V22" s="55"/>
      <c r="W22" s="33">
        <f t="shared" si="0"/>
        <v>371450</v>
      </c>
    </row>
    <row r="23" spans="1:23" s="28" customFormat="1" ht="14" hidden="1" customHeight="1" x14ac:dyDescent="0.35">
      <c r="A23" s="43"/>
      <c r="B23" s="26"/>
      <c r="C23" s="16"/>
      <c r="D23" s="16"/>
      <c r="E23" s="16"/>
      <c r="F23" s="26"/>
      <c r="G23" s="23"/>
      <c r="H23" s="23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33">
        <f t="shared" si="0"/>
        <v>0</v>
      </c>
    </row>
    <row r="24" spans="1:23" s="28" customFormat="1" ht="14.25" customHeight="1" x14ac:dyDescent="0.35">
      <c r="A24" s="43"/>
      <c r="B24" s="39"/>
      <c r="C24" s="40"/>
      <c r="D24" s="40"/>
      <c r="E24" s="40"/>
      <c r="F24" s="39"/>
      <c r="G24" s="23"/>
      <c r="H24" s="23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33">
        <f t="shared" si="0"/>
        <v>0</v>
      </c>
    </row>
    <row r="25" spans="1:23" s="28" customFormat="1" ht="14.25" hidden="1" customHeight="1" x14ac:dyDescent="0.35">
      <c r="A25" s="22" t="s">
        <v>8</v>
      </c>
      <c r="B25" s="39"/>
      <c r="C25" s="40"/>
      <c r="D25" s="40"/>
      <c r="E25" s="40"/>
      <c r="F25" s="39"/>
      <c r="G25" s="23"/>
      <c r="H25" s="2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33">
        <f t="shared" si="0"/>
        <v>0</v>
      </c>
    </row>
    <row r="26" spans="1:23" s="28" customFormat="1" ht="14.25" hidden="1" customHeight="1" x14ac:dyDescent="0.35">
      <c r="A26" s="16" t="s">
        <v>26</v>
      </c>
      <c r="B26" s="39"/>
      <c r="C26" s="34"/>
      <c r="D26" s="34"/>
      <c r="E26" s="34"/>
      <c r="F26" s="26"/>
      <c r="G26" s="23"/>
      <c r="H26" s="23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33">
        <f t="shared" si="0"/>
        <v>0</v>
      </c>
    </row>
    <row r="27" spans="1:23" s="28" customFormat="1" ht="14.25" hidden="1" customHeight="1" x14ac:dyDescent="0.35">
      <c r="A27" s="27" t="s">
        <v>16</v>
      </c>
      <c r="B27" s="26" t="s">
        <v>32</v>
      </c>
      <c r="C27" s="16" t="s">
        <v>84</v>
      </c>
      <c r="D27" s="16" t="s">
        <v>85</v>
      </c>
      <c r="E27" s="16" t="s">
        <v>86</v>
      </c>
      <c r="F27" s="78">
        <v>17.207000000000001</v>
      </c>
      <c r="G27" s="23"/>
      <c r="H27" s="23"/>
      <c r="I27" s="55"/>
      <c r="J27" s="55"/>
      <c r="K27" s="55"/>
      <c r="L27" s="55"/>
      <c r="M27" s="55"/>
      <c r="N27" s="55">
        <f>197683.15-1</f>
        <v>197682.15</v>
      </c>
      <c r="O27" s="55"/>
      <c r="P27" s="55"/>
      <c r="Q27" s="55"/>
      <c r="R27" s="55"/>
      <c r="S27" s="55"/>
      <c r="T27" s="55">
        <v>-197682.15</v>
      </c>
      <c r="U27" s="55"/>
      <c r="V27" s="55"/>
      <c r="W27" s="33">
        <f>SUM(G27:T27)</f>
        <v>0</v>
      </c>
    </row>
    <row r="28" spans="1:23" s="28" customFormat="1" ht="14.25" hidden="1" customHeight="1" x14ac:dyDescent="0.35">
      <c r="A28" s="27" t="s">
        <v>16</v>
      </c>
      <c r="B28" s="26" t="s">
        <v>68</v>
      </c>
      <c r="C28" s="16" t="s">
        <v>84</v>
      </c>
      <c r="D28" s="16" t="s">
        <v>85</v>
      </c>
      <c r="E28" s="16" t="s">
        <v>86</v>
      </c>
      <c r="F28" s="78">
        <v>17.207000000000001</v>
      </c>
      <c r="G28" s="23"/>
      <c r="H28" s="23"/>
      <c r="I28" s="55"/>
      <c r="J28" s="55"/>
      <c r="K28" s="55"/>
      <c r="L28" s="55"/>
      <c r="M28" s="55"/>
      <c r="N28" s="55">
        <v>1</v>
      </c>
      <c r="O28" s="55"/>
      <c r="P28" s="55"/>
      <c r="Q28" s="55"/>
      <c r="R28" s="55"/>
      <c r="S28" s="55"/>
      <c r="T28" s="55">
        <v>197682.15</v>
      </c>
      <c r="U28" s="55"/>
      <c r="V28" s="55"/>
      <c r="W28" s="33">
        <f>SUM(G28:T28)</f>
        <v>197683.15</v>
      </c>
    </row>
    <row r="29" spans="1:23" s="28" customFormat="1" ht="14.25" hidden="1" customHeight="1" x14ac:dyDescent="0.35">
      <c r="A29" s="27" t="s">
        <v>17</v>
      </c>
      <c r="B29" s="26" t="s">
        <v>32</v>
      </c>
      <c r="C29" s="16" t="s">
        <v>84</v>
      </c>
      <c r="D29" s="16" t="s">
        <v>85</v>
      </c>
      <c r="E29" s="16" t="s">
        <v>87</v>
      </c>
      <c r="F29" s="78" t="s">
        <v>18</v>
      </c>
      <c r="G29" s="23"/>
      <c r="H29" s="23"/>
      <c r="I29" s="55"/>
      <c r="J29" s="55"/>
      <c r="K29" s="55"/>
      <c r="L29" s="55"/>
      <c r="M29" s="55"/>
      <c r="N29" s="55">
        <f>34250-1</f>
        <v>34249</v>
      </c>
      <c r="O29" s="55"/>
      <c r="P29" s="55"/>
      <c r="Q29" s="55"/>
      <c r="R29" s="55"/>
      <c r="S29" s="55"/>
      <c r="T29" s="55"/>
      <c r="U29" s="55"/>
      <c r="V29" s="55"/>
      <c r="W29" s="33">
        <f t="shared" si="0"/>
        <v>34249</v>
      </c>
    </row>
    <row r="30" spans="1:23" s="28" customFormat="1" ht="14.25" hidden="1" customHeight="1" x14ac:dyDescent="0.35">
      <c r="A30" s="27" t="s">
        <v>17</v>
      </c>
      <c r="B30" s="26" t="s">
        <v>68</v>
      </c>
      <c r="C30" s="16" t="s">
        <v>84</v>
      </c>
      <c r="D30" s="16" t="s">
        <v>85</v>
      </c>
      <c r="E30" s="16" t="s">
        <v>87</v>
      </c>
      <c r="F30" s="78" t="s">
        <v>18</v>
      </c>
      <c r="G30" s="23"/>
      <c r="H30" s="23"/>
      <c r="I30" s="55"/>
      <c r="J30" s="55"/>
      <c r="K30" s="55"/>
      <c r="L30" s="55"/>
      <c r="M30" s="55"/>
      <c r="N30" s="55">
        <v>1</v>
      </c>
      <c r="O30" s="55"/>
      <c r="P30" s="55"/>
      <c r="Q30" s="55"/>
      <c r="R30" s="55"/>
      <c r="S30" s="55"/>
      <c r="T30" s="55"/>
      <c r="U30" s="55"/>
      <c r="V30" s="55"/>
      <c r="W30" s="33">
        <f t="shared" si="0"/>
        <v>1</v>
      </c>
    </row>
    <row r="31" spans="1:23" s="28" customFormat="1" ht="14.5" hidden="1" x14ac:dyDescent="0.35">
      <c r="A31" s="50" t="s">
        <v>20</v>
      </c>
      <c r="B31" s="26" t="s">
        <v>32</v>
      </c>
      <c r="C31" s="66" t="s">
        <v>33</v>
      </c>
      <c r="D31" s="42" t="s">
        <v>34</v>
      </c>
      <c r="E31" s="16" t="s">
        <v>35</v>
      </c>
      <c r="F31" s="26" t="s">
        <v>14</v>
      </c>
      <c r="G31" s="23"/>
      <c r="H31" s="55">
        <v>29991.587221058173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33">
        <f t="shared" si="0"/>
        <v>29991.587221058173</v>
      </c>
    </row>
    <row r="32" spans="1:23" s="28" customFormat="1" ht="14.5" hidden="1" x14ac:dyDescent="0.35">
      <c r="A32" s="27" t="s">
        <v>27</v>
      </c>
      <c r="B32" s="61" t="s">
        <v>28</v>
      </c>
      <c r="C32" s="16" t="s">
        <v>22</v>
      </c>
      <c r="D32" s="16" t="s">
        <v>23</v>
      </c>
      <c r="E32" s="16" t="s">
        <v>24</v>
      </c>
      <c r="F32" s="16">
        <v>10.561</v>
      </c>
      <c r="G32" s="55">
        <v>3396.5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3">
        <f t="shared" si="0"/>
        <v>3396.5</v>
      </c>
    </row>
    <row r="33" spans="1:24" s="28" customFormat="1" ht="14.5" hidden="1" x14ac:dyDescent="0.35">
      <c r="A33" s="30" t="s">
        <v>75</v>
      </c>
      <c r="B33" s="61" t="s">
        <v>32</v>
      </c>
      <c r="C33" s="16" t="s">
        <v>33</v>
      </c>
      <c r="D33" s="16" t="s">
        <v>34</v>
      </c>
      <c r="E33" s="16" t="s">
        <v>35</v>
      </c>
      <c r="F33" s="16"/>
      <c r="G33" s="55"/>
      <c r="H33" s="55"/>
      <c r="I33" s="55"/>
      <c r="J33" s="55"/>
      <c r="K33" s="55"/>
      <c r="L33" s="55">
        <v>22912.490000000005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33">
        <f t="shared" si="0"/>
        <v>22912.490000000005</v>
      </c>
    </row>
    <row r="34" spans="1:24" s="28" customFormat="1" ht="14.5" hidden="1" x14ac:dyDescent="0.35">
      <c r="A34" s="50" t="s">
        <v>112</v>
      </c>
      <c r="B34" s="84" t="s">
        <v>146</v>
      </c>
      <c r="C34" s="16" t="s">
        <v>113</v>
      </c>
      <c r="D34" s="42" t="s">
        <v>23</v>
      </c>
      <c r="E34" s="16" t="s">
        <v>24</v>
      </c>
      <c r="F34" s="26">
        <v>10.561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>
        <v>14586.02</v>
      </c>
      <c r="T34" s="55"/>
      <c r="U34" s="55"/>
      <c r="V34" s="55"/>
      <c r="W34" s="33">
        <f t="shared" si="0"/>
        <v>14586.02</v>
      </c>
    </row>
    <row r="35" spans="1:24" s="28" customFormat="1" ht="14.5" hidden="1" x14ac:dyDescent="0.35">
      <c r="A35" s="50" t="s">
        <v>114</v>
      </c>
      <c r="B35" s="83" t="s">
        <v>115</v>
      </c>
      <c r="C35" s="16" t="s">
        <v>116</v>
      </c>
      <c r="D35" s="16" t="s">
        <v>117</v>
      </c>
      <c r="E35" s="16" t="s">
        <v>118</v>
      </c>
      <c r="F35" s="26" t="s">
        <v>14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>
        <v>5088.4799999999996</v>
      </c>
      <c r="T35" s="55"/>
      <c r="U35" s="55"/>
      <c r="V35" s="55"/>
      <c r="W35" s="33">
        <f t="shared" si="0"/>
        <v>5088.4799999999996</v>
      </c>
    </row>
    <row r="36" spans="1:24" s="28" customFormat="1" ht="14.5" hidden="1" x14ac:dyDescent="0.35">
      <c r="A36" s="50" t="s">
        <v>119</v>
      </c>
      <c r="B36" s="83" t="s">
        <v>115</v>
      </c>
      <c r="C36" s="62" t="s">
        <v>120</v>
      </c>
      <c r="D36" s="62" t="s">
        <v>121</v>
      </c>
      <c r="E36" s="62" t="s">
        <v>122</v>
      </c>
      <c r="F36" s="26" t="s">
        <v>14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>
        <v>5859.07</v>
      </c>
      <c r="T36" s="55"/>
      <c r="U36" s="55"/>
      <c r="V36" s="55"/>
      <c r="W36" s="33">
        <f t="shared" si="0"/>
        <v>5859.07</v>
      </c>
    </row>
    <row r="37" spans="1:24" s="28" customFormat="1" ht="14.5" hidden="1" x14ac:dyDescent="0.35">
      <c r="A37" s="27" t="s">
        <v>123</v>
      </c>
      <c r="B37" s="83" t="s">
        <v>115</v>
      </c>
      <c r="C37" s="62" t="s">
        <v>124</v>
      </c>
      <c r="D37" s="16" t="s">
        <v>125</v>
      </c>
      <c r="E37" s="62" t="s">
        <v>126</v>
      </c>
      <c r="F37" s="26" t="s">
        <v>14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>
        <v>5494.58</v>
      </c>
      <c r="T37" s="55"/>
      <c r="U37" s="55"/>
      <c r="V37" s="55"/>
      <c r="W37" s="33">
        <f t="shared" si="0"/>
        <v>5494.58</v>
      </c>
    </row>
    <row r="38" spans="1:24" s="28" customFormat="1" ht="14.5" hidden="1" x14ac:dyDescent="0.35">
      <c r="A38" s="27" t="s">
        <v>127</v>
      </c>
      <c r="B38" s="83" t="s">
        <v>115</v>
      </c>
      <c r="C38" s="62" t="s">
        <v>128</v>
      </c>
      <c r="D38" s="16" t="s">
        <v>129</v>
      </c>
      <c r="E38" s="62" t="s">
        <v>130</v>
      </c>
      <c r="F38" s="26" t="s">
        <v>14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>
        <v>4394.3</v>
      </c>
      <c r="T38" s="55"/>
      <c r="U38" s="55"/>
      <c r="V38" s="55"/>
      <c r="W38" s="33">
        <f t="shared" si="0"/>
        <v>4394.3</v>
      </c>
    </row>
    <row r="39" spans="1:24" s="28" customFormat="1" ht="14.5" hidden="1" x14ac:dyDescent="0.35">
      <c r="A39" s="53" t="s">
        <v>131</v>
      </c>
      <c r="B39" s="83" t="s">
        <v>115</v>
      </c>
      <c r="C39" s="16" t="s">
        <v>132</v>
      </c>
      <c r="D39" s="16" t="s">
        <v>133</v>
      </c>
      <c r="E39" s="16" t="s">
        <v>134</v>
      </c>
      <c r="F39" s="26" t="s">
        <v>14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>
        <v>2000</v>
      </c>
      <c r="T39" s="55"/>
      <c r="U39" s="55"/>
      <c r="V39" s="55"/>
      <c r="W39" s="33">
        <f t="shared" si="0"/>
        <v>2000</v>
      </c>
    </row>
    <row r="40" spans="1:24" s="28" customFormat="1" ht="14.5" hidden="1" x14ac:dyDescent="0.35">
      <c r="A40" s="27" t="s">
        <v>135</v>
      </c>
      <c r="B40" s="83" t="s">
        <v>115</v>
      </c>
      <c r="C40" s="16" t="s">
        <v>136</v>
      </c>
      <c r="D40" s="16" t="s">
        <v>137</v>
      </c>
      <c r="E40" s="16" t="s">
        <v>138</v>
      </c>
      <c r="F40" s="26" t="s">
        <v>14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>
        <v>1380.67</v>
      </c>
      <c r="T40" s="55"/>
      <c r="U40" s="55"/>
      <c r="V40" s="55"/>
      <c r="W40" s="33">
        <f t="shared" si="0"/>
        <v>1380.67</v>
      </c>
    </row>
    <row r="41" spans="1:24" s="28" customFormat="1" ht="14.25" hidden="1" customHeight="1" x14ac:dyDescent="0.35">
      <c r="A41" s="27" t="s">
        <v>139</v>
      </c>
      <c r="B41" s="83" t="s">
        <v>140</v>
      </c>
      <c r="C41" s="62" t="s">
        <v>141</v>
      </c>
      <c r="D41" s="16" t="s">
        <v>142</v>
      </c>
      <c r="E41" s="62" t="s">
        <v>143</v>
      </c>
      <c r="F41" s="26" t="s">
        <v>14</v>
      </c>
      <c r="G41" s="23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>
        <v>22619.94</v>
      </c>
      <c r="T41" s="55"/>
      <c r="U41" s="55"/>
      <c r="V41" s="55"/>
      <c r="W41" s="33">
        <f t="shared" si="0"/>
        <v>22619.94</v>
      </c>
    </row>
    <row r="42" spans="1:24" s="28" customFormat="1" ht="14.25" hidden="1" customHeight="1" x14ac:dyDescent="0.35">
      <c r="A42" s="50"/>
      <c r="B42" s="39"/>
      <c r="C42" s="16"/>
      <c r="D42" s="41"/>
      <c r="E42" s="41"/>
      <c r="F42" s="39"/>
      <c r="G42" s="23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33">
        <f t="shared" si="0"/>
        <v>0</v>
      </c>
    </row>
    <row r="43" spans="1:24" s="28" customFormat="1" ht="14.25" hidden="1" customHeight="1" x14ac:dyDescent="0.35">
      <c r="A43" s="50"/>
      <c r="B43" s="39"/>
      <c r="C43" s="40"/>
      <c r="D43" s="40"/>
      <c r="E43" s="51"/>
      <c r="F43" s="39"/>
      <c r="G43" s="23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33">
        <f t="shared" si="0"/>
        <v>0</v>
      </c>
    </row>
    <row r="44" spans="1:24" s="28" customFormat="1" ht="14" hidden="1" customHeight="1" x14ac:dyDescent="0.35">
      <c r="A44" s="22" t="s">
        <v>8</v>
      </c>
      <c r="B44" s="39"/>
      <c r="C44" s="40"/>
      <c r="D44" s="40"/>
      <c r="E44" s="51"/>
      <c r="F44" s="39"/>
      <c r="G44" s="23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3">
        <f t="shared" si="0"/>
        <v>0</v>
      </c>
    </row>
    <row r="45" spans="1:24" s="28" customFormat="1" ht="14.25" hidden="1" customHeight="1" x14ac:dyDescent="0.35">
      <c r="A45" s="16" t="s">
        <v>77</v>
      </c>
      <c r="B45" s="39"/>
      <c r="C45" s="40"/>
      <c r="D45" s="40"/>
      <c r="E45" s="51"/>
      <c r="F45" s="39"/>
      <c r="G45" s="23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33">
        <f t="shared" si="0"/>
        <v>0</v>
      </c>
    </row>
    <row r="46" spans="1:24" s="28" customFormat="1" ht="14.25" hidden="1" customHeight="1" x14ac:dyDescent="0.35">
      <c r="A46" s="52" t="s">
        <v>19</v>
      </c>
      <c r="B46" s="26" t="s">
        <v>32</v>
      </c>
      <c r="C46" s="34" t="s">
        <v>78</v>
      </c>
      <c r="D46" s="34" t="s">
        <v>79</v>
      </c>
      <c r="E46" s="35" t="s">
        <v>80</v>
      </c>
      <c r="F46" s="42">
        <v>17.800999999999998</v>
      </c>
      <c r="G46" s="55"/>
      <c r="H46" s="55"/>
      <c r="I46" s="55"/>
      <c r="J46" s="55"/>
      <c r="K46" s="55"/>
      <c r="L46" s="55"/>
      <c r="M46" s="55">
        <v>28805.665499999999</v>
      </c>
      <c r="N46" s="55"/>
      <c r="O46" s="55"/>
      <c r="P46" s="55"/>
      <c r="Q46" s="55"/>
      <c r="R46" s="55"/>
      <c r="S46" s="55"/>
      <c r="T46" s="55"/>
      <c r="U46" s="55"/>
      <c r="V46" s="55"/>
      <c r="W46" s="33">
        <f t="shared" si="0"/>
        <v>28805.665499999999</v>
      </c>
    </row>
    <row r="47" spans="1:24" s="28" customFormat="1" ht="14.25" hidden="1" customHeight="1" x14ac:dyDescent="0.35">
      <c r="A47" s="52" t="s">
        <v>19</v>
      </c>
      <c r="B47" s="26"/>
      <c r="C47" s="34"/>
      <c r="D47" s="34"/>
      <c r="E47" s="35"/>
      <c r="F47" s="42">
        <v>17.800999999999998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33">
        <f t="shared" si="0"/>
        <v>0</v>
      </c>
    </row>
    <row r="48" spans="1:24" s="28" customFormat="1" ht="14.25" hidden="1" customHeight="1" x14ac:dyDescent="0.35">
      <c r="A48" s="52" t="s">
        <v>21</v>
      </c>
      <c r="B48" s="26"/>
      <c r="C48" s="16"/>
      <c r="D48" s="62"/>
      <c r="E48" s="63"/>
      <c r="F48" s="16">
        <v>17.225000000000001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33">
        <f t="shared" si="0"/>
        <v>0</v>
      </c>
      <c r="X48" s="58"/>
    </row>
    <row r="49" spans="1:24" s="28" customFormat="1" ht="14.5" hidden="1" x14ac:dyDescent="0.35">
      <c r="A49" s="31"/>
      <c r="B49" s="26"/>
      <c r="C49" s="40"/>
      <c r="D49" s="40"/>
      <c r="E49" s="40"/>
      <c r="F49" s="26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33">
        <f t="shared" si="0"/>
        <v>0</v>
      </c>
    </row>
    <row r="50" spans="1:24" s="28" customFormat="1" ht="14.5" hidden="1" x14ac:dyDescent="0.35">
      <c r="A50" s="27"/>
      <c r="B50" s="39"/>
      <c r="C50" s="40"/>
      <c r="D50" s="40"/>
      <c r="E50" s="40"/>
      <c r="F50" s="39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33">
        <f t="shared" si="0"/>
        <v>0</v>
      </c>
    </row>
    <row r="51" spans="1:24" s="28" customFormat="1" ht="14.25" hidden="1" customHeight="1" x14ac:dyDescent="0.35">
      <c r="A51" s="38"/>
      <c r="B51" s="39"/>
      <c r="C51" s="40"/>
      <c r="D51" s="40"/>
      <c r="E51" s="40"/>
      <c r="F51" s="41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33">
        <f t="shared" si="0"/>
        <v>0</v>
      </c>
    </row>
    <row r="52" spans="1:24" s="28" customFormat="1" ht="14.25" customHeight="1" x14ac:dyDescent="0.35">
      <c r="A52" s="38"/>
      <c r="B52" s="39"/>
      <c r="C52" s="40"/>
      <c r="D52" s="40"/>
      <c r="E52" s="40"/>
      <c r="F52" s="41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33">
        <f t="shared" si="0"/>
        <v>0</v>
      </c>
    </row>
    <row r="53" spans="1:24" s="28" customFormat="1" ht="14.25" customHeight="1" x14ac:dyDescent="0.35">
      <c r="A53" s="22" t="s">
        <v>8</v>
      </c>
      <c r="B53" s="39"/>
      <c r="C53" s="40"/>
      <c r="D53" s="40"/>
      <c r="E53" s="40"/>
      <c r="F53" s="41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33">
        <f t="shared" si="0"/>
        <v>0</v>
      </c>
    </row>
    <row r="54" spans="1:24" s="28" customFormat="1" ht="14.25" customHeight="1" x14ac:dyDescent="0.35">
      <c r="A54" s="16" t="s">
        <v>49</v>
      </c>
      <c r="B54" s="39"/>
      <c r="C54" s="40"/>
      <c r="D54" s="40"/>
      <c r="E54" s="40"/>
      <c r="F54" s="41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17">
        <f>SUM(G54:V54)</f>
        <v>0</v>
      </c>
    </row>
    <row r="55" spans="1:24" s="28" customFormat="1" ht="14.25" hidden="1" customHeight="1" x14ac:dyDescent="0.35">
      <c r="A55" s="71" t="s">
        <v>50</v>
      </c>
      <c r="B55" s="72" t="s">
        <v>51</v>
      </c>
      <c r="C55" s="73" t="s">
        <v>52</v>
      </c>
      <c r="D55" s="73" t="s">
        <v>53</v>
      </c>
      <c r="E55" s="73">
        <v>6501</v>
      </c>
      <c r="F55" s="26">
        <v>17.259</v>
      </c>
      <c r="G55" s="55"/>
      <c r="H55" s="55"/>
      <c r="I55" s="55"/>
      <c r="J55" s="55">
        <f>373380-2</f>
        <v>373378</v>
      </c>
      <c r="K55" s="55"/>
      <c r="L55" s="55"/>
      <c r="M55" s="55"/>
      <c r="N55" s="55"/>
      <c r="O55" s="55"/>
      <c r="P55" s="55"/>
      <c r="Q55" s="55"/>
      <c r="R55" s="55"/>
      <c r="S55" s="55"/>
      <c r="T55" s="55">
        <v>-70000</v>
      </c>
      <c r="U55" s="55"/>
      <c r="V55" s="55"/>
      <c r="W55" s="17">
        <f t="shared" ref="W55:W72" si="1">SUM(G55:V55)</f>
        <v>303378</v>
      </c>
    </row>
    <row r="56" spans="1:24" s="28" customFormat="1" ht="14.25" hidden="1" customHeight="1" x14ac:dyDescent="0.35">
      <c r="A56" s="71" t="s">
        <v>50</v>
      </c>
      <c r="B56" s="26" t="s">
        <v>54</v>
      </c>
      <c r="C56" s="73" t="s">
        <v>52</v>
      </c>
      <c r="D56" s="73" t="s">
        <v>53</v>
      </c>
      <c r="E56" s="73">
        <v>6501</v>
      </c>
      <c r="F56" s="26">
        <v>17.259</v>
      </c>
      <c r="G56" s="55"/>
      <c r="H56" s="55"/>
      <c r="I56" s="55"/>
      <c r="J56" s="55">
        <v>1</v>
      </c>
      <c r="K56" s="55"/>
      <c r="L56" s="55"/>
      <c r="M56" s="55"/>
      <c r="N56" s="55"/>
      <c r="O56" s="55"/>
      <c r="P56" s="55"/>
      <c r="Q56" s="55"/>
      <c r="R56" s="55"/>
      <c r="S56" s="55"/>
      <c r="T56" s="55">
        <v>70000</v>
      </c>
      <c r="U56" s="55"/>
      <c r="V56" s="55"/>
      <c r="W56" s="17">
        <f t="shared" si="1"/>
        <v>70001</v>
      </c>
    </row>
    <row r="57" spans="1:24" s="28" customFormat="1" ht="14.25" hidden="1" customHeight="1" x14ac:dyDescent="0.35">
      <c r="A57" s="74" t="s">
        <v>50</v>
      </c>
      <c r="B57" s="26" t="s">
        <v>55</v>
      </c>
      <c r="C57" s="73" t="s">
        <v>52</v>
      </c>
      <c r="D57" s="73" t="s">
        <v>53</v>
      </c>
      <c r="E57" s="73">
        <v>6501</v>
      </c>
      <c r="F57" s="39">
        <v>17.259</v>
      </c>
      <c r="G57" s="55"/>
      <c r="H57" s="55"/>
      <c r="I57" s="55"/>
      <c r="J57" s="55">
        <v>1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17">
        <f t="shared" si="1"/>
        <v>1</v>
      </c>
    </row>
    <row r="58" spans="1:24" s="28" customFormat="1" ht="14.25" hidden="1" customHeight="1" x14ac:dyDescent="0.35">
      <c r="A58" s="27" t="s">
        <v>56</v>
      </c>
      <c r="B58" s="26" t="s">
        <v>54</v>
      </c>
      <c r="C58" s="73" t="s">
        <v>57</v>
      </c>
      <c r="D58" s="73" t="s">
        <v>58</v>
      </c>
      <c r="E58" s="73">
        <v>6502</v>
      </c>
      <c r="F58" s="16">
        <v>17.257999999999999</v>
      </c>
      <c r="G58" s="55"/>
      <c r="H58" s="55"/>
      <c r="I58" s="55"/>
      <c r="J58" s="55">
        <f>67073-2</f>
        <v>67071</v>
      </c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17">
        <f t="shared" si="1"/>
        <v>67071</v>
      </c>
    </row>
    <row r="59" spans="1:24" s="28" customFormat="1" ht="14.25" hidden="1" customHeight="1" x14ac:dyDescent="0.35">
      <c r="A59" s="27" t="s">
        <v>56</v>
      </c>
      <c r="B59" s="26" t="s">
        <v>55</v>
      </c>
      <c r="C59" s="73" t="s">
        <v>57</v>
      </c>
      <c r="D59" s="73" t="s">
        <v>58</v>
      </c>
      <c r="E59" s="73">
        <v>6502</v>
      </c>
      <c r="F59" s="16">
        <v>17.257999999999999</v>
      </c>
      <c r="G59" s="55"/>
      <c r="H59" s="55"/>
      <c r="I59" s="55"/>
      <c r="J59" s="55">
        <v>1</v>
      </c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17">
        <f t="shared" si="1"/>
        <v>1</v>
      </c>
    </row>
    <row r="60" spans="1:24" s="28" customFormat="1" ht="14.25" hidden="1" customHeight="1" x14ac:dyDescent="0.35">
      <c r="A60" s="27" t="s">
        <v>56</v>
      </c>
      <c r="B60" s="26" t="s">
        <v>59</v>
      </c>
      <c r="C60" s="73" t="s">
        <v>57</v>
      </c>
      <c r="D60" s="73" t="s">
        <v>58</v>
      </c>
      <c r="E60" s="73">
        <v>6502</v>
      </c>
      <c r="F60" s="16">
        <v>17.257999999999999</v>
      </c>
      <c r="G60" s="55"/>
      <c r="H60" s="55"/>
      <c r="I60" s="55"/>
      <c r="J60" s="55">
        <v>1</v>
      </c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17">
        <f t="shared" si="1"/>
        <v>1</v>
      </c>
    </row>
    <row r="61" spans="1:24" s="28" customFormat="1" ht="14.25" hidden="1" customHeight="1" x14ac:dyDescent="0.35">
      <c r="A61" s="31" t="s">
        <v>60</v>
      </c>
      <c r="B61" s="26" t="s">
        <v>54</v>
      </c>
      <c r="C61" s="73" t="s">
        <v>61</v>
      </c>
      <c r="D61" s="16" t="s">
        <v>101</v>
      </c>
      <c r="E61" s="73">
        <v>6503</v>
      </c>
      <c r="F61" s="16">
        <v>17.277999999999999</v>
      </c>
      <c r="G61" s="55"/>
      <c r="H61" s="55"/>
      <c r="I61" s="55"/>
      <c r="J61" s="55">
        <f>91560-2</f>
        <v>91558</v>
      </c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17">
        <f t="shared" si="1"/>
        <v>91558</v>
      </c>
      <c r="X61" s="59"/>
    </row>
    <row r="62" spans="1:24" s="28" customFormat="1" ht="14.25" hidden="1" customHeight="1" x14ac:dyDescent="0.35">
      <c r="A62" s="31" t="s">
        <v>60</v>
      </c>
      <c r="B62" s="26" t="s">
        <v>55</v>
      </c>
      <c r="C62" s="73" t="s">
        <v>61</v>
      </c>
      <c r="D62" s="16" t="s">
        <v>101</v>
      </c>
      <c r="E62" s="73">
        <v>6503</v>
      </c>
      <c r="F62" s="16">
        <v>17.277999999999999</v>
      </c>
      <c r="G62" s="55"/>
      <c r="H62" s="55"/>
      <c r="I62" s="55"/>
      <c r="J62" s="55">
        <v>1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17">
        <f t="shared" si="1"/>
        <v>1</v>
      </c>
    </row>
    <row r="63" spans="1:24" s="28" customFormat="1" ht="14.25" hidden="1" customHeight="1" x14ac:dyDescent="0.35">
      <c r="A63" s="31" t="s">
        <v>60</v>
      </c>
      <c r="B63" s="26" t="s">
        <v>59</v>
      </c>
      <c r="C63" s="73" t="s">
        <v>61</v>
      </c>
      <c r="D63" s="16" t="s">
        <v>101</v>
      </c>
      <c r="E63" s="73">
        <v>6503</v>
      </c>
      <c r="F63" s="16">
        <v>17.277999999999999</v>
      </c>
      <c r="G63" s="55"/>
      <c r="H63" s="55"/>
      <c r="I63" s="55"/>
      <c r="J63" s="55">
        <v>1</v>
      </c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17">
        <f t="shared" si="1"/>
        <v>1</v>
      </c>
      <c r="X63" s="58"/>
    </row>
    <row r="64" spans="1:24" s="28" customFormat="1" ht="14.25" hidden="1" customHeight="1" x14ac:dyDescent="0.35">
      <c r="A64" s="27" t="s">
        <v>56</v>
      </c>
      <c r="B64" s="26" t="s">
        <v>90</v>
      </c>
      <c r="C64" s="73" t="s">
        <v>91</v>
      </c>
      <c r="D64" s="73" t="s">
        <v>58</v>
      </c>
      <c r="E64" s="73">
        <v>6502</v>
      </c>
      <c r="F64" s="16">
        <v>17.257999999999999</v>
      </c>
      <c r="G64" s="55"/>
      <c r="H64" s="55"/>
      <c r="I64" s="55"/>
      <c r="J64" s="55"/>
      <c r="K64" s="55"/>
      <c r="L64" s="55"/>
      <c r="M64" s="55"/>
      <c r="N64" s="55"/>
      <c r="O64" s="55">
        <f>167418.39-1</f>
        <v>167417.39000000001</v>
      </c>
      <c r="P64" s="55"/>
      <c r="Q64" s="55"/>
      <c r="R64" s="55"/>
      <c r="S64" s="55"/>
      <c r="T64" s="55">
        <v>-117417.39</v>
      </c>
      <c r="U64" s="55"/>
      <c r="V64" s="55"/>
      <c r="W64" s="17">
        <f t="shared" si="1"/>
        <v>50000.000000000015</v>
      </c>
    </row>
    <row r="65" spans="1:24" s="28" customFormat="1" ht="14.25" customHeight="1" x14ac:dyDescent="0.35">
      <c r="A65" s="27" t="s">
        <v>56</v>
      </c>
      <c r="B65" s="26" t="s">
        <v>55</v>
      </c>
      <c r="C65" s="16" t="s">
        <v>91</v>
      </c>
      <c r="D65" s="16" t="s">
        <v>58</v>
      </c>
      <c r="E65" s="16">
        <v>6502</v>
      </c>
      <c r="F65" s="16">
        <v>17.257999999999999</v>
      </c>
      <c r="G65" s="55"/>
      <c r="H65" s="55"/>
      <c r="I65" s="55"/>
      <c r="J65" s="55"/>
      <c r="K65" s="55"/>
      <c r="L65" s="55"/>
      <c r="M65" s="55"/>
      <c r="N65" s="55"/>
      <c r="O65" s="55">
        <v>1</v>
      </c>
      <c r="P65" s="55"/>
      <c r="Q65" s="55"/>
      <c r="R65" s="55"/>
      <c r="S65" s="55"/>
      <c r="T65" s="55">
        <v>117417.39000000001</v>
      </c>
      <c r="U65" s="55"/>
      <c r="V65" s="55">
        <v>-1</v>
      </c>
      <c r="W65" s="17">
        <f t="shared" si="1"/>
        <v>117417.39000000001</v>
      </c>
    </row>
    <row r="66" spans="1:24" s="28" customFormat="1" ht="14.25" hidden="1" customHeight="1" x14ac:dyDescent="0.35">
      <c r="A66" s="31" t="s">
        <v>60</v>
      </c>
      <c r="B66" s="26" t="s">
        <v>90</v>
      </c>
      <c r="C66" s="16" t="s">
        <v>92</v>
      </c>
      <c r="D66" s="16" t="s">
        <v>101</v>
      </c>
      <c r="E66" s="16">
        <v>6503</v>
      </c>
      <c r="F66" s="16">
        <v>17.277999999999999</v>
      </c>
      <c r="G66" s="55"/>
      <c r="H66" s="55"/>
      <c r="I66" s="55"/>
      <c r="J66" s="55"/>
      <c r="K66" s="55"/>
      <c r="L66" s="55"/>
      <c r="M66" s="55"/>
      <c r="N66" s="55"/>
      <c r="O66" s="55">
        <f>240887.39-1</f>
        <v>240886.39</v>
      </c>
      <c r="P66" s="55"/>
      <c r="Q66" s="55"/>
      <c r="R66" s="55"/>
      <c r="S66" s="55"/>
      <c r="T66" s="55">
        <v>-165886.39000000001</v>
      </c>
      <c r="U66" s="55"/>
      <c r="V66" s="55"/>
      <c r="W66" s="17">
        <f t="shared" si="1"/>
        <v>75000</v>
      </c>
    </row>
    <row r="67" spans="1:24" s="28" customFormat="1" ht="14.25" customHeight="1" x14ac:dyDescent="0.35">
      <c r="A67" s="31" t="s">
        <v>60</v>
      </c>
      <c r="B67" s="26" t="s">
        <v>55</v>
      </c>
      <c r="C67" s="16" t="s">
        <v>92</v>
      </c>
      <c r="D67" s="16" t="s">
        <v>101</v>
      </c>
      <c r="E67" s="16">
        <v>6503</v>
      </c>
      <c r="F67" s="16">
        <v>17.277999999999999</v>
      </c>
      <c r="G67" s="55"/>
      <c r="H67" s="55"/>
      <c r="I67" s="55"/>
      <c r="J67" s="55"/>
      <c r="K67" s="55"/>
      <c r="L67" s="55"/>
      <c r="M67" s="55"/>
      <c r="N67" s="55"/>
      <c r="O67" s="55">
        <v>1</v>
      </c>
      <c r="P67" s="55"/>
      <c r="Q67" s="55"/>
      <c r="R67" s="55"/>
      <c r="S67" s="55"/>
      <c r="T67" s="55">
        <v>165886.39000000001</v>
      </c>
      <c r="U67" s="55"/>
      <c r="V67" s="55">
        <v>-1</v>
      </c>
      <c r="W67" s="17">
        <f t="shared" si="1"/>
        <v>165886.39000000001</v>
      </c>
      <c r="X67" s="59"/>
    </row>
    <row r="68" spans="1:24" s="28" customFormat="1" ht="14.25" hidden="1" customHeight="1" x14ac:dyDescent="0.35">
      <c r="A68" s="79" t="s">
        <v>100</v>
      </c>
      <c r="B68" s="80" t="s">
        <v>32</v>
      </c>
      <c r="C68" s="16" t="s">
        <v>92</v>
      </c>
      <c r="D68" s="16" t="s">
        <v>101</v>
      </c>
      <c r="E68" s="16">
        <v>6523</v>
      </c>
      <c r="F68" s="81">
        <v>17.277999999999999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>
        <v>12799</v>
      </c>
      <c r="R68" s="55"/>
      <c r="S68" s="55"/>
      <c r="T68" s="55"/>
      <c r="U68" s="55"/>
      <c r="V68" s="55"/>
      <c r="W68" s="17">
        <f t="shared" si="1"/>
        <v>12799</v>
      </c>
    </row>
    <row r="69" spans="1:24" s="28" customFormat="1" ht="14.25" hidden="1" customHeight="1" x14ac:dyDescent="0.35">
      <c r="A69" s="79" t="s">
        <v>102</v>
      </c>
      <c r="B69" s="80" t="s">
        <v>32</v>
      </c>
      <c r="C69" s="16" t="s">
        <v>92</v>
      </c>
      <c r="D69" s="16" t="s">
        <v>101</v>
      </c>
      <c r="E69" s="16">
        <v>6523</v>
      </c>
      <c r="F69" s="81">
        <v>17.277999999999999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>
        <v>6399.5</v>
      </c>
      <c r="R69" s="55"/>
      <c r="S69" s="55"/>
      <c r="T69" s="55"/>
      <c r="U69" s="55"/>
      <c r="V69" s="55"/>
      <c r="W69" s="17">
        <f t="shared" si="1"/>
        <v>6399.5</v>
      </c>
      <c r="X69" s="58"/>
    </row>
    <row r="70" spans="1:24" s="28" customFormat="1" ht="14.25" hidden="1" customHeight="1" x14ac:dyDescent="0.35">
      <c r="A70" s="31" t="s">
        <v>106</v>
      </c>
      <c r="B70" s="26" t="s">
        <v>32</v>
      </c>
      <c r="C70" s="82" t="s">
        <v>107</v>
      </c>
      <c r="D70" s="16" t="s">
        <v>101</v>
      </c>
      <c r="E70" s="16">
        <v>6404</v>
      </c>
      <c r="F70" s="16">
        <v>17.277999999999999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>
        <f>13000-1</f>
        <v>12999</v>
      </c>
      <c r="S70" s="55"/>
      <c r="T70" s="55"/>
      <c r="U70" s="55">
        <v>-12999</v>
      </c>
      <c r="V70" s="55"/>
      <c r="W70" s="17">
        <f t="shared" si="1"/>
        <v>0</v>
      </c>
      <c r="X70" s="58"/>
    </row>
    <row r="71" spans="1:24" s="28" customFormat="1" ht="14.25" hidden="1" customHeight="1" x14ac:dyDescent="0.35">
      <c r="A71" s="31" t="s">
        <v>106</v>
      </c>
      <c r="B71" s="26" t="s">
        <v>68</v>
      </c>
      <c r="C71" s="82" t="s">
        <v>107</v>
      </c>
      <c r="D71" s="16" t="s">
        <v>101</v>
      </c>
      <c r="E71" s="16">
        <v>6404</v>
      </c>
      <c r="F71" s="16">
        <v>17.277999999999999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>
        <v>1</v>
      </c>
      <c r="S71" s="55"/>
      <c r="T71" s="55"/>
      <c r="U71" s="55">
        <v>-1</v>
      </c>
      <c r="V71" s="55"/>
      <c r="W71" s="17">
        <f t="shared" si="1"/>
        <v>0</v>
      </c>
    </row>
    <row r="72" spans="1:24" s="28" customFormat="1" ht="14.25" customHeight="1" x14ac:dyDescent="0.35">
      <c r="A72" s="31"/>
      <c r="B72" s="26"/>
      <c r="C72" s="16"/>
      <c r="D72" s="16"/>
      <c r="E72" s="26"/>
      <c r="F72" s="16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17">
        <f t="shared" si="1"/>
        <v>0</v>
      </c>
    </row>
    <row r="73" spans="1:24" s="28" customFormat="1" ht="14.5" x14ac:dyDescent="0.35">
      <c r="A73" s="31"/>
      <c r="B73" s="26"/>
      <c r="C73" s="42"/>
      <c r="D73" s="16"/>
      <c r="E73" s="57"/>
      <c r="F73" s="16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33">
        <f t="shared" ref="W62:W73" si="2">SUM(G73:S73)</f>
        <v>0</v>
      </c>
    </row>
    <row r="74" spans="1:24" s="14" customFormat="1" ht="18.75" customHeight="1" x14ac:dyDescent="0.35">
      <c r="A74" s="27" t="s">
        <v>0</v>
      </c>
      <c r="B74" s="27"/>
      <c r="C74" s="36"/>
      <c r="D74" s="36"/>
      <c r="E74" s="36"/>
      <c r="F74" s="36"/>
      <c r="G74" s="56">
        <f>SUM(G6:G73)</f>
        <v>3396.5</v>
      </c>
      <c r="H74" s="56">
        <f>SUM(H26:H43)</f>
        <v>29991.587221058173</v>
      </c>
      <c r="I74" s="56">
        <f>SUM(I20:I42)</f>
        <v>316061.13</v>
      </c>
      <c r="J74" s="56">
        <f>SUM(J55:J73)</f>
        <v>532013</v>
      </c>
      <c r="K74" s="56">
        <f>SUM(K8:K14)</f>
        <v>38445.51</v>
      </c>
      <c r="L74" s="56">
        <f>SUM(L25:L73)</f>
        <v>22912.490000000005</v>
      </c>
      <c r="M74" s="56">
        <f>SUM(M44:M52)</f>
        <v>28805.665499999999</v>
      </c>
      <c r="N74" s="56">
        <f>SUM(N27:N30)</f>
        <v>231933.15</v>
      </c>
      <c r="O74" s="56">
        <f>SUM(O54:O73)</f>
        <v>408305.78</v>
      </c>
      <c r="P74" s="56">
        <f>SUM(P19:P73)</f>
        <v>126421.87</v>
      </c>
      <c r="Q74" s="56">
        <f>SUM(Q54:Q73)</f>
        <v>19198.5</v>
      </c>
      <c r="R74" s="56">
        <f>SUM(R69:R73)</f>
        <v>13000</v>
      </c>
      <c r="S74" s="56">
        <f>SUM(S6:S73)</f>
        <v>61423.06</v>
      </c>
      <c r="T74" s="56">
        <f>SUM(T5:T73)</f>
        <v>0</v>
      </c>
      <c r="U74" s="56">
        <f>SUM(U70:U73)</f>
        <v>-13000</v>
      </c>
      <c r="V74" s="56">
        <f>SUM(V53:V72)</f>
        <v>-2</v>
      </c>
      <c r="W74" s="67"/>
    </row>
    <row r="75" spans="1:24" s="30" customFormat="1" ht="14.5" x14ac:dyDescent="0.35">
      <c r="A75" s="14"/>
      <c r="B75" s="14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4" s="14" customFormat="1" ht="14.5" x14ac:dyDescent="0.35">
      <c r="A76" s="30" t="s">
        <v>9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4" s="14" customFormat="1" ht="15" hidden="1" customHeight="1" x14ac:dyDescent="0.35">
      <c r="A77" s="30" t="s">
        <v>29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4" s="14" customFormat="1" ht="17.25" hidden="1" customHeight="1" x14ac:dyDescent="0.35">
      <c r="A78" s="30" t="s">
        <v>30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4" s="14" customFormat="1" ht="14.5" hidden="1" x14ac:dyDescent="0.35">
      <c r="A79" s="30" t="s">
        <v>36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4" ht="14.5" hidden="1" x14ac:dyDescent="0.35">
      <c r="A80" s="30" t="s">
        <v>37</v>
      </c>
    </row>
    <row r="81" spans="1:1" ht="14.5" hidden="1" x14ac:dyDescent="0.35">
      <c r="A81" s="30" t="s">
        <v>39</v>
      </c>
    </row>
    <row r="82" spans="1:1" ht="14.5" hidden="1" x14ac:dyDescent="0.35">
      <c r="A82" s="30" t="s">
        <v>40</v>
      </c>
    </row>
    <row r="83" spans="1:1" ht="14.5" hidden="1" x14ac:dyDescent="0.35">
      <c r="A83" s="30" t="s">
        <v>47</v>
      </c>
    </row>
    <row r="84" spans="1:1" ht="14.5" hidden="1" x14ac:dyDescent="0.35">
      <c r="A84" s="30" t="s">
        <v>48</v>
      </c>
    </row>
    <row r="85" spans="1:1" ht="14.5" hidden="1" x14ac:dyDescent="0.35">
      <c r="A85" s="30" t="s">
        <v>47</v>
      </c>
    </row>
    <row r="86" spans="1:1" ht="14.5" hidden="1" x14ac:dyDescent="0.35">
      <c r="A86" s="30" t="s">
        <v>48</v>
      </c>
    </row>
    <row r="87" spans="1:1" ht="14.5" hidden="1" x14ac:dyDescent="0.35">
      <c r="A87" s="30" t="s">
        <v>71</v>
      </c>
    </row>
    <row r="88" spans="1:1" ht="14.5" hidden="1" x14ac:dyDescent="0.35">
      <c r="A88" s="30" t="s">
        <v>70</v>
      </c>
    </row>
    <row r="89" spans="1:1" ht="14.5" hidden="1" x14ac:dyDescent="0.35">
      <c r="A89" s="30" t="s">
        <v>72</v>
      </c>
    </row>
    <row r="90" spans="1:1" ht="14.5" hidden="1" x14ac:dyDescent="0.35">
      <c r="A90" s="30" t="s">
        <v>73</v>
      </c>
    </row>
    <row r="91" spans="1:1" ht="14.5" hidden="1" x14ac:dyDescent="0.35">
      <c r="A91" s="30" t="s">
        <v>82</v>
      </c>
    </row>
    <row r="92" spans="1:1" ht="14.5" hidden="1" x14ac:dyDescent="0.35">
      <c r="A92" s="30" t="s">
        <v>81</v>
      </c>
    </row>
    <row r="93" spans="1:1" ht="14.5" hidden="1" x14ac:dyDescent="0.35">
      <c r="A93" s="30" t="s">
        <v>89</v>
      </c>
    </row>
    <row r="94" spans="1:1" ht="14.5" hidden="1" x14ac:dyDescent="0.35">
      <c r="A94" s="30" t="s">
        <v>88</v>
      </c>
    </row>
    <row r="95" spans="1:1" ht="14.5" hidden="1" x14ac:dyDescent="0.35">
      <c r="A95" s="30" t="s">
        <v>94</v>
      </c>
    </row>
    <row r="96" spans="1:1" ht="14.5" hidden="1" x14ac:dyDescent="0.35">
      <c r="A96" s="30" t="s">
        <v>48</v>
      </c>
    </row>
    <row r="97" spans="1:1" ht="14.5" hidden="1" x14ac:dyDescent="0.35">
      <c r="A97" s="30" t="s">
        <v>95</v>
      </c>
    </row>
    <row r="98" spans="1:1" ht="14.5" hidden="1" x14ac:dyDescent="0.35">
      <c r="A98" s="30" t="s">
        <v>96</v>
      </c>
    </row>
    <row r="99" spans="1:1" ht="14.5" hidden="1" x14ac:dyDescent="0.35">
      <c r="A99" s="30" t="s">
        <v>103</v>
      </c>
    </row>
    <row r="100" spans="1:1" ht="14.5" hidden="1" x14ac:dyDescent="0.35">
      <c r="A100" s="30" t="s">
        <v>104</v>
      </c>
    </row>
    <row r="101" spans="1:1" ht="14.5" hidden="1" x14ac:dyDescent="0.35">
      <c r="A101" s="30" t="s">
        <v>108</v>
      </c>
    </row>
    <row r="102" spans="1:1" ht="14.5" hidden="1" x14ac:dyDescent="0.35">
      <c r="A102" s="30" t="s">
        <v>109</v>
      </c>
    </row>
    <row r="103" spans="1:1" ht="14.5" hidden="1" x14ac:dyDescent="0.35">
      <c r="A103" s="30" t="s">
        <v>145</v>
      </c>
    </row>
    <row r="104" spans="1:1" ht="14.5" hidden="1" x14ac:dyDescent="0.35">
      <c r="A104" s="30" t="s">
        <v>144</v>
      </c>
    </row>
    <row r="105" spans="1:1" ht="14.5" hidden="1" x14ac:dyDescent="0.35">
      <c r="A105" s="30" t="s">
        <v>148</v>
      </c>
    </row>
    <row r="106" spans="1:1" ht="14.5" hidden="1" x14ac:dyDescent="0.35">
      <c r="A106" s="30" t="s">
        <v>149</v>
      </c>
    </row>
    <row r="107" spans="1:1" ht="14.5" hidden="1" x14ac:dyDescent="0.35">
      <c r="A107" s="30" t="s">
        <v>152</v>
      </c>
    </row>
    <row r="108" spans="1:1" ht="14.5" hidden="1" x14ac:dyDescent="0.35">
      <c r="A108" s="30" t="s">
        <v>151</v>
      </c>
    </row>
    <row r="109" spans="1:1" ht="14.5" x14ac:dyDescent="0.35">
      <c r="A109" s="30" t="s">
        <v>154</v>
      </c>
    </row>
    <row r="110" spans="1:1" ht="14.5" x14ac:dyDescent="0.35">
      <c r="A110" s="30" t="s">
        <v>151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33C9B-0C1A-4DFF-89CC-DCE0A5CB2C26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F986D8E5-97BC-4383-B4A7-880C53131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2024-02-05T19:20:35Z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