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hapter 257\"/>
    </mc:Choice>
  </mc:AlternateContent>
  <xr:revisionPtr revIDLastSave="0" documentId="8_{FC4B8174-6DCC-4FD3-878E-9786A2CC784C}" xr6:coauthVersionLast="46" xr6:coauthVersionMax="46" xr10:uidLastSave="{00000000-0000-0000-0000-000000000000}"/>
  <bookViews>
    <workbookView xWindow="-110" yWindow="-110" windowWidth="19420" windowHeight="10420" tabRatio="699" firstSheet="1" activeTab="4" xr2:uid="{00000000-000D-0000-FFFF-FFFF00000000}"/>
  </bookViews>
  <sheets>
    <sheet name="calendar split" sheetId="27" state="hidden" r:id="rId1"/>
    <sheet name="Shared Living" sheetId="3" r:id="rId2"/>
    <sheet name="ALTR" sheetId="26" r:id="rId3"/>
    <sheet name="In Home Supp" sheetId="18" r:id="rId4"/>
    <sheet name="Emp &amp; Day" sheetId="19" r:id="rId5"/>
    <sheet name="Family Supports -all codes " sheetId="20" r:id="rId6"/>
    <sheet name="ABI Visual" sheetId="12" r:id="rId7"/>
    <sheet name="Corp Rep Payee" sheetId="13" r:id="rId8"/>
    <sheet name="Clinical Team" sheetId="15" r:id="rId9"/>
    <sheet name="Autism" sheetId="28" r:id="rId10"/>
  </sheets>
  <definedNames>
    <definedName name="_Hlk346582437" localSheetId="2">ALTR!#REF!</definedName>
    <definedName name="_xlnm.Print_Area" localSheetId="2">ALTR!$A$1:$D$3</definedName>
    <definedName name="_xlnm.Print_Area" localSheetId="1">'Shared Living'!$A$1:$E$56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9" l="1"/>
  <c r="I22" i="19"/>
  <c r="I21" i="19"/>
  <c r="I20" i="19"/>
  <c r="I19" i="19"/>
  <c r="I18" i="19"/>
  <c r="I11" i="19"/>
  <c r="I10" i="19"/>
  <c r="I9" i="19"/>
  <c r="I8" i="19"/>
  <c r="I7" i="19"/>
  <c r="D29" i="3" l="1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28" i="3"/>
  <c r="F9" i="18" l="1"/>
  <c r="F10" i="18"/>
  <c r="F11" i="18"/>
  <c r="F12" i="18"/>
  <c r="F13" i="18"/>
  <c r="F14" i="18"/>
  <c r="F15" i="18"/>
  <c r="F16" i="18"/>
  <c r="F17" i="18"/>
  <c r="F18" i="18"/>
  <c r="F8" i="18"/>
  <c r="H8" i="18"/>
  <c r="E25" i="19"/>
  <c r="D27" i="19"/>
  <c r="D26" i="19"/>
  <c r="D25" i="19"/>
  <c r="E16" i="26"/>
  <c r="Q8" i="26"/>
  <c r="Q9" i="26"/>
  <c r="Q10" i="26"/>
  <c r="Q11" i="26"/>
  <c r="Q12" i="26"/>
  <c r="Q13" i="26"/>
  <c r="Q14" i="26"/>
  <c r="Q15" i="26"/>
  <c r="Q16" i="26"/>
  <c r="Q17" i="26"/>
  <c r="Q18" i="26"/>
  <c r="Q19" i="26"/>
  <c r="Q20" i="26"/>
  <c r="Q21" i="26"/>
  <c r="Q22" i="26"/>
  <c r="Q23" i="26"/>
  <c r="Q24" i="26"/>
  <c r="Q25" i="26"/>
  <c r="Q26" i="26"/>
  <c r="Q27" i="26"/>
  <c r="Q28" i="26"/>
  <c r="Q29" i="26"/>
  <c r="Q30" i="26"/>
  <c r="Q31" i="26"/>
  <c r="Q32" i="26"/>
  <c r="Q33" i="26"/>
  <c r="Q34" i="26"/>
  <c r="Q35" i="26"/>
  <c r="Q36" i="26"/>
  <c r="Q37" i="26"/>
  <c r="Q38" i="26"/>
  <c r="Q39" i="26"/>
  <c r="Q40" i="26"/>
  <c r="Q41" i="26"/>
  <c r="Q42" i="26"/>
  <c r="Q43" i="26"/>
  <c r="Q44" i="26"/>
  <c r="Q45" i="26"/>
  <c r="Q46" i="26"/>
  <c r="Q47" i="26"/>
  <c r="Q48" i="26"/>
  <c r="Q49" i="26"/>
  <c r="Q50" i="26"/>
  <c r="Q51" i="26"/>
  <c r="Q52" i="26"/>
  <c r="Q53" i="26"/>
  <c r="Q54" i="26"/>
  <c r="Q55" i="26"/>
  <c r="Q56" i="26"/>
  <c r="Q57" i="26"/>
  <c r="Q58" i="26"/>
  <c r="Q59" i="26"/>
  <c r="Q60" i="26"/>
  <c r="Q61" i="26"/>
  <c r="Q62" i="26"/>
  <c r="Q63" i="26"/>
  <c r="Q64" i="26"/>
  <c r="Q65" i="26"/>
  <c r="Q66" i="26"/>
  <c r="Q67" i="26"/>
  <c r="Q68" i="26"/>
  <c r="Q69" i="26"/>
  <c r="Q70" i="26"/>
  <c r="Q71" i="26"/>
  <c r="Q72" i="26"/>
  <c r="Q73" i="26"/>
  <c r="Q74" i="26"/>
  <c r="Q75" i="26"/>
  <c r="Q76" i="26"/>
  <c r="Q77" i="26"/>
  <c r="Q78" i="26"/>
  <c r="Q79" i="26"/>
  <c r="Q80" i="26"/>
  <c r="Q81" i="26"/>
  <c r="Q82" i="26"/>
  <c r="Q83" i="26"/>
  <c r="Q84" i="26"/>
  <c r="Q85" i="26"/>
  <c r="Q86" i="26"/>
  <c r="Q87" i="26"/>
  <c r="Q88" i="26"/>
  <c r="Q89" i="26"/>
  <c r="Q90" i="26"/>
  <c r="Q91" i="26"/>
  <c r="Q92" i="26"/>
  <c r="Q93" i="26"/>
  <c r="Q94" i="26"/>
  <c r="Q95" i="26"/>
  <c r="Q96" i="26"/>
  <c r="Q97" i="26"/>
  <c r="Q98" i="26"/>
  <c r="Q99" i="26"/>
  <c r="Q100" i="26"/>
  <c r="Q101" i="26"/>
  <c r="Q102" i="26"/>
  <c r="Q103" i="26"/>
  <c r="Q104" i="26"/>
  <c r="Q105" i="26"/>
  <c r="Q106" i="26"/>
  <c r="Q107" i="26"/>
  <c r="Q108" i="26"/>
  <c r="Q109" i="26"/>
  <c r="Q7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K38" i="26"/>
  <c r="K39" i="26"/>
  <c r="K40" i="26"/>
  <c r="K41" i="26"/>
  <c r="K42" i="26"/>
  <c r="K43" i="26"/>
  <c r="K44" i="26"/>
  <c r="K45" i="26"/>
  <c r="K46" i="26"/>
  <c r="K47" i="26"/>
  <c r="K48" i="26"/>
  <c r="K49" i="26"/>
  <c r="K50" i="26"/>
  <c r="K51" i="26"/>
  <c r="K52" i="26"/>
  <c r="K53" i="26"/>
  <c r="K54" i="26"/>
  <c r="K55" i="26"/>
  <c r="K56" i="26"/>
  <c r="K57" i="26"/>
  <c r="K58" i="26"/>
  <c r="K59" i="26"/>
  <c r="K60" i="26"/>
  <c r="K61" i="26"/>
  <c r="K62" i="26"/>
  <c r="K63" i="26"/>
  <c r="K64" i="26"/>
  <c r="K65" i="26"/>
  <c r="K66" i="26"/>
  <c r="K67" i="26"/>
  <c r="K68" i="26"/>
  <c r="K69" i="26"/>
  <c r="K70" i="26"/>
  <c r="K71" i="26"/>
  <c r="K72" i="26"/>
  <c r="K73" i="26"/>
  <c r="K74" i="26"/>
  <c r="K75" i="26"/>
  <c r="K76" i="26"/>
  <c r="K77" i="26"/>
  <c r="K78" i="26"/>
  <c r="K79" i="26"/>
  <c r="K80" i="26"/>
  <c r="K81" i="26"/>
  <c r="K82" i="26"/>
  <c r="K7" i="26"/>
  <c r="E8" i="26"/>
  <c r="E9" i="26"/>
  <c r="E10" i="26"/>
  <c r="E11" i="26"/>
  <c r="E12" i="26"/>
  <c r="E13" i="26"/>
  <c r="E14" i="26"/>
  <c r="E15" i="26"/>
  <c r="E7" i="26"/>
  <c r="F9" i="27"/>
  <c r="F11" i="27" s="1"/>
  <c r="C9" i="27"/>
  <c r="C11" i="27" s="1"/>
  <c r="H9" i="18" l="1"/>
  <c r="H10" i="18"/>
  <c r="H11" i="18"/>
  <c r="H12" i="18"/>
  <c r="H13" i="18"/>
  <c r="H14" i="18"/>
  <c r="H15" i="18"/>
  <c r="H16" i="18"/>
  <c r="H17" i="18"/>
  <c r="H18" i="18"/>
  <c r="E27" i="19" l="1"/>
  <c r="E26" i="19"/>
</calcChain>
</file>

<file path=xl/sharedStrings.xml><?xml version="1.0" encoding="utf-8"?>
<sst xmlns="http://schemas.openxmlformats.org/spreadsheetml/2006/main" count="745" uniqueCount="445">
  <si>
    <t>Rate</t>
  </si>
  <si>
    <t>Unit</t>
  </si>
  <si>
    <t>RN</t>
  </si>
  <si>
    <t>LPN</t>
  </si>
  <si>
    <t>A</t>
  </si>
  <si>
    <t>B</t>
  </si>
  <si>
    <t>C</t>
  </si>
  <si>
    <t>Level</t>
  </si>
  <si>
    <t>Activity Code</t>
  </si>
  <si>
    <t>Unit of Service</t>
  </si>
  <si>
    <t>Operational Rate Level</t>
  </si>
  <si>
    <t>Minimum Stipend Level</t>
  </si>
  <si>
    <t>Maximum Stipend Level</t>
  </si>
  <si>
    <t xml:space="preserve">Service </t>
  </si>
  <si>
    <t>Units</t>
  </si>
  <si>
    <t>Per Placement Per Day</t>
  </si>
  <si>
    <t>Per Hour</t>
  </si>
  <si>
    <t>OPERATIONAL RATES</t>
  </si>
  <si>
    <t>STIPEND RATES</t>
  </si>
  <si>
    <t>Residential Habilitation Services</t>
  </si>
  <si>
    <t>Activity</t>
  </si>
  <si>
    <t>ABI and Visually Impaired Services</t>
  </si>
  <si>
    <t>Orientation and Mobility (Level 1)</t>
  </si>
  <si>
    <t>Service Description</t>
  </si>
  <si>
    <t xml:space="preserve">Services for Visually Impaired </t>
  </si>
  <si>
    <t>General Programs: Disability Services 101 CMR 422.00 (MCB regulation)</t>
  </si>
  <si>
    <t>Shared Living</t>
  </si>
  <si>
    <t>Use Rates from 101 CMR 414.00:  Rates for Certain Placement and Support Services</t>
  </si>
  <si>
    <t xml:space="preserve"> </t>
  </si>
  <si>
    <t>22*</t>
  </si>
  <si>
    <t>23*</t>
  </si>
  <si>
    <t>24*</t>
  </si>
  <si>
    <t>25*</t>
  </si>
  <si>
    <t>Registered Nurse</t>
  </si>
  <si>
    <t>Licensed Practical Nurse</t>
  </si>
  <si>
    <t>Corporate Representative Payee</t>
  </si>
  <si>
    <t>Rates for Certain Developmental and Support Services 101 CMR 424.00</t>
  </si>
  <si>
    <t>Client Per Month</t>
  </si>
  <si>
    <t>Basic Intensity</t>
  </si>
  <si>
    <t>Moderate Intensity</t>
  </si>
  <si>
    <t>High Intensity</t>
  </si>
  <si>
    <t>Level I</t>
  </si>
  <si>
    <t>Level II</t>
  </si>
  <si>
    <t>Level III</t>
  </si>
  <si>
    <t>Level IV</t>
  </si>
  <si>
    <t>Clinical Team</t>
  </si>
  <si>
    <t>Use Rates from 101 CMR 420.00: Rates for Adult Long Term Residential Services</t>
  </si>
  <si>
    <t>Vocational Rehab Assistanct</t>
  </si>
  <si>
    <t>ABI Waiver Related Rates:  101 CMR 359.00</t>
  </si>
  <si>
    <t>Rates for Home and Community Based Services Waiver</t>
  </si>
  <si>
    <t xml:space="preserve">In-Home Supports - 3798 </t>
  </si>
  <si>
    <t>In-Home Basic Supports 101 CMR 423.00</t>
  </si>
  <si>
    <t>Program Type</t>
  </si>
  <si>
    <t>In Home Supports</t>
  </si>
  <si>
    <t>15 minutes</t>
  </si>
  <si>
    <t>D</t>
  </si>
  <si>
    <t>E</t>
  </si>
  <si>
    <t>F</t>
  </si>
  <si>
    <t>G</t>
  </si>
  <si>
    <t>H</t>
  </si>
  <si>
    <t>I</t>
  </si>
  <si>
    <t>J</t>
  </si>
  <si>
    <t>K</t>
  </si>
  <si>
    <t>Rates for Community-Based Day Support Services 101 CMR 415.00</t>
  </si>
  <si>
    <t>Activity code</t>
  </si>
  <si>
    <t>Rates for Supported Employment Services 101 CMR 419.00</t>
  </si>
  <si>
    <t>Group Employment: Standard</t>
  </si>
  <si>
    <t>Group Employment: High Intensity</t>
  </si>
  <si>
    <t>Group Employment: 1:1 Staffing in Std. program</t>
  </si>
  <si>
    <t>Group Employment: 1:3 Staffing in Std. program</t>
  </si>
  <si>
    <t>Transportation (to/from job):  Trip Duration</t>
  </si>
  <si>
    <t>Rates for Active Treatment 101 CMR 415.00 (Rates stated in CBDS regulation)</t>
  </si>
  <si>
    <t>Nursing Facility Active Treatment</t>
  </si>
  <si>
    <t>Level II - Pediatric Nursing Facility Active Treatment - Facility Based Model</t>
  </si>
  <si>
    <t>Level III - Pediatric Nursing Facility Active Treatment - Community Integration Model</t>
  </si>
  <si>
    <t>Individualized Home Supports 101 CMR 423.00</t>
  </si>
  <si>
    <t>Family Stabilization Services 101 CMR 414.00</t>
  </si>
  <si>
    <t>Family Navigation</t>
  </si>
  <si>
    <t>Respite in Recipient’s Home</t>
  </si>
  <si>
    <t>Day</t>
  </si>
  <si>
    <t>Respite in Caregiver’s Home Level 1</t>
  </si>
  <si>
    <t>Respite in Caregiver’s Home Level 2</t>
  </si>
  <si>
    <t>Respite in Caregiver’s Home Level 3</t>
  </si>
  <si>
    <t>101 CMR 423.00 In Home Basic Living Supports</t>
  </si>
  <si>
    <t xml:space="preserve">Child Respite in Caregiver's Home </t>
  </si>
  <si>
    <t>Adult Companion Services Group of 2</t>
  </si>
  <si>
    <t>Adult Companion Services Group of 3</t>
  </si>
  <si>
    <t>Family Training</t>
  </si>
  <si>
    <t>Family Training Group of 2</t>
  </si>
  <si>
    <t>Family Training Group of 5</t>
  </si>
  <si>
    <t>Behavioral Support Services Bachelor's</t>
  </si>
  <si>
    <t>Behavioral Support Services Master’s</t>
  </si>
  <si>
    <t>Behavioral Support Services PhD</t>
  </si>
  <si>
    <t>Stabilization Care Giver's Home Level 1</t>
  </si>
  <si>
    <t>Stabilization Care Giver's Home Level 2</t>
  </si>
  <si>
    <t>Stabilization Care Giver's Home Level 3</t>
  </si>
  <si>
    <t>Peer Support</t>
  </si>
  <si>
    <t>Peer Support Group of 2</t>
  </si>
  <si>
    <t>Peer Support Group of 5</t>
  </si>
  <si>
    <t>Respite in Recipient’s Home. 1:1</t>
  </si>
  <si>
    <t>Respite in Recipient’s Home. 1:2</t>
  </si>
  <si>
    <t>Respite in Recipient’s Home. 1:3</t>
  </si>
  <si>
    <t>Site-based Respite</t>
  </si>
  <si>
    <t>Site-based Respite with Nursing</t>
  </si>
  <si>
    <t>3770. 3771 and 3772</t>
  </si>
  <si>
    <t>Autism Support Center/Family Support Center</t>
  </si>
  <si>
    <t>Month</t>
  </si>
  <si>
    <t>Intensive Flexible Family Support Services</t>
  </si>
  <si>
    <t>Enrolled day</t>
  </si>
  <si>
    <t>Medically Complex Programs</t>
  </si>
  <si>
    <t>Planned Site Based Respite for Children</t>
  </si>
  <si>
    <t xml:space="preserve">Planned Site Based Respite for Children High-Intensity </t>
  </si>
  <si>
    <t>Financial Assistance Administration</t>
  </si>
  <si>
    <t>Transaction</t>
  </si>
  <si>
    <t>Agency w/choice Admin Fee</t>
  </si>
  <si>
    <t>Program Manager</t>
  </si>
  <si>
    <t>Position Title</t>
  </si>
  <si>
    <t xml:space="preserve">* Stipend Levels only available by special application to DDS </t>
  </si>
  <si>
    <t>101 CMR 420.00:  ALTR Services</t>
  </si>
  <si>
    <t>Day Habilitation Supplemental Services: 101 CMR 424.00</t>
  </si>
  <si>
    <t>Adult Companion</t>
  </si>
  <si>
    <t>Shared Living (3150 and 3752)</t>
  </si>
  <si>
    <t>Psychiatrist</t>
  </si>
  <si>
    <t>Individual Supported Employment: Initial Supports</t>
  </si>
  <si>
    <t>Individual Supported Employment: Ongoing Supports</t>
  </si>
  <si>
    <t>15-minute Trip</t>
  </si>
  <si>
    <t>30-minute Trip</t>
  </si>
  <si>
    <t>60-minute Trip</t>
  </si>
  <si>
    <t>101 CMR 411.00: Rates for Certain Placement and Support Services</t>
  </si>
  <si>
    <t>Center Size</t>
  </si>
  <si>
    <t>Autism Support Center/Family Support Center*</t>
  </si>
  <si>
    <t>Rates Effective January 1, 2020</t>
  </si>
  <si>
    <t xml:space="preserve">Adult Long Term Residential Services (3153/3753 and 3751/3713) </t>
  </si>
  <si>
    <t>Rates Final: July 1, 2020</t>
  </si>
  <si>
    <t>Direct Care/Program Staff</t>
  </si>
  <si>
    <t>Low               (H2014)</t>
  </si>
  <si>
    <t>Moderate    (H2014-TF)</t>
  </si>
  <si>
    <t>High              (H2014-TG)</t>
  </si>
  <si>
    <t>Day Habilitation Program Services: 101 CMR 348.00</t>
  </si>
  <si>
    <t>DC Worker Level I</t>
  </si>
  <si>
    <t>Hour</t>
  </si>
  <si>
    <t>Site Cost Range</t>
  </si>
  <si>
    <t>DC Worker Level II</t>
  </si>
  <si>
    <t xml:space="preserve">$12.77 - $17.22 </t>
  </si>
  <si>
    <t>$21.69 - $26.15</t>
  </si>
  <si>
    <t>Clinician</t>
  </si>
  <si>
    <t>Psychologist / Psychiatrist (PhD)</t>
  </si>
  <si>
    <t>Sedan</t>
  </si>
  <si>
    <t>Minivan</t>
  </si>
  <si>
    <t>Van</t>
  </si>
  <si>
    <t>Wheelchair Van</t>
  </si>
  <si>
    <t>Vehicle Upgrade</t>
  </si>
  <si>
    <t>Sedan to Minivan</t>
  </si>
  <si>
    <t>Sedan to Van</t>
  </si>
  <si>
    <t>Sedan to Wheelchair Van</t>
  </si>
  <si>
    <t>Minivan to Van</t>
  </si>
  <si>
    <t>Minivan to Wheelchair Van</t>
  </si>
  <si>
    <t>Van to Wheelchair Van</t>
  </si>
  <si>
    <t>Southeast</t>
  </si>
  <si>
    <t>Northeast</t>
  </si>
  <si>
    <t>Model Name</t>
  </si>
  <si>
    <t>B03.0A</t>
  </si>
  <si>
    <t>I03.0A</t>
  </si>
  <si>
    <t>I03.5A</t>
  </si>
  <si>
    <t>I04.0A</t>
  </si>
  <si>
    <t>I04.5A</t>
  </si>
  <si>
    <t>I05.0A</t>
  </si>
  <si>
    <t>I05.5A</t>
  </si>
  <si>
    <t>I06.0A</t>
  </si>
  <si>
    <t>I06.5A</t>
  </si>
  <si>
    <t>I07.0A</t>
  </si>
  <si>
    <t>B03.5B</t>
  </si>
  <si>
    <t>B04.0B</t>
  </si>
  <si>
    <t>B04.5B</t>
  </si>
  <si>
    <t>B05.0B</t>
  </si>
  <si>
    <t>B05.5B</t>
  </si>
  <si>
    <t>B06.0B</t>
  </si>
  <si>
    <t>B06.5B</t>
  </si>
  <si>
    <t>B07.0B</t>
  </si>
  <si>
    <t>B07.5B</t>
  </si>
  <si>
    <t>B08.0B</t>
  </si>
  <si>
    <t>B08.5B</t>
  </si>
  <si>
    <t>B09.0B</t>
  </si>
  <si>
    <t>I03.5B</t>
  </si>
  <si>
    <t>I04.0B</t>
  </si>
  <si>
    <t>I04.5B</t>
  </si>
  <si>
    <t>I05.0B</t>
  </si>
  <si>
    <t>I05.5B</t>
  </si>
  <si>
    <t>I06.0B</t>
  </si>
  <si>
    <t>I06.5B</t>
  </si>
  <si>
    <t>I07.0B</t>
  </si>
  <si>
    <t>I07.5B</t>
  </si>
  <si>
    <t>I08.0B</t>
  </si>
  <si>
    <t>I08.5B</t>
  </si>
  <si>
    <t>I09.0B</t>
  </si>
  <si>
    <t>I09.5B</t>
  </si>
  <si>
    <t>I10.0B</t>
  </si>
  <si>
    <t>I10.5B</t>
  </si>
  <si>
    <t>I11.0B</t>
  </si>
  <si>
    <t>M03.5B1</t>
  </si>
  <si>
    <t>M04.0B1</t>
  </si>
  <si>
    <t>M04.5B1</t>
  </si>
  <si>
    <t>M05.0B1</t>
  </si>
  <si>
    <t>M05.5B1</t>
  </si>
  <si>
    <t>M06.0B1</t>
  </si>
  <si>
    <t>M06.5B1</t>
  </si>
  <si>
    <t>M07.0B1</t>
  </si>
  <si>
    <t>M07.5B1</t>
  </si>
  <si>
    <t>M08.0B1</t>
  </si>
  <si>
    <t>M08.5B1</t>
  </si>
  <si>
    <t>M09.0B1</t>
  </si>
  <si>
    <t>M09.5B1</t>
  </si>
  <si>
    <t>M10.0B1</t>
  </si>
  <si>
    <t>M10.5B1</t>
  </si>
  <si>
    <t>M11.0B1</t>
  </si>
  <si>
    <t>M03.5B2</t>
  </si>
  <si>
    <t>M04.0B2</t>
  </si>
  <si>
    <t>M04.5B2</t>
  </si>
  <si>
    <t>M05.0B2</t>
  </si>
  <si>
    <t>M05.5B2</t>
  </si>
  <si>
    <t>M06.0B2</t>
  </si>
  <si>
    <t>M06.5B2</t>
  </si>
  <si>
    <t>M07.0B2</t>
  </si>
  <si>
    <t>M07.5B2</t>
  </si>
  <si>
    <t>M08.0B2</t>
  </si>
  <si>
    <t>M08.5B2</t>
  </si>
  <si>
    <t>M09.0B2</t>
  </si>
  <si>
    <t>M09.5B2</t>
  </si>
  <si>
    <t>M10.0B2</t>
  </si>
  <si>
    <t>M10.5B2</t>
  </si>
  <si>
    <t>M11.0B2</t>
  </si>
  <si>
    <t>M03.5B3</t>
  </si>
  <si>
    <t>M04.0B3</t>
  </si>
  <si>
    <t>M04.5B3</t>
  </si>
  <si>
    <t>M05.0B3</t>
  </si>
  <si>
    <t>M05.5B3</t>
  </si>
  <si>
    <t>M06.0B3</t>
  </si>
  <si>
    <t>M06.5B3</t>
  </si>
  <si>
    <t>M07.0B3</t>
  </si>
  <si>
    <t>M07.5B3</t>
  </si>
  <si>
    <t>M08.0B3</t>
  </si>
  <si>
    <t>M08.5B3</t>
  </si>
  <si>
    <t>M09.0B3</t>
  </si>
  <si>
    <t>M09.5B3</t>
  </si>
  <si>
    <t>M10.0B3</t>
  </si>
  <si>
    <t>M10.5B3</t>
  </si>
  <si>
    <t>M11.0B3</t>
  </si>
  <si>
    <t>B03.5C</t>
  </si>
  <si>
    <t>B04.0C</t>
  </si>
  <si>
    <t>B04.5C</t>
  </si>
  <si>
    <t>B05.0C</t>
  </si>
  <si>
    <t>B05.5C</t>
  </si>
  <si>
    <t>B06.0C</t>
  </si>
  <si>
    <t>B06.5C</t>
  </si>
  <si>
    <t>B07.0C</t>
  </si>
  <si>
    <t>B07.5C</t>
  </si>
  <si>
    <t>B08.0C</t>
  </si>
  <si>
    <t>B08.5C</t>
  </si>
  <si>
    <t>B09.0C</t>
  </si>
  <si>
    <t>B09.5C</t>
  </si>
  <si>
    <t>B10.0C</t>
  </si>
  <si>
    <t>B10.5C</t>
  </si>
  <si>
    <t>B11.0C</t>
  </si>
  <si>
    <t>B11.5C</t>
  </si>
  <si>
    <t>B12.0C</t>
  </si>
  <si>
    <t>B12.5C</t>
  </si>
  <si>
    <t>I04.0C</t>
  </si>
  <si>
    <t>I04.5C</t>
  </si>
  <si>
    <t>I05.0C</t>
  </si>
  <si>
    <t>I05.5C</t>
  </si>
  <si>
    <t>I06.0C</t>
  </si>
  <si>
    <t>I06.5C</t>
  </si>
  <si>
    <t>I07.0C</t>
  </si>
  <si>
    <t>I07.5C</t>
  </si>
  <si>
    <t>I08.0C</t>
  </si>
  <si>
    <t>I08.5C</t>
  </si>
  <si>
    <t>I09.0C</t>
  </si>
  <si>
    <t>I09.5C</t>
  </si>
  <si>
    <t>I10.0C</t>
  </si>
  <si>
    <t>I10.5C</t>
  </si>
  <si>
    <t>I11.0C</t>
  </si>
  <si>
    <t>I11.5C</t>
  </si>
  <si>
    <t>I12.0C</t>
  </si>
  <si>
    <t>I12.5C</t>
  </si>
  <si>
    <t>I13.0C</t>
  </si>
  <si>
    <t>I13.5C</t>
  </si>
  <si>
    <t>I14.0C</t>
  </si>
  <si>
    <t>I14.5C</t>
  </si>
  <si>
    <t>I15.0C</t>
  </si>
  <si>
    <t>I15.5C</t>
  </si>
  <si>
    <t>M06.0C1</t>
  </si>
  <si>
    <t>M06.5C1</t>
  </si>
  <si>
    <t>M07.0C1</t>
  </si>
  <si>
    <t>M07.5C1</t>
  </si>
  <si>
    <t>M08.0C1</t>
  </si>
  <si>
    <t>M08.5C1</t>
  </si>
  <si>
    <t>M09.0C1</t>
  </si>
  <si>
    <t>M09.5C1</t>
  </si>
  <si>
    <t>M10.0C1</t>
  </si>
  <si>
    <t>M10.5C1</t>
  </si>
  <si>
    <t>M11.0C1</t>
  </si>
  <si>
    <t>M11.5C1</t>
  </si>
  <si>
    <t>M12.0C1</t>
  </si>
  <si>
    <t>M12.5C1</t>
  </si>
  <si>
    <t>M13.0C1</t>
  </si>
  <si>
    <t>M13.5C1</t>
  </si>
  <si>
    <t>M14.0C1</t>
  </si>
  <si>
    <t>M14.5C1</t>
  </si>
  <si>
    <t>M15.0C1</t>
  </si>
  <si>
    <t>M15.5C1</t>
  </si>
  <si>
    <t>M06.0C2</t>
  </si>
  <si>
    <t>M06.5C2</t>
  </si>
  <si>
    <t>M07.0C2</t>
  </si>
  <si>
    <t>M07.5C2</t>
  </si>
  <si>
    <t>M08.0C2</t>
  </si>
  <si>
    <t>M08.5C2</t>
  </si>
  <si>
    <t>M09.0C2</t>
  </si>
  <si>
    <t>M09.5C2</t>
  </si>
  <si>
    <t>M10.0C2</t>
  </si>
  <si>
    <t>M10.5C2</t>
  </si>
  <si>
    <t>M11.0C2</t>
  </si>
  <si>
    <t>M11.5C2</t>
  </si>
  <si>
    <t>M12.0C2</t>
  </si>
  <si>
    <t>M12.5C2</t>
  </si>
  <si>
    <t>M13.0C2</t>
  </si>
  <si>
    <t>M13.5C2</t>
  </si>
  <si>
    <t>M14.0C2</t>
  </si>
  <si>
    <t>M14.5C2</t>
  </si>
  <si>
    <t>M15.0C2</t>
  </si>
  <si>
    <t>M15.5C2</t>
  </si>
  <si>
    <t>M06.0C3</t>
  </si>
  <si>
    <t>M06.5C3</t>
  </si>
  <si>
    <t>M07.0C3</t>
  </si>
  <si>
    <t>M07.5C3</t>
  </si>
  <si>
    <t>M08.0C3</t>
  </si>
  <si>
    <t>M08.5C3</t>
  </si>
  <si>
    <t>M09.0C3</t>
  </si>
  <si>
    <t>M09.5C3</t>
  </si>
  <si>
    <t>M10.0C3</t>
  </si>
  <si>
    <t>M10.5C3</t>
  </si>
  <si>
    <t>M11.0C3</t>
  </si>
  <si>
    <t>M11.5C3</t>
  </si>
  <si>
    <t>M12.0C3</t>
  </si>
  <si>
    <t>M12.5C3</t>
  </si>
  <si>
    <t>M13.0C3</t>
  </si>
  <si>
    <t>M13.5C3</t>
  </si>
  <si>
    <t>M14.0C3</t>
  </si>
  <si>
    <t>M14.5C3</t>
  </si>
  <si>
    <t>M15.0C3</t>
  </si>
  <si>
    <t>M15.5C3</t>
  </si>
  <si>
    <t>Rates Effective January 1, 2021</t>
  </si>
  <si>
    <t>Add-Ons</t>
  </si>
  <si>
    <t>1 Capacity</t>
  </si>
  <si>
    <t>2-3 Capacity</t>
  </si>
  <si>
    <t>4+ Capacity</t>
  </si>
  <si>
    <t>Annualized</t>
  </si>
  <si>
    <t>$0.01 - $3.84</t>
  </si>
  <si>
    <t xml:space="preserve">$3.85 - $8.30 </t>
  </si>
  <si>
    <t xml:space="preserve">$8.31 - $12.76 </t>
  </si>
  <si>
    <t xml:space="preserve">$17.23 - $21.68 </t>
  </si>
  <si>
    <t xml:space="preserve">$26.16 - $30.60 </t>
  </si>
  <si>
    <t xml:space="preserve">$30.61 - $35.07 </t>
  </si>
  <si>
    <t xml:space="preserve">$35.08 - $39.52 </t>
  </si>
  <si>
    <t xml:space="preserve">$39.53 - $43.98 </t>
  </si>
  <si>
    <t xml:space="preserve">$43.99 - $48.44 </t>
  </si>
  <si>
    <t xml:space="preserve">$48.45 - $52.90 </t>
  </si>
  <si>
    <t xml:space="preserve">$52.91 - $57.36 </t>
  </si>
  <si>
    <t xml:space="preserve">$57.37 - $61.82 </t>
  </si>
  <si>
    <t xml:space="preserve">$61.83 - $66.28 </t>
  </si>
  <si>
    <t xml:space="preserve">$66.29 - $70.74 </t>
  </si>
  <si>
    <t xml:space="preserve">$70.75 - $75.20 </t>
  </si>
  <si>
    <t xml:space="preserve">$75.21 - $79.66 </t>
  </si>
  <si>
    <t xml:space="preserve">$79.67 - $84.12 </t>
  </si>
  <si>
    <t xml:space="preserve">$84.13 - $88.58 </t>
  </si>
  <si>
    <t xml:space="preserve">$88.59 - $94.15 </t>
  </si>
  <si>
    <t xml:space="preserve">$94.16 - $99.73 </t>
  </si>
  <si>
    <t xml:space="preserve">$99.74 - $103.07 </t>
  </si>
  <si>
    <t xml:space="preserve">$103.08 - $107.53 </t>
  </si>
  <si>
    <t xml:space="preserve">$107.54 - $111.99 </t>
  </si>
  <si>
    <t xml:space="preserve">$112.00 - $116.45 </t>
  </si>
  <si>
    <t xml:space="preserve">$116.46 - $120.91 </t>
  </si>
  <si>
    <t xml:space="preserve">$120.92 - $125.37 </t>
  </si>
  <si>
    <t xml:space="preserve">$125.38 - $129.83 </t>
  </si>
  <si>
    <t xml:space="preserve">$129.84 - $134.29 </t>
  </si>
  <si>
    <t xml:space="preserve">$134.30 - $138.75 </t>
  </si>
  <si>
    <t xml:space="preserve">$138.76 - $143.21 </t>
  </si>
  <si>
    <t xml:space="preserve">$143.22 + </t>
  </si>
  <si>
    <t>Clinical Team Specialist</t>
  </si>
  <si>
    <t>Level V</t>
  </si>
  <si>
    <t>Rate
(15-Minute)</t>
  </si>
  <si>
    <t>Rate
(Hourly)</t>
  </si>
  <si>
    <t>Direct Care</t>
  </si>
  <si>
    <t>45-minute Trip</t>
  </si>
  <si>
    <t>Rate
(15 Minute)</t>
  </si>
  <si>
    <t>-</t>
  </si>
  <si>
    <t>Nurse (LPN, RN, APRN)</t>
  </si>
  <si>
    <t>Direct Care (Clerical, DC III, Social Worker, Case Manager)</t>
  </si>
  <si>
    <t>Vehicle Add-Ons</t>
  </si>
  <si>
    <t>Central West</t>
  </si>
  <si>
    <t>Metro</t>
  </si>
  <si>
    <t>Region</t>
  </si>
  <si>
    <r>
      <rPr>
        <b/>
        <sz val="14"/>
        <rFont val="Cambria"/>
        <family val="1"/>
        <scheme val="major"/>
      </rPr>
      <t>Occupancy Rates</t>
    </r>
    <r>
      <rPr>
        <b/>
        <sz val="11"/>
        <rFont val="Cambria"/>
        <family val="1"/>
        <scheme val="major"/>
      </rPr>
      <t xml:space="preserve">
</t>
    </r>
    <r>
      <rPr>
        <b/>
        <i/>
        <sz val="11"/>
        <rFont val="Cambria"/>
        <family val="1"/>
        <scheme val="major"/>
      </rPr>
      <t>Rates Effective July 1, 2020</t>
    </r>
  </si>
  <si>
    <t>Per Diem Rate</t>
  </si>
  <si>
    <r>
      <t xml:space="preserve">Regional New Site Occupancy Caps
</t>
    </r>
    <r>
      <rPr>
        <b/>
        <i/>
        <sz val="10"/>
        <rFont val="Cambria"/>
        <family val="1"/>
        <scheme val="major"/>
      </rPr>
      <t>Caps Effective July 1, 2020</t>
    </r>
  </si>
  <si>
    <t>FTE</t>
  </si>
  <si>
    <t>Rates Effective: June 1, 2020</t>
  </si>
  <si>
    <t xml:space="preserve">Employment &amp; Day Services </t>
  </si>
  <si>
    <t>Family Support Services</t>
  </si>
  <si>
    <t>Rates Effective: January 1, 2020</t>
  </si>
  <si>
    <t>Rates Effective: July 1, 2020</t>
  </si>
  <si>
    <t>Rates Effective: January 1, 2021</t>
  </si>
  <si>
    <t>Rates Effective:  July 1, 2020</t>
  </si>
  <si>
    <t>Per 15 Minutes</t>
  </si>
  <si>
    <t>Rate
Jul - Dec</t>
  </si>
  <si>
    <t>Rate
Jan - Jun</t>
  </si>
  <si>
    <t>Rate
7/1-6/30</t>
  </si>
  <si>
    <t>Stipend Level
Annualized</t>
  </si>
  <si>
    <t>Rate
Jul-Dec</t>
  </si>
  <si>
    <t>Rate
Jan-Jun</t>
  </si>
  <si>
    <t>Jul - Dec</t>
  </si>
  <si>
    <t>Jan - Jun</t>
  </si>
  <si>
    <t>Rates Effective: July 1, 2021</t>
  </si>
  <si>
    <t>Contracted Level
Jul - Dec</t>
  </si>
  <si>
    <t>Contracted Rate
Jul - Dec</t>
  </si>
  <si>
    <t>Contracted Level
Jan-Jun</t>
  </si>
  <si>
    <t>Contracted Rate
Jan-Jun</t>
  </si>
  <si>
    <t>Normal Level</t>
  </si>
  <si>
    <t>DDS Rate Level Enhancements are in place for the period of July 1, 2021 - December 31, 2021. Contracts will be reimbursed based on the "Contracted Level" associated with the "Normal Level" during this period.</t>
  </si>
  <si>
    <t>ISE: Initial</t>
  </si>
  <si>
    <t>ISE: Ongoing</t>
  </si>
  <si>
    <t>GSE: Standard</t>
  </si>
  <si>
    <t>GSE: High</t>
  </si>
  <si>
    <t>GSE: 1:1</t>
  </si>
  <si>
    <t>GSE: 1:3</t>
  </si>
  <si>
    <t>Rates Increased Effective July 1, 2021 per 101 CMR 433.00</t>
  </si>
  <si>
    <t xml:space="preserve">  Masters Level</t>
  </si>
  <si>
    <t xml:space="preserve">  Bachelors Level (High Intensity)</t>
  </si>
  <si>
    <t xml:space="preserve">  Bachelors Level (Med Intensity)</t>
  </si>
  <si>
    <t xml:space="preserve">  Bachelors Level  (Low Intensity)</t>
  </si>
  <si>
    <t xml:space="preserve">   Masters Level </t>
  </si>
  <si>
    <t xml:space="preserve">   Bachelors Level </t>
  </si>
  <si>
    <t>Pre EngagementCoaching</t>
  </si>
  <si>
    <t>College Navigation</t>
  </si>
  <si>
    <t>Autism Pre-Engagement Coaching and College Navigation</t>
  </si>
  <si>
    <t>Highlighted rates have been updated effective 7/1/21 - 12/31/21 per 101 CMR 447: Rates for Certain Home- and Community-based Services Related to Section 9817 of the American Rescue Plan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</si>
</sst>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&quot;$&quot;#,##0.0000"/>
    <numFmt numFmtId="167" formatCode="&quot;$&quot;#,##0.0000000_);[Red]\(&quot;$&quot;#,##0.0000000\)"/>
    <numFmt numFmtId="168" formatCode="_(* #,##0_);_(* \(#,##0\);_(* &quot;-&quot;??_);_(@_)"/>
  </numFmts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Arial"/>
      <family val="2"/>
    </font>
    <font>
      <sz val="11"/>
      <color rgb="FF00000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  <charset val="129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Tahoma"/>
      <family val="2"/>
    </font>
    <font>
      <b/>
      <sz val="1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sz val="12"/>
      <color rgb="FFFF0000"/>
      <name val="Cambria"/>
      <family val="1"/>
      <scheme val="major"/>
    </font>
    <font>
      <sz val="12"/>
      <color theme="1"/>
      <name val="Courier New"/>
      <family val="3"/>
    </font>
    <font>
      <sz val="11"/>
      <color rgb="FFFF0000"/>
      <name val="Cambria"/>
      <family val="1"/>
      <scheme val="major"/>
    </font>
    <font>
      <b/>
      <i/>
      <sz val="11"/>
      <name val="Cambria"/>
      <family val="1"/>
      <scheme val="major"/>
    </font>
    <font>
      <sz val="12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0"/>
      <name val="Cambria"/>
      <family val="1"/>
      <scheme val="major"/>
    </font>
    <font>
      <sz val="9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1">
    <xf numFmtId="0" fontId="0" fillId="0" borderId="0"/>
    <xf numFmtId="44" fontId="2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8" applyNumberFormat="0" applyAlignment="0" applyProtection="0"/>
    <xf numFmtId="0" fontId="17" fillId="21" borderId="9" applyNumberFormat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0" borderId="13" applyNumberFormat="0" applyFill="0" applyAlignment="0" applyProtection="0"/>
    <xf numFmtId="0" fontId="25" fillId="22" borderId="0" applyNumberFormat="0" applyBorder="0" applyAlignment="0" applyProtection="0"/>
    <xf numFmtId="0" fontId="1" fillId="0" borderId="0"/>
    <xf numFmtId="0" fontId="26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3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23" borderId="14" applyNumberFormat="0" applyFont="0" applyAlignment="0" applyProtection="0"/>
    <xf numFmtId="0" fontId="28" fillId="20" borderId="15" applyNumberFormat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8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1" fillId="0" borderId="0"/>
    <xf numFmtId="0" fontId="7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24" borderId="23" applyNumberFormat="0" applyFont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24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26">
    <xf numFmtId="0" fontId="0" fillId="0" borderId="0" xfId="0"/>
    <xf numFmtId="0" fontId="5" fillId="0" borderId="0" xfId="4" applyFont="1" applyBorder="1"/>
    <xf numFmtId="0" fontId="9" fillId="0" borderId="0" xfId="4" applyFont="1"/>
    <xf numFmtId="0" fontId="10" fillId="0" borderId="0" xfId="0" applyFont="1"/>
    <xf numFmtId="0" fontId="11" fillId="0" borderId="0" xfId="0" applyFont="1"/>
    <xf numFmtId="0" fontId="10" fillId="0" borderId="5" xfId="0" applyFont="1" applyBorder="1"/>
    <xf numFmtId="0" fontId="11" fillId="0" borderId="5" xfId="0" applyFont="1" applyBorder="1" applyAlignment="1">
      <alignment horizontal="center"/>
    </xf>
    <xf numFmtId="0" fontId="11" fillId="0" borderId="5" xfId="0" applyFont="1" applyBorder="1"/>
    <xf numFmtId="0" fontId="10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8" fontId="5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0" fillId="0" borderId="0" xfId="0"/>
    <xf numFmtId="0" fontId="5" fillId="0" borderId="0" xfId="0" applyFont="1"/>
    <xf numFmtId="0" fontId="6" fillId="0" borderId="0" xfId="4" applyFont="1" applyBorder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center"/>
    </xf>
    <xf numFmtId="8" fontId="10" fillId="0" borderId="5" xfId="0" applyNumberFormat="1" applyFont="1" applyBorder="1" applyAlignment="1">
      <alignment horizontal="center"/>
    </xf>
    <xf numFmtId="8" fontId="10" fillId="0" borderId="5" xfId="0" applyNumberFormat="1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/>
    </xf>
    <xf numFmtId="165" fontId="10" fillId="0" borderId="0" xfId="0" applyNumberFormat="1" applyFont="1" applyFill="1" applyAlignment="1">
      <alignment horizontal="left" vertical="top"/>
    </xf>
    <xf numFmtId="165" fontId="10" fillId="0" borderId="0" xfId="0" applyNumberFormat="1" applyFont="1" applyFill="1"/>
    <xf numFmtId="165" fontId="5" fillId="0" borderId="5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/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6" fontId="5" fillId="0" borderId="6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vertical="center"/>
    </xf>
    <xf numFmtId="0" fontId="9" fillId="0" borderId="0" xfId="0" applyFont="1"/>
    <xf numFmtId="0" fontId="6" fillId="0" borderId="0" xfId="0" applyFont="1"/>
    <xf numFmtId="0" fontId="11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/>
    <xf numFmtId="0" fontId="10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8" fontId="5" fillId="0" borderId="5" xfId="0" applyNumberFormat="1" applyFont="1" applyFill="1" applyBorder="1" applyAlignment="1">
      <alignment horizontal="center" vertical="center" wrapText="1"/>
    </xf>
    <xf numFmtId="0" fontId="5" fillId="0" borderId="0" xfId="4" applyFont="1" applyBorder="1"/>
    <xf numFmtId="0" fontId="6" fillId="0" borderId="0" xfId="4" applyFont="1" applyBorder="1"/>
    <xf numFmtId="0" fontId="42" fillId="0" borderId="0" xfId="4" applyFont="1"/>
    <xf numFmtId="0" fontId="5" fillId="0" borderId="0" xfId="4" applyFont="1"/>
    <xf numFmtId="0" fontId="5" fillId="0" borderId="0" xfId="4" applyFont="1" applyAlignment="1">
      <alignment horizontal="center"/>
    </xf>
    <xf numFmtId="0" fontId="43" fillId="0" borderId="0" xfId="4" applyFont="1"/>
    <xf numFmtId="0" fontId="43" fillId="0" borderId="0" xfId="0" applyFont="1"/>
    <xf numFmtId="0" fontId="44" fillId="0" borderId="0" xfId="0" applyFont="1"/>
    <xf numFmtId="0" fontId="11" fillId="0" borderId="5" xfId="0" applyFont="1" applyBorder="1" applyAlignment="1">
      <alignment horizontal="center"/>
    </xf>
    <xf numFmtId="0" fontId="45" fillId="0" borderId="0" xfId="0" applyFont="1" applyAlignment="1">
      <alignment vertical="center"/>
    </xf>
    <xf numFmtId="8" fontId="13" fillId="0" borderId="5" xfId="0" applyNumberFormat="1" applyFont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8" fontId="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166" fontId="5" fillId="0" borderId="5" xfId="0" applyNumberFormat="1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166" fontId="5" fillId="0" borderId="18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5" fillId="0" borderId="7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65" fontId="10" fillId="0" borderId="0" xfId="0" applyNumberFormat="1" applyFont="1" applyFill="1" applyAlignment="1">
      <alignment horizontal="left" vertical="center"/>
    </xf>
    <xf numFmtId="166" fontId="10" fillId="0" borderId="0" xfId="0" applyNumberFormat="1" applyFont="1" applyFill="1" applyAlignment="1">
      <alignment horizontal="left" vertical="center"/>
    </xf>
    <xf numFmtId="166" fontId="10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165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65" fontId="5" fillId="0" borderId="5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left" vertical="center"/>
    </xf>
    <xf numFmtId="166" fontId="5" fillId="0" borderId="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165" fontId="11" fillId="0" borderId="5" xfId="0" applyNumberFormat="1" applyFont="1" applyFill="1" applyBorder="1" applyAlignment="1">
      <alignment horizontal="center" vertical="center" wrapText="1"/>
    </xf>
    <xf numFmtId="8" fontId="5" fillId="0" borderId="7" xfId="0" applyNumberFormat="1" applyFont="1" applyFill="1" applyBorder="1" applyAlignment="1">
      <alignment horizontal="center" vertical="center" wrapText="1"/>
    </xf>
    <xf numFmtId="165" fontId="46" fillId="0" borderId="5" xfId="0" applyNumberFormat="1" applyFont="1" applyFill="1" applyBorder="1" applyAlignment="1">
      <alignment horizontal="center" vertical="center" wrapText="1"/>
    </xf>
    <xf numFmtId="8" fontId="10" fillId="0" borderId="5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center"/>
    </xf>
    <xf numFmtId="8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/>
    <xf numFmtId="0" fontId="5" fillId="0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167" fontId="10" fillId="0" borderId="0" xfId="0" applyNumberFormat="1" applyFont="1"/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5" fillId="0" borderId="0" xfId="4" applyFont="1" applyAlignment="1">
      <alignment horizontal="left"/>
    </xf>
    <xf numFmtId="0" fontId="6" fillId="0" borderId="0" xfId="4" applyFont="1" applyBorder="1" applyAlignment="1">
      <alignment horizontal="center"/>
    </xf>
    <xf numFmtId="44" fontId="5" fillId="0" borderId="0" xfId="169" applyFont="1" applyBorder="1" applyAlignment="1">
      <alignment horizontal="right"/>
    </xf>
    <xf numFmtId="44" fontId="5" fillId="0" borderId="0" xfId="169" applyFont="1" applyBorder="1"/>
    <xf numFmtId="44" fontId="5" fillId="0" borderId="27" xfId="169" applyFont="1" applyBorder="1"/>
    <xf numFmtId="44" fontId="5" fillId="0" borderId="0" xfId="169" applyFont="1"/>
    <xf numFmtId="0" fontId="42" fillId="0" borderId="0" xfId="4" applyFont="1" applyAlignment="1">
      <alignment horizontal="left"/>
    </xf>
    <xf numFmtId="44" fontId="43" fillId="0" borderId="0" xfId="169" applyFont="1" applyAlignment="1">
      <alignment horizontal="left"/>
    </xf>
    <xf numFmtId="44" fontId="42" fillId="0" borderId="0" xfId="169" applyFont="1" applyAlignment="1">
      <alignment horizontal="left"/>
    </xf>
    <xf numFmtId="0" fontId="5" fillId="0" borderId="0" xfId="4" applyFont="1" applyBorder="1" applyAlignment="1">
      <alignment horizontal="center" vertical="center"/>
    </xf>
    <xf numFmtId="44" fontId="5" fillId="0" borderId="29" xfId="4" applyNumberFormat="1" applyFont="1" applyBorder="1"/>
    <xf numFmtId="44" fontId="5" fillId="0" borderId="2" xfId="4" applyNumberFormat="1" applyFont="1" applyBorder="1"/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8" fillId="0" borderId="0" xfId="0" applyFont="1"/>
    <xf numFmtId="0" fontId="35" fillId="0" borderId="0" xfId="0" applyFont="1" applyBorder="1" applyAlignment="1">
      <alignment horizontal="center" vertical="center" wrapText="1"/>
    </xf>
    <xf numFmtId="8" fontId="10" fillId="0" borderId="0" xfId="0" applyNumberFormat="1" applyFont="1" applyBorder="1" applyAlignment="1">
      <alignment horizontal="center" vertical="center"/>
    </xf>
    <xf numFmtId="6" fontId="10" fillId="0" borderId="0" xfId="0" applyNumberFormat="1" applyFont="1" applyBorder="1" applyAlignment="1">
      <alignment horizontal="center" vertical="center" wrapText="1"/>
    </xf>
    <xf numFmtId="8" fontId="10" fillId="0" borderId="0" xfId="0" applyNumberFormat="1" applyFont="1"/>
    <xf numFmtId="0" fontId="46" fillId="0" borderId="0" xfId="0" applyFont="1"/>
    <xf numFmtId="0" fontId="5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/>
    </xf>
    <xf numFmtId="8" fontId="5" fillId="0" borderId="29" xfId="4" applyNumberFormat="1" applyFont="1" applyBorder="1" applyAlignment="1">
      <alignment horizontal="center"/>
    </xf>
    <xf numFmtId="8" fontId="5" fillId="0" borderId="2" xfId="4" applyNumberFormat="1" applyFont="1" applyBorder="1" applyAlignment="1">
      <alignment horizontal="center"/>
    </xf>
    <xf numFmtId="8" fontId="5" fillId="0" borderId="28" xfId="4" applyNumberFormat="1" applyFont="1" applyBorder="1" applyAlignment="1">
      <alignment horizontal="center"/>
    </xf>
    <xf numFmtId="8" fontId="5" fillId="0" borderId="1" xfId="4" applyNumberFormat="1" applyFont="1" applyBorder="1" applyAlignment="1">
      <alignment horizontal="center"/>
    </xf>
    <xf numFmtId="165" fontId="5" fillId="0" borderId="0" xfId="4" applyNumberFormat="1" applyFont="1" applyBorder="1" applyAlignment="1">
      <alignment horizontal="center"/>
    </xf>
    <xf numFmtId="165" fontId="5" fillId="0" borderId="27" xfId="4" applyNumberFormat="1" applyFont="1" applyBorder="1" applyAlignment="1">
      <alignment horizont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166" fontId="10" fillId="0" borderId="0" xfId="0" applyNumberFormat="1" applyFont="1" applyFill="1" applyAlignment="1">
      <alignment vertical="center"/>
    </xf>
    <xf numFmtId="166" fontId="10" fillId="0" borderId="0" xfId="0" applyNumberFormat="1" applyFont="1" applyFill="1"/>
    <xf numFmtId="164" fontId="10" fillId="0" borderId="5" xfId="0" applyNumberFormat="1" applyFont="1" applyFill="1" applyBorder="1" applyAlignment="1">
      <alignment horizontal="center"/>
    </xf>
    <xf numFmtId="0" fontId="10" fillId="0" borderId="0" xfId="0" applyFont="1" applyAlignment="1"/>
    <xf numFmtId="44" fontId="5" fillId="0" borderId="0" xfId="4" applyNumberFormat="1" applyFont="1"/>
    <xf numFmtId="0" fontId="11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7" fontId="0" fillId="0" borderId="0" xfId="0" applyNumberFormat="1"/>
    <xf numFmtId="9" fontId="0" fillId="0" borderId="0" xfId="0" applyNumberFormat="1"/>
    <xf numFmtId="168" fontId="0" fillId="25" borderId="0" xfId="170" applyNumberFormat="1" applyFont="1" applyFill="1"/>
    <xf numFmtId="0" fontId="0" fillId="25" borderId="0" xfId="0" applyFill="1"/>
    <xf numFmtId="44" fontId="6" fillId="0" borderId="25" xfId="169" applyFont="1" applyBorder="1" applyAlignment="1">
      <alignment horizontal="center" wrapText="1"/>
    </xf>
    <xf numFmtId="0" fontId="10" fillId="0" borderId="0" xfId="0" applyFont="1" applyFill="1" applyAlignme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8" fontId="5" fillId="26" borderId="5" xfId="0" applyNumberFormat="1" applyFont="1" applyFill="1" applyBorder="1" applyAlignment="1">
      <alignment horizontal="center" vertical="center" wrapText="1"/>
    </xf>
    <xf numFmtId="8" fontId="5" fillId="26" borderId="7" xfId="0" applyNumberFormat="1" applyFont="1" applyFill="1" applyBorder="1" applyAlignment="1">
      <alignment horizontal="center" vertical="center" wrapText="1"/>
    </xf>
    <xf numFmtId="44" fontId="6" fillId="0" borderId="5" xfId="169" applyFont="1" applyFill="1" applyBorder="1" applyAlignment="1">
      <alignment horizontal="center" vertical="center" wrapText="1"/>
    </xf>
    <xf numFmtId="44" fontId="6" fillId="0" borderId="5" xfId="169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166" fontId="11" fillId="0" borderId="6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43" fillId="0" borderId="0" xfId="4" applyFont="1" applyAlignment="1">
      <alignment horizontal="left"/>
    </xf>
    <xf numFmtId="0" fontId="5" fillId="0" borderId="29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0" borderId="1" xfId="4" applyFont="1" applyBorder="1" applyAlignment="1">
      <alignment horizontal="center"/>
    </xf>
    <xf numFmtId="0" fontId="5" fillId="0" borderId="2" xfId="4" applyFont="1" applyBorder="1" applyAlignment="1">
      <alignment horizontal="center"/>
    </xf>
    <xf numFmtId="0" fontId="5" fillId="0" borderId="28" xfId="4" applyFont="1" applyBorder="1" applyAlignment="1">
      <alignment horizontal="center"/>
    </xf>
    <xf numFmtId="0" fontId="5" fillId="0" borderId="0" xfId="4" applyFont="1" applyBorder="1" applyAlignment="1">
      <alignment horizontal="center"/>
    </xf>
    <xf numFmtId="0" fontId="5" fillId="0" borderId="29" xfId="4" applyFont="1" applyBorder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10" fillId="0" borderId="0" xfId="0" applyFont="1" applyFill="1" applyBorder="1" applyAlignment="1">
      <alignment horizontal="center"/>
    </xf>
    <xf numFmtId="0" fontId="6" fillId="0" borderId="4" xfId="4" applyFont="1" applyBorder="1" applyAlignment="1">
      <alignment horizontal="center" vertical="center"/>
    </xf>
    <xf numFmtId="44" fontId="6" fillId="26" borderId="25" xfId="169" applyFont="1" applyFill="1" applyBorder="1" applyAlignment="1">
      <alignment horizontal="center" vertical="center" wrapText="1"/>
    </xf>
    <xf numFmtId="44" fontId="6" fillId="0" borderId="25" xfId="169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/>
    </xf>
    <xf numFmtId="8" fontId="10" fillId="0" borderId="0" xfId="0" applyNumberFormat="1" applyFont="1" applyBorder="1"/>
    <xf numFmtId="0" fontId="53" fillId="0" borderId="3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6" fillId="0" borderId="0" xfId="4" applyFont="1" applyBorder="1" applyAlignment="1">
      <alignment vertical="center" wrapText="1"/>
    </xf>
    <xf numFmtId="44" fontId="5" fillId="0" borderId="0" xfId="169" applyFont="1" applyBorder="1" applyAlignment="1">
      <alignment vertical="center"/>
    </xf>
    <xf numFmtId="44" fontId="5" fillId="0" borderId="27" xfId="169" applyFont="1" applyBorder="1" applyAlignment="1">
      <alignment vertical="center"/>
    </xf>
    <xf numFmtId="0" fontId="5" fillId="0" borderId="0" xfId="4" applyFont="1" applyBorder="1" applyAlignment="1">
      <alignment vertical="center"/>
    </xf>
    <xf numFmtId="44" fontId="6" fillId="26" borderId="5" xfId="169" applyFont="1" applyFill="1" applyBorder="1" applyAlignment="1">
      <alignment horizontal="center" wrapText="1"/>
    </xf>
    <xf numFmtId="0" fontId="34" fillId="0" borderId="0" xfId="0" applyFont="1" applyFill="1"/>
    <xf numFmtId="44" fontId="6" fillId="26" borderId="5" xfId="169" applyFont="1" applyFill="1" applyBorder="1" applyAlignment="1">
      <alignment horizontal="center" vertical="center" wrapText="1"/>
    </xf>
    <xf numFmtId="44" fontId="6" fillId="0" borderId="5" xfId="169" applyFont="1" applyFill="1" applyBorder="1" applyAlignment="1">
      <alignment horizontal="center" wrapText="1"/>
    </xf>
    <xf numFmtId="44" fontId="6" fillId="26" borderId="3" xfId="169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26" borderId="40" xfId="0" applyFont="1" applyFill="1" applyBorder="1" applyAlignment="1">
      <alignment horizontal="center" vertical="center" wrapText="1"/>
    </xf>
    <xf numFmtId="0" fontId="6" fillId="26" borderId="41" xfId="0" applyFont="1" applyFill="1" applyBorder="1" applyAlignment="1">
      <alignment horizontal="center" vertical="center" wrapText="1"/>
    </xf>
    <xf numFmtId="8" fontId="10" fillId="0" borderId="42" xfId="0" applyNumberFormat="1" applyFont="1" applyBorder="1" applyAlignment="1">
      <alignment horizontal="center" vertical="center" wrapText="1"/>
    </xf>
    <xf numFmtId="8" fontId="10" fillId="0" borderId="43" xfId="0" applyNumberFormat="1" applyFont="1" applyBorder="1" applyAlignment="1">
      <alignment horizontal="center"/>
    </xf>
    <xf numFmtId="8" fontId="10" fillId="0" borderId="44" xfId="0" applyNumberFormat="1" applyFont="1" applyBorder="1" applyAlignment="1">
      <alignment horizontal="center" vertical="center" wrapText="1"/>
    </xf>
    <xf numFmtId="8" fontId="10" fillId="0" borderId="45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44" fontId="5" fillId="0" borderId="0" xfId="169" applyFont="1" applyBorder="1" applyAlignment="1">
      <alignment horizontal="center"/>
    </xf>
    <xf numFmtId="44" fontId="10" fillId="26" borderId="28" xfId="169" applyFont="1" applyFill="1" applyBorder="1"/>
    <xf numFmtId="44" fontId="10" fillId="26" borderId="1" xfId="169" applyFont="1" applyFill="1" applyBorder="1"/>
    <xf numFmtId="44" fontId="10" fillId="26" borderId="28" xfId="169" applyFont="1" applyFill="1" applyBorder="1" applyAlignment="1">
      <alignment horizontal="center" vertical="center"/>
    </xf>
    <xf numFmtId="44" fontId="10" fillId="26" borderId="1" xfId="169" applyFont="1" applyFill="1" applyBorder="1" applyAlignment="1">
      <alignment horizontal="center" vertical="center"/>
    </xf>
    <xf numFmtId="8" fontId="10" fillId="26" borderId="0" xfId="0" applyNumberFormat="1" applyFont="1" applyFill="1" applyBorder="1"/>
    <xf numFmtId="8" fontId="10" fillId="26" borderId="27" xfId="0" applyNumberFormat="1" applyFont="1" applyFill="1" applyBorder="1"/>
    <xf numFmtId="8" fontId="10" fillId="26" borderId="0" xfId="0" applyNumberFormat="1" applyFont="1" applyFill="1" applyBorder="1" applyAlignment="1">
      <alignment horizontal="center" vertical="center"/>
    </xf>
    <xf numFmtId="8" fontId="10" fillId="26" borderId="27" xfId="0" applyNumberFormat="1" applyFont="1" applyFill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0" fontId="6" fillId="0" borderId="25" xfId="4" applyFont="1" applyBorder="1" applyAlignment="1">
      <alignment horizontal="center" vertical="center"/>
    </xf>
    <xf numFmtId="0" fontId="5" fillId="0" borderId="0" xfId="4" applyFont="1" applyAlignment="1">
      <alignment vertical="center"/>
    </xf>
    <xf numFmtId="44" fontId="6" fillId="26" borderId="3" xfId="169" applyFont="1" applyFill="1" applyBorder="1" applyAlignment="1">
      <alignment horizontal="center" vertical="center" wrapText="1"/>
    </xf>
    <xf numFmtId="0" fontId="6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vertical="center"/>
    </xf>
    <xf numFmtId="0" fontId="11" fillId="27" borderId="5" xfId="0" applyFont="1" applyFill="1" applyBorder="1" applyAlignment="1">
      <alignment horizontal="center" vertical="center" wrapText="1"/>
    </xf>
    <xf numFmtId="0" fontId="10" fillId="27" borderId="5" xfId="0" applyFont="1" applyFill="1" applyBorder="1" applyAlignment="1">
      <alignment horizontal="center"/>
    </xf>
    <xf numFmtId="8" fontId="10" fillId="27" borderId="5" xfId="0" applyNumberFormat="1" applyFont="1" applyFill="1" applyBorder="1" applyAlignment="1">
      <alignment horizontal="center"/>
    </xf>
    <xf numFmtId="0" fontId="10" fillId="0" borderId="7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8" fontId="5" fillId="26" borderId="46" xfId="0" applyNumberFormat="1" applyFont="1" applyFill="1" applyBorder="1" applyAlignment="1">
      <alignment horizontal="center" vertical="center" wrapText="1"/>
    </xf>
    <xf numFmtId="0" fontId="10" fillId="0" borderId="46" xfId="0" applyFont="1" applyBorder="1"/>
    <xf numFmtId="0" fontId="10" fillId="0" borderId="46" xfId="0" applyFont="1" applyBorder="1" applyAlignment="1">
      <alignment vertical="center"/>
    </xf>
    <xf numFmtId="0" fontId="10" fillId="0" borderId="46" xfId="0" applyFont="1" applyBorder="1" applyAlignment="1">
      <alignment horizontal="center" vertical="center"/>
    </xf>
    <xf numFmtId="8" fontId="10" fillId="26" borderId="46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166" fontId="11" fillId="0" borderId="46" xfId="0" applyNumberFormat="1" applyFont="1" applyBorder="1" applyAlignment="1">
      <alignment horizontal="center" vertical="center" wrapText="1"/>
    </xf>
    <xf numFmtId="44" fontId="6" fillId="0" borderId="46" xfId="169" applyFont="1" applyBorder="1" applyAlignment="1">
      <alignment horizontal="center" vertical="center" wrapText="1"/>
    </xf>
    <xf numFmtId="166" fontId="5" fillId="0" borderId="46" xfId="0" applyNumberFormat="1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8" fontId="10" fillId="0" borderId="46" xfId="0" applyNumberFormat="1" applyFont="1" applyBorder="1" applyAlignment="1">
      <alignment horizontal="center" vertical="center"/>
    </xf>
    <xf numFmtId="8" fontId="10" fillId="26" borderId="46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27" borderId="5" xfId="0" applyFont="1" applyFill="1" applyBorder="1" applyAlignment="1">
      <alignment horizontal="center" vertical="center"/>
    </xf>
    <xf numFmtId="8" fontId="10" fillId="27" borderId="5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8" fontId="10" fillId="26" borderId="42" xfId="0" applyNumberFormat="1" applyFont="1" applyFill="1" applyBorder="1" applyAlignment="1">
      <alignment horizontal="center" vertical="center" wrapText="1"/>
    </xf>
    <xf numFmtId="8" fontId="10" fillId="26" borderId="43" xfId="0" applyNumberFormat="1" applyFont="1" applyFill="1" applyBorder="1" applyAlignment="1">
      <alignment horizontal="center"/>
    </xf>
    <xf numFmtId="8" fontId="10" fillId="26" borderId="44" xfId="0" applyNumberFormat="1" applyFont="1" applyFill="1" applyBorder="1" applyAlignment="1">
      <alignment horizontal="center" vertical="center" wrapText="1"/>
    </xf>
    <xf numFmtId="8" fontId="10" fillId="26" borderId="45" xfId="0" applyNumberFormat="1" applyFont="1" applyFill="1" applyBorder="1" applyAlignment="1">
      <alignment horizontal="center"/>
    </xf>
    <xf numFmtId="44" fontId="6" fillId="26" borderId="46" xfId="169" applyFont="1" applyFill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top" wrapText="1"/>
    </xf>
    <xf numFmtId="8" fontId="35" fillId="26" borderId="5" xfId="0" applyNumberFormat="1" applyFont="1" applyFill="1" applyBorder="1" applyAlignment="1">
      <alignment horizontal="center" vertical="center" wrapText="1"/>
    </xf>
    <xf numFmtId="8" fontId="35" fillId="0" borderId="5" xfId="0" applyNumberFormat="1" applyFont="1" applyBorder="1" applyAlignment="1">
      <alignment horizontal="center" vertical="center" wrapText="1"/>
    </xf>
    <xf numFmtId="8" fontId="10" fillId="26" borderId="5" xfId="0" applyNumberFormat="1" applyFont="1" applyFill="1" applyBorder="1" applyAlignment="1">
      <alignment horizontal="center" vertical="center"/>
    </xf>
    <xf numFmtId="8" fontId="10" fillId="0" borderId="5" xfId="0" applyNumberFormat="1" applyFont="1" applyFill="1" applyBorder="1" applyAlignment="1">
      <alignment horizontal="center" vertical="center"/>
    </xf>
    <xf numFmtId="8" fontId="35" fillId="26" borderId="5" xfId="0" applyNumberFormat="1" applyFont="1" applyFill="1" applyBorder="1" applyAlignment="1">
      <alignment horizontal="center" vertical="center"/>
    </xf>
    <xf numFmtId="8" fontId="35" fillId="0" borderId="5" xfId="0" applyNumberFormat="1" applyFont="1" applyBorder="1" applyAlignment="1">
      <alignment horizontal="center" vertical="center"/>
    </xf>
    <xf numFmtId="6" fontId="35" fillId="0" borderId="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left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42" fillId="0" borderId="0" xfId="4" applyFont="1" applyAlignment="1"/>
    <xf numFmtId="0" fontId="10" fillId="0" borderId="0" xfId="0" applyFont="1" applyAlignment="1"/>
    <xf numFmtId="0" fontId="10" fillId="26" borderId="32" xfId="0" applyFont="1" applyFill="1" applyBorder="1" applyAlignment="1">
      <alignment horizontal="center" vertical="center" wrapText="1"/>
    </xf>
    <xf numFmtId="0" fontId="10" fillId="26" borderId="33" xfId="0" applyFont="1" applyFill="1" applyBorder="1" applyAlignment="1">
      <alignment horizontal="center" vertical="center" wrapText="1"/>
    </xf>
    <xf numFmtId="0" fontId="10" fillId="26" borderId="34" xfId="0" applyFont="1" applyFill="1" applyBorder="1" applyAlignment="1">
      <alignment horizontal="center" vertical="center" wrapText="1"/>
    </xf>
    <xf numFmtId="0" fontId="10" fillId="26" borderId="35" xfId="0" applyFont="1" applyFill="1" applyBorder="1" applyAlignment="1">
      <alignment horizontal="center" vertical="center" wrapText="1"/>
    </xf>
    <xf numFmtId="0" fontId="10" fillId="26" borderId="0" xfId="0" applyFont="1" applyFill="1" applyBorder="1" applyAlignment="1">
      <alignment horizontal="center" vertical="center" wrapText="1"/>
    </xf>
    <xf numFmtId="0" fontId="10" fillId="26" borderId="36" xfId="0" applyFont="1" applyFill="1" applyBorder="1" applyAlignment="1">
      <alignment horizontal="center" vertical="center" wrapText="1"/>
    </xf>
    <xf numFmtId="0" fontId="10" fillId="26" borderId="37" xfId="0" applyFont="1" applyFill="1" applyBorder="1" applyAlignment="1">
      <alignment horizontal="center" vertical="center" wrapText="1"/>
    </xf>
    <xf numFmtId="0" fontId="10" fillId="26" borderId="38" xfId="0" applyFont="1" applyFill="1" applyBorder="1" applyAlignment="1">
      <alignment horizontal="center" vertical="center" wrapText="1"/>
    </xf>
    <xf numFmtId="0" fontId="10" fillId="26" borderId="39" xfId="0" applyFont="1" applyFill="1" applyBorder="1" applyAlignment="1">
      <alignment horizontal="center" vertical="center" wrapText="1"/>
    </xf>
    <xf numFmtId="0" fontId="6" fillId="0" borderId="30" xfId="4" applyFont="1" applyBorder="1" applyAlignment="1">
      <alignment horizontal="center" vertical="center" wrapText="1"/>
    </xf>
    <xf numFmtId="0" fontId="6" fillId="0" borderId="31" xfId="4" applyFont="1" applyBorder="1" applyAlignment="1">
      <alignment horizontal="center" vertical="center"/>
    </xf>
    <xf numFmtId="0" fontId="6" fillId="0" borderId="28" xfId="4" applyFont="1" applyBorder="1" applyAlignment="1">
      <alignment horizontal="center" vertical="center"/>
    </xf>
    <xf numFmtId="0" fontId="6" fillId="0" borderId="29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0" fontId="6" fillId="0" borderId="26" xfId="4" applyFont="1" applyBorder="1" applyAlignment="1">
      <alignment horizontal="center" vertical="center"/>
    </xf>
    <xf numFmtId="0" fontId="6" fillId="0" borderId="27" xfId="4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0" fontId="6" fillId="0" borderId="25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5" fillId="0" borderId="28" xfId="4" applyFont="1" applyBorder="1" applyAlignment="1">
      <alignment horizontal="center"/>
    </xf>
    <xf numFmtId="0" fontId="5" fillId="0" borderId="0" xfId="4" applyFont="1" applyBorder="1" applyAlignment="1">
      <alignment horizontal="center"/>
    </xf>
    <xf numFmtId="0" fontId="5" fillId="0" borderId="29" xfId="4" applyFont="1" applyBorder="1" applyAlignment="1">
      <alignment horizontal="center"/>
    </xf>
    <xf numFmtId="0" fontId="6" fillId="0" borderId="28" xfId="4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6" fillId="0" borderId="30" xfId="4" applyFont="1" applyBorder="1" applyAlignment="1">
      <alignment horizontal="left"/>
    </xf>
    <xf numFmtId="0" fontId="6" fillId="0" borderId="26" xfId="4" applyFont="1" applyBorder="1" applyAlignment="1">
      <alignment horizontal="left"/>
    </xf>
    <xf numFmtId="44" fontId="6" fillId="0" borderId="3" xfId="169" applyFont="1" applyFill="1" applyBorder="1" applyAlignment="1">
      <alignment horizontal="center" vertical="center" wrapText="1"/>
    </xf>
    <xf numFmtId="44" fontId="6" fillId="0" borderId="25" xfId="169" applyFont="1" applyFill="1" applyBorder="1" applyAlignment="1">
      <alignment horizontal="center" vertical="center" wrapText="1"/>
    </xf>
    <xf numFmtId="164" fontId="5" fillId="0" borderId="28" xfId="4" applyNumberFormat="1" applyFont="1" applyBorder="1" applyAlignment="1">
      <alignment horizontal="center"/>
    </xf>
    <xf numFmtId="164" fontId="5" fillId="0" borderId="0" xfId="4" applyNumberFormat="1" applyFont="1" applyBorder="1" applyAlignment="1">
      <alignment horizontal="center"/>
    </xf>
    <xf numFmtId="164" fontId="5" fillId="0" borderId="30" xfId="4" applyNumberFormat="1" applyFont="1" applyBorder="1" applyAlignment="1">
      <alignment horizontal="center"/>
    </xf>
    <xf numFmtId="164" fontId="5" fillId="0" borderId="26" xfId="4" applyNumberFormat="1" applyFont="1" applyBorder="1" applyAlignment="1">
      <alignment horizontal="center"/>
    </xf>
    <xf numFmtId="0" fontId="6" fillId="0" borderId="1" xfId="4" applyFont="1" applyBorder="1" applyAlignment="1">
      <alignment horizontal="left"/>
    </xf>
    <xf numFmtId="0" fontId="6" fillId="0" borderId="27" xfId="4" applyFont="1" applyBorder="1" applyAlignment="1">
      <alignment horizontal="left"/>
    </xf>
    <xf numFmtId="164" fontId="5" fillId="0" borderId="1" xfId="4" applyNumberFormat="1" applyFont="1" applyBorder="1" applyAlignment="1">
      <alignment horizontal="center"/>
    </xf>
    <xf numFmtId="164" fontId="5" fillId="0" borderId="27" xfId="4" applyNumberFormat="1" applyFont="1" applyBorder="1" applyAlignment="1">
      <alignment horizontal="center"/>
    </xf>
    <xf numFmtId="0" fontId="6" fillId="0" borderId="1" xfId="4" applyFont="1" applyBorder="1" applyAlignment="1">
      <alignment horizontal="left" vertical="center" wrapText="1"/>
    </xf>
    <xf numFmtId="0" fontId="6" fillId="0" borderId="27" xfId="4" applyFont="1" applyBorder="1" applyAlignment="1">
      <alignment horizontal="left" vertical="center" wrapText="1"/>
    </xf>
    <xf numFmtId="0" fontId="10" fillId="26" borderId="5" xfId="0" applyFont="1" applyFill="1" applyBorder="1" applyAlignment="1">
      <alignment horizontal="center" vertical="center" wrapText="1"/>
    </xf>
    <xf numFmtId="0" fontId="43" fillId="0" borderId="0" xfId="4" applyFont="1" applyAlignment="1">
      <alignment horizontal="left"/>
    </xf>
    <xf numFmtId="0" fontId="6" fillId="0" borderId="30" xfId="4" applyFont="1" applyBorder="1" applyAlignment="1">
      <alignment horizontal="center"/>
    </xf>
    <xf numFmtId="0" fontId="6" fillId="0" borderId="26" xfId="4" applyFont="1" applyBorder="1" applyAlignment="1">
      <alignment horizontal="center"/>
    </xf>
    <xf numFmtId="0" fontId="6" fillId="0" borderId="31" xfId="4" applyFont="1" applyBorder="1" applyAlignment="1">
      <alignment horizontal="center"/>
    </xf>
    <xf numFmtId="0" fontId="5" fillId="0" borderId="1" xfId="4" applyFont="1" applyBorder="1" applyAlignment="1">
      <alignment horizontal="center"/>
    </xf>
    <xf numFmtId="0" fontId="5" fillId="0" borderId="27" xfId="4" applyFont="1" applyBorder="1" applyAlignment="1">
      <alignment horizontal="center"/>
    </xf>
    <xf numFmtId="0" fontId="5" fillId="0" borderId="2" xfId="4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26" borderId="3" xfId="0" applyFont="1" applyFill="1" applyBorder="1" applyAlignment="1">
      <alignment horizontal="center" vertical="center" wrapText="1"/>
    </xf>
    <xf numFmtId="0" fontId="11" fillId="26" borderId="4" xfId="0" applyFont="1" applyFill="1" applyBorder="1" applyAlignment="1">
      <alignment horizontal="center" vertical="center" wrapText="1"/>
    </xf>
    <xf numFmtId="0" fontId="10" fillId="27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/>
    <xf numFmtId="0" fontId="11" fillId="0" borderId="0" xfId="0" applyFont="1" applyFill="1" applyAlignment="1"/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17" xfId="0" applyFont="1" applyFill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171">
    <cellStyle name="20% - Accent1 2" xfId="6" xr:uid="{00000000-0005-0000-0000-000000000000}"/>
    <cellStyle name="20% - Accent2 2" xfId="7" xr:uid="{00000000-0005-0000-0000-000001000000}"/>
    <cellStyle name="20% - Accent3 2" xfId="8" xr:uid="{00000000-0005-0000-0000-000002000000}"/>
    <cellStyle name="20% - Accent4 2" xfId="9" xr:uid="{00000000-0005-0000-0000-000003000000}"/>
    <cellStyle name="20% - Accent5 2" xfId="10" xr:uid="{00000000-0005-0000-0000-000004000000}"/>
    <cellStyle name="20% - Accent6 2" xfId="11" xr:uid="{00000000-0005-0000-0000-000005000000}"/>
    <cellStyle name="40% - Accent1 2" xfId="12" xr:uid="{00000000-0005-0000-0000-000006000000}"/>
    <cellStyle name="40% - Accent2 2" xfId="13" xr:uid="{00000000-0005-0000-0000-000007000000}"/>
    <cellStyle name="40% - Accent3 2" xfId="14" xr:uid="{00000000-0005-0000-0000-000008000000}"/>
    <cellStyle name="40% - Accent4 2" xfId="15" xr:uid="{00000000-0005-0000-0000-000009000000}"/>
    <cellStyle name="40% - Accent5 2" xfId="16" xr:uid="{00000000-0005-0000-0000-00000A000000}"/>
    <cellStyle name="40% - Accent6 2" xfId="17" xr:uid="{00000000-0005-0000-0000-00000B000000}"/>
    <cellStyle name="60% - Accent1 2" xfId="18" xr:uid="{00000000-0005-0000-0000-00000C000000}"/>
    <cellStyle name="60% - Accent2 2" xfId="19" xr:uid="{00000000-0005-0000-0000-00000D000000}"/>
    <cellStyle name="60% - Accent3 2" xfId="20" xr:uid="{00000000-0005-0000-0000-00000E000000}"/>
    <cellStyle name="60% - Accent4 2" xfId="21" xr:uid="{00000000-0005-0000-0000-00000F000000}"/>
    <cellStyle name="60% - Accent5 2" xfId="22" xr:uid="{00000000-0005-0000-0000-000010000000}"/>
    <cellStyle name="60% - Accent6 2" xfId="23" xr:uid="{00000000-0005-0000-0000-000011000000}"/>
    <cellStyle name="Accent1 2" xfId="24" xr:uid="{00000000-0005-0000-0000-000012000000}"/>
    <cellStyle name="Accent2 2" xfId="25" xr:uid="{00000000-0005-0000-0000-000013000000}"/>
    <cellStyle name="Accent3 2" xfId="26" xr:uid="{00000000-0005-0000-0000-000014000000}"/>
    <cellStyle name="Accent4 2" xfId="27" xr:uid="{00000000-0005-0000-0000-000015000000}"/>
    <cellStyle name="Accent5 2" xfId="28" xr:uid="{00000000-0005-0000-0000-000016000000}"/>
    <cellStyle name="Accent6 2" xfId="29" xr:uid="{00000000-0005-0000-0000-000017000000}"/>
    <cellStyle name="Bad 2" xfId="30" xr:uid="{00000000-0005-0000-0000-000018000000}"/>
    <cellStyle name="Calculation 2" xfId="31" xr:uid="{00000000-0005-0000-0000-000019000000}"/>
    <cellStyle name="Check Cell 2" xfId="32" xr:uid="{00000000-0005-0000-0000-00001A000000}"/>
    <cellStyle name="Comma" xfId="170" builtinId="3"/>
    <cellStyle name="Comma 2" xfId="5" xr:uid="{00000000-0005-0000-0000-00001B000000}"/>
    <cellStyle name="Comma 2 2" xfId="131" xr:uid="{00000000-0005-0000-0000-00001C000000}"/>
    <cellStyle name="Comma 3" xfId="33" xr:uid="{00000000-0005-0000-0000-00001D000000}"/>
    <cellStyle name="Comma 3 2" xfId="34" xr:uid="{00000000-0005-0000-0000-00001E000000}"/>
    <cellStyle name="Comma 3 3" xfId="35" xr:uid="{00000000-0005-0000-0000-00001F000000}"/>
    <cellStyle name="Comma 3 4" xfId="111" xr:uid="{00000000-0005-0000-0000-000020000000}"/>
    <cellStyle name="Comma 4" xfId="36" xr:uid="{00000000-0005-0000-0000-000021000000}"/>
    <cellStyle name="Comma 4 2" xfId="37" xr:uid="{00000000-0005-0000-0000-000022000000}"/>
    <cellStyle name="Comma 5" xfId="38" xr:uid="{00000000-0005-0000-0000-000023000000}"/>
    <cellStyle name="Comma 5 2" xfId="124" xr:uid="{00000000-0005-0000-0000-000024000000}"/>
    <cellStyle name="Comma 6" xfId="39" xr:uid="{00000000-0005-0000-0000-000025000000}"/>
    <cellStyle name="Comma 6 2" xfId="40" xr:uid="{00000000-0005-0000-0000-000026000000}"/>
    <cellStyle name="Comma 7" xfId="41" xr:uid="{00000000-0005-0000-0000-000027000000}"/>
    <cellStyle name="Comma 8" xfId="132" xr:uid="{00000000-0005-0000-0000-000028000000}"/>
    <cellStyle name="Currency" xfId="169" builtinId="4"/>
    <cellStyle name="Currency [0] 2" xfId="114" xr:uid="{00000000-0005-0000-0000-00002A000000}"/>
    <cellStyle name="Currency 10" xfId="158" xr:uid="{00000000-0005-0000-0000-00002B000000}"/>
    <cellStyle name="Currency 11" xfId="162" xr:uid="{00000000-0005-0000-0000-00002C000000}"/>
    <cellStyle name="Currency 12" xfId="166" xr:uid="{00000000-0005-0000-0000-00002D000000}"/>
    <cellStyle name="Currency 13" xfId="165" xr:uid="{00000000-0005-0000-0000-00002E000000}"/>
    <cellStyle name="Currency 14" xfId="163" xr:uid="{00000000-0005-0000-0000-00002F000000}"/>
    <cellStyle name="Currency 15" xfId="167" xr:uid="{00000000-0005-0000-0000-000030000000}"/>
    <cellStyle name="Currency 16" xfId="164" xr:uid="{00000000-0005-0000-0000-000031000000}"/>
    <cellStyle name="Currency 2" xfId="1" xr:uid="{00000000-0005-0000-0000-000032000000}"/>
    <cellStyle name="Currency 2 2" xfId="43" xr:uid="{00000000-0005-0000-0000-000033000000}"/>
    <cellStyle name="Currency 2 2 2" xfId="133" xr:uid="{00000000-0005-0000-0000-000034000000}"/>
    <cellStyle name="Currency 2 2 2 3" xfId="134" xr:uid="{00000000-0005-0000-0000-000035000000}"/>
    <cellStyle name="Currency 2 3" xfId="44" xr:uid="{00000000-0005-0000-0000-000036000000}"/>
    <cellStyle name="Currency 2 4" xfId="42" xr:uid="{00000000-0005-0000-0000-000037000000}"/>
    <cellStyle name="Currency 2 4 2" xfId="168" xr:uid="{00000000-0005-0000-0000-000038000000}"/>
    <cellStyle name="Currency 3" xfId="45" xr:uid="{00000000-0005-0000-0000-000039000000}"/>
    <cellStyle name="Currency 3 2" xfId="46" xr:uid="{00000000-0005-0000-0000-00003A000000}"/>
    <cellStyle name="Currency 3 3" xfId="47" xr:uid="{00000000-0005-0000-0000-00003B000000}"/>
    <cellStyle name="Currency 4" xfId="48" xr:uid="{00000000-0005-0000-0000-00003C000000}"/>
    <cellStyle name="Currency 4 2" xfId="49" xr:uid="{00000000-0005-0000-0000-00003D000000}"/>
    <cellStyle name="Currency 4 2 2" xfId="50" xr:uid="{00000000-0005-0000-0000-00003E000000}"/>
    <cellStyle name="Currency 4 2 2 2" xfId="135" xr:uid="{00000000-0005-0000-0000-00003F000000}"/>
    <cellStyle name="Currency 4 3" xfId="51" xr:uid="{00000000-0005-0000-0000-000040000000}"/>
    <cellStyle name="Currency 4 3 2" xfId="123" xr:uid="{00000000-0005-0000-0000-000041000000}"/>
    <cellStyle name="Currency 4 4" xfId="52" xr:uid="{00000000-0005-0000-0000-000042000000}"/>
    <cellStyle name="Currency 5" xfId="53" xr:uid="{00000000-0005-0000-0000-000043000000}"/>
    <cellStyle name="Currency 5 2" xfId="54" xr:uid="{00000000-0005-0000-0000-000044000000}"/>
    <cellStyle name="Currency 5 3" xfId="55" xr:uid="{00000000-0005-0000-0000-000045000000}"/>
    <cellStyle name="Currency 5 4" xfId="115" xr:uid="{00000000-0005-0000-0000-000046000000}"/>
    <cellStyle name="Currency 6" xfId="56" xr:uid="{00000000-0005-0000-0000-000047000000}"/>
    <cellStyle name="Currency 6 2" xfId="116" xr:uid="{00000000-0005-0000-0000-000048000000}"/>
    <cellStyle name="Currency 7" xfId="57" xr:uid="{00000000-0005-0000-0000-000049000000}"/>
    <cellStyle name="Currency 7 2" xfId="127" xr:uid="{00000000-0005-0000-0000-00004A000000}"/>
    <cellStyle name="Currency 8" xfId="130" xr:uid="{00000000-0005-0000-0000-00004B000000}"/>
    <cellStyle name="Currency 8 2" xfId="160" xr:uid="{00000000-0005-0000-0000-00004C000000}"/>
    <cellStyle name="Currency 9" xfId="113" xr:uid="{00000000-0005-0000-0000-00004D000000}"/>
    <cellStyle name="Explanatory Text 2" xfId="58" xr:uid="{00000000-0005-0000-0000-00004E000000}"/>
    <cellStyle name="Explanatory Text 2 2" xfId="136" xr:uid="{00000000-0005-0000-0000-00004F000000}"/>
    <cellStyle name="Good 2" xfId="59" xr:uid="{00000000-0005-0000-0000-000050000000}"/>
    <cellStyle name="Heading 1 2" xfId="60" xr:uid="{00000000-0005-0000-0000-000051000000}"/>
    <cellStyle name="Heading 1 2 2" xfId="137" xr:uid="{00000000-0005-0000-0000-000052000000}"/>
    <cellStyle name="Heading 2 2" xfId="61" xr:uid="{00000000-0005-0000-0000-000053000000}"/>
    <cellStyle name="Heading 2 2 2" xfId="138" xr:uid="{00000000-0005-0000-0000-000054000000}"/>
    <cellStyle name="Heading 3 2" xfId="62" xr:uid="{00000000-0005-0000-0000-000055000000}"/>
    <cellStyle name="Heading 3 2 2" xfId="139" xr:uid="{00000000-0005-0000-0000-000056000000}"/>
    <cellStyle name="Heading 4 2" xfId="63" xr:uid="{00000000-0005-0000-0000-000057000000}"/>
    <cellStyle name="Heading 4 2 2" xfId="140" xr:uid="{00000000-0005-0000-0000-000058000000}"/>
    <cellStyle name="Input 2" xfId="64" xr:uid="{00000000-0005-0000-0000-000059000000}"/>
    <cellStyle name="Linked Cell 2" xfId="65" xr:uid="{00000000-0005-0000-0000-00005A000000}"/>
    <cellStyle name="Linked Cell 2 2" xfId="141" xr:uid="{00000000-0005-0000-0000-00005B000000}"/>
    <cellStyle name="Neutral 2" xfId="66" xr:uid="{00000000-0005-0000-0000-00005C000000}"/>
    <cellStyle name="Normal" xfId="0" builtinId="0"/>
    <cellStyle name="Normal 10" xfId="67" xr:uid="{00000000-0005-0000-0000-00005E000000}"/>
    <cellStyle name="Normal 11" xfId="68" xr:uid="{00000000-0005-0000-0000-00005F000000}"/>
    <cellStyle name="Normal 12" xfId="142" xr:uid="{00000000-0005-0000-0000-000060000000}"/>
    <cellStyle name="Normal 13" xfId="117" xr:uid="{00000000-0005-0000-0000-000061000000}"/>
    <cellStyle name="Normal 14" xfId="155" xr:uid="{00000000-0005-0000-0000-000062000000}"/>
    <cellStyle name="Normal 15" xfId="157" xr:uid="{00000000-0005-0000-0000-000063000000}"/>
    <cellStyle name="Normal 16" xfId="112" xr:uid="{00000000-0005-0000-0000-000064000000}"/>
    <cellStyle name="Normal 2" xfId="2" xr:uid="{00000000-0005-0000-0000-000065000000}"/>
    <cellStyle name="Normal 2 2" xfId="69" xr:uid="{00000000-0005-0000-0000-000066000000}"/>
    <cellStyle name="Normal 2 2 2" xfId="70" xr:uid="{00000000-0005-0000-0000-000067000000}"/>
    <cellStyle name="Normal 2 3" xfId="71" xr:uid="{00000000-0005-0000-0000-000068000000}"/>
    <cellStyle name="Normal 2 4" xfId="143" xr:uid="{00000000-0005-0000-0000-000069000000}"/>
    <cellStyle name="Normal 3" xfId="3" xr:uid="{00000000-0005-0000-0000-00006A000000}"/>
    <cellStyle name="Normal 3 2" xfId="73" xr:uid="{00000000-0005-0000-0000-00006B000000}"/>
    <cellStyle name="Normal 3 2 2" xfId="110" xr:uid="{00000000-0005-0000-0000-00006C000000}"/>
    <cellStyle name="Normal 3 2 3" xfId="144" xr:uid="{00000000-0005-0000-0000-00006D000000}"/>
    <cellStyle name="Normal 3 3" xfId="74" xr:uid="{00000000-0005-0000-0000-00006E000000}"/>
    <cellStyle name="Normal 3 4" xfId="75" xr:uid="{00000000-0005-0000-0000-00006F000000}"/>
    <cellStyle name="Normal 3 5" xfId="72" xr:uid="{00000000-0005-0000-0000-000070000000}"/>
    <cellStyle name="Normal 4" xfId="76" xr:uid="{00000000-0005-0000-0000-000071000000}"/>
    <cellStyle name="Normal 4 2" xfId="77" xr:uid="{00000000-0005-0000-0000-000072000000}"/>
    <cellStyle name="Normal 4 2 2" xfId="78" xr:uid="{00000000-0005-0000-0000-000073000000}"/>
    <cellStyle name="Normal 4 3" xfId="79" xr:uid="{00000000-0005-0000-0000-000074000000}"/>
    <cellStyle name="Normal 4 3 2" xfId="145" xr:uid="{00000000-0005-0000-0000-000075000000}"/>
    <cellStyle name="Normal 5" xfId="80" xr:uid="{00000000-0005-0000-0000-000076000000}"/>
    <cellStyle name="Normal 5 2" xfId="118" xr:uid="{00000000-0005-0000-0000-000077000000}"/>
    <cellStyle name="Normal 6" xfId="81" xr:uid="{00000000-0005-0000-0000-000078000000}"/>
    <cellStyle name="Normal 6 2" xfId="82" xr:uid="{00000000-0005-0000-0000-000079000000}"/>
    <cellStyle name="Normal 6 2 2" xfId="147" xr:uid="{00000000-0005-0000-0000-00007A000000}"/>
    <cellStyle name="Normal 6 2 3" xfId="146" xr:uid="{00000000-0005-0000-0000-00007B000000}"/>
    <cellStyle name="Normal 6 3" xfId="83" xr:uid="{00000000-0005-0000-0000-00007C000000}"/>
    <cellStyle name="Normal 6 4" xfId="109" xr:uid="{00000000-0005-0000-0000-00007D000000}"/>
    <cellStyle name="Normal 7" xfId="84" xr:uid="{00000000-0005-0000-0000-00007E000000}"/>
    <cellStyle name="Normal 7 2" xfId="85" xr:uid="{00000000-0005-0000-0000-00007F000000}"/>
    <cellStyle name="Normal 8" xfId="86" xr:uid="{00000000-0005-0000-0000-000080000000}"/>
    <cellStyle name="Normal 8 2" xfId="161" xr:uid="{00000000-0005-0000-0000-000081000000}"/>
    <cellStyle name="Normal 8 3" xfId="128" xr:uid="{00000000-0005-0000-0000-000082000000}"/>
    <cellStyle name="Normal 9" xfId="87" xr:uid="{00000000-0005-0000-0000-000083000000}"/>
    <cellStyle name="Normal 9 2" xfId="148" xr:uid="{00000000-0005-0000-0000-000084000000}"/>
    <cellStyle name="Normal_Rates Estimate" xfId="4" xr:uid="{00000000-0005-0000-0000-000085000000}"/>
    <cellStyle name="Note 2" xfId="88" xr:uid="{00000000-0005-0000-0000-000086000000}"/>
    <cellStyle name="Note 2 2" xfId="149" xr:uid="{00000000-0005-0000-0000-000087000000}"/>
    <cellStyle name="Output 2" xfId="89" xr:uid="{00000000-0005-0000-0000-000088000000}"/>
    <cellStyle name="Percent 10" xfId="156" xr:uid="{00000000-0005-0000-0000-000089000000}"/>
    <cellStyle name="Percent 11" xfId="122" xr:uid="{00000000-0005-0000-0000-00008A000000}"/>
    <cellStyle name="Percent 2" xfId="90" xr:uid="{00000000-0005-0000-0000-00008B000000}"/>
    <cellStyle name="Percent 2 2" xfId="91" xr:uid="{00000000-0005-0000-0000-00008C000000}"/>
    <cellStyle name="Percent 2 2 2" xfId="108" xr:uid="{00000000-0005-0000-0000-00008D000000}"/>
    <cellStyle name="Percent 3" xfId="92" xr:uid="{00000000-0005-0000-0000-00008E000000}"/>
    <cellStyle name="Percent 3 2" xfId="93" xr:uid="{00000000-0005-0000-0000-00008F000000}"/>
    <cellStyle name="Percent 3 2 2" xfId="150" xr:uid="{00000000-0005-0000-0000-000090000000}"/>
    <cellStyle name="Percent 4" xfId="94" xr:uid="{00000000-0005-0000-0000-000091000000}"/>
    <cellStyle name="Percent 4 2" xfId="95" xr:uid="{00000000-0005-0000-0000-000092000000}"/>
    <cellStyle name="Percent 4 2 2" xfId="151" xr:uid="{00000000-0005-0000-0000-000093000000}"/>
    <cellStyle name="Percent 4 3" xfId="107" xr:uid="{00000000-0005-0000-0000-000094000000}"/>
    <cellStyle name="Percent 5" xfId="96" xr:uid="{00000000-0005-0000-0000-000095000000}"/>
    <cellStyle name="Percent 5 2" xfId="97" xr:uid="{00000000-0005-0000-0000-000096000000}"/>
    <cellStyle name="Percent 5 3" xfId="106" xr:uid="{00000000-0005-0000-0000-000097000000}"/>
    <cellStyle name="Percent 5 4" xfId="119" xr:uid="{00000000-0005-0000-0000-000098000000}"/>
    <cellStyle name="Percent 6" xfId="98" xr:uid="{00000000-0005-0000-0000-000099000000}"/>
    <cellStyle name="Percent 6 2" xfId="99" xr:uid="{00000000-0005-0000-0000-00009A000000}"/>
    <cellStyle name="Percent 6 3" xfId="100" xr:uid="{00000000-0005-0000-0000-00009B000000}"/>
    <cellStyle name="Percent 6 4" xfId="120" xr:uid="{00000000-0005-0000-0000-00009C000000}"/>
    <cellStyle name="Percent 7" xfId="101" xr:uid="{00000000-0005-0000-0000-00009D000000}"/>
    <cellStyle name="Percent 7 2" xfId="126" xr:uid="{00000000-0005-0000-0000-00009E000000}"/>
    <cellStyle name="Percent 7 3" xfId="121" xr:uid="{00000000-0005-0000-0000-00009F000000}"/>
    <cellStyle name="Percent 8" xfId="102" xr:uid="{00000000-0005-0000-0000-0000A0000000}"/>
    <cellStyle name="Percent 8 2" xfId="125" xr:uid="{00000000-0005-0000-0000-0000A1000000}"/>
    <cellStyle name="Percent 9" xfId="129" xr:uid="{00000000-0005-0000-0000-0000A2000000}"/>
    <cellStyle name="Percent 9 2" xfId="159" xr:uid="{00000000-0005-0000-0000-0000A3000000}"/>
    <cellStyle name="Title 2" xfId="103" xr:uid="{00000000-0005-0000-0000-0000A5000000}"/>
    <cellStyle name="Title 2 2" xfId="152" xr:uid="{00000000-0005-0000-0000-0000A6000000}"/>
    <cellStyle name="Total 2" xfId="104" xr:uid="{00000000-0005-0000-0000-0000A7000000}"/>
    <cellStyle name="Total 2 2" xfId="153" xr:uid="{00000000-0005-0000-0000-0000A8000000}"/>
    <cellStyle name="Warning Text 2" xfId="105" xr:uid="{00000000-0005-0000-0000-0000A9000000}"/>
    <cellStyle name="Warning Text 2 2" xfId="154" xr:uid="{00000000-0005-0000-0000-0000A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88487-C3C0-4E6C-BCC4-D714F8BF2EFB}">
  <sheetPr>
    <tabColor rgb="FFFFC000"/>
  </sheetPr>
  <dimension ref="B3:F11"/>
  <sheetViews>
    <sheetView workbookViewId="0">
      <selection activeCell="E31" sqref="E31"/>
    </sheetView>
  </sheetViews>
  <sheetFormatPr defaultRowHeight="14.5"/>
  <sheetData>
    <row r="3" spans="2:6">
      <c r="B3" s="140">
        <v>44013</v>
      </c>
      <c r="C3">
        <v>31</v>
      </c>
      <c r="E3" s="140">
        <v>44197</v>
      </c>
      <c r="F3">
        <v>31</v>
      </c>
    </row>
    <row r="4" spans="2:6">
      <c r="B4" s="140">
        <v>44044</v>
      </c>
      <c r="C4">
        <v>31</v>
      </c>
      <c r="E4" s="140">
        <v>44228</v>
      </c>
      <c r="F4">
        <v>28</v>
      </c>
    </row>
    <row r="5" spans="2:6">
      <c r="B5" s="140">
        <v>44075</v>
      </c>
      <c r="C5">
        <v>30</v>
      </c>
      <c r="E5" s="140">
        <v>44256</v>
      </c>
      <c r="F5" s="13">
        <v>31</v>
      </c>
    </row>
    <row r="6" spans="2:6">
      <c r="B6" s="140">
        <v>44105</v>
      </c>
      <c r="C6" s="13">
        <v>31</v>
      </c>
      <c r="E6" s="140">
        <v>44287</v>
      </c>
      <c r="F6" s="13">
        <v>30</v>
      </c>
    </row>
    <row r="7" spans="2:6">
      <c r="B7" s="140">
        <v>44136</v>
      </c>
      <c r="C7" s="13">
        <v>30</v>
      </c>
      <c r="E7" s="140">
        <v>44317</v>
      </c>
      <c r="F7" s="13">
        <v>31</v>
      </c>
    </row>
    <row r="8" spans="2:6">
      <c r="B8" s="140">
        <v>44166</v>
      </c>
      <c r="C8">
        <v>31</v>
      </c>
      <c r="E8" s="140">
        <v>44348</v>
      </c>
      <c r="F8" s="13">
        <v>30</v>
      </c>
    </row>
    <row r="9" spans="2:6">
      <c r="C9">
        <f>SUM(C3:C8)</f>
        <v>184</v>
      </c>
      <c r="F9" s="13">
        <f>SUM(F3:F8)</f>
        <v>181</v>
      </c>
    </row>
    <row r="10" spans="2:6">
      <c r="C10" s="141">
        <v>0.95</v>
      </c>
      <c r="F10" s="141">
        <v>0.95</v>
      </c>
    </row>
    <row r="11" spans="2:6">
      <c r="C11" s="142">
        <f>C9*C10</f>
        <v>174.79999999999998</v>
      </c>
      <c r="D11" s="143"/>
      <c r="E11" s="143"/>
      <c r="F11" s="142">
        <f>F9*F10</f>
        <v>171.95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73DE7-35BC-4660-AF9E-6B8DE7C8CFE7}">
  <dimension ref="A1:G19"/>
  <sheetViews>
    <sheetView zoomScale="110" zoomScaleNormal="110" workbookViewId="0">
      <selection activeCell="I8" sqref="I8"/>
    </sheetView>
  </sheetViews>
  <sheetFormatPr defaultRowHeight="14"/>
  <cols>
    <col min="1" max="1" width="14.08984375" style="42" customWidth="1"/>
    <col min="2" max="2" width="34.1796875" style="42" customWidth="1"/>
    <col min="3" max="3" width="15.36328125" style="42" customWidth="1"/>
    <col min="4" max="5" width="12.1796875" style="42" customWidth="1"/>
    <col min="6" max="6" width="12.26953125" style="42" customWidth="1"/>
    <col min="7" max="7" width="16.26953125" style="42" customWidth="1"/>
    <col min="8" max="8" width="10.54296875" style="42" customWidth="1"/>
    <col min="9" max="9" width="16" style="42" customWidth="1"/>
    <col min="10" max="16384" width="8.7265625" style="42"/>
  </cols>
  <sheetData>
    <row r="1" spans="1:7" ht="20" customHeight="1">
      <c r="A1" s="53" t="s">
        <v>443</v>
      </c>
      <c r="B1" s="4"/>
      <c r="C1" s="4"/>
    </row>
    <row r="2" spans="1:7" ht="14" customHeight="1">
      <c r="D2" s="258" t="s">
        <v>444</v>
      </c>
      <c r="E2" s="259"/>
      <c r="F2" s="259"/>
      <c r="G2" s="260"/>
    </row>
    <row r="3" spans="1:7">
      <c r="A3" s="4" t="s">
        <v>441</v>
      </c>
      <c r="D3" s="261"/>
      <c r="E3" s="262"/>
      <c r="F3" s="262"/>
      <c r="G3" s="263"/>
    </row>
    <row r="4" spans="1:7">
      <c r="A4" s="76" t="s">
        <v>76</v>
      </c>
      <c r="B4" s="76"/>
      <c r="D4" s="261"/>
      <c r="E4" s="262"/>
      <c r="F4" s="262"/>
      <c r="G4" s="263"/>
    </row>
    <row r="5" spans="1:7">
      <c r="A5" s="76" t="s">
        <v>408</v>
      </c>
      <c r="B5" s="76"/>
      <c r="D5" s="264"/>
      <c r="E5" s="265"/>
      <c r="F5" s="265"/>
      <c r="G5" s="266"/>
    </row>
    <row r="6" spans="1:7">
      <c r="B6" s="76"/>
      <c r="C6" s="76"/>
    </row>
    <row r="7" spans="1:7" ht="30" customHeight="1">
      <c r="A7" s="229" t="s">
        <v>8</v>
      </c>
      <c r="B7" s="229" t="s">
        <v>52</v>
      </c>
      <c r="C7" s="225" t="s">
        <v>9</v>
      </c>
      <c r="D7" s="241" t="s">
        <v>413</v>
      </c>
      <c r="E7" s="226" t="s">
        <v>414</v>
      </c>
    </row>
    <row r="8" spans="1:7">
      <c r="A8" s="228">
        <v>7100</v>
      </c>
      <c r="B8" s="220" t="s">
        <v>439</v>
      </c>
      <c r="C8" s="227" t="s">
        <v>54</v>
      </c>
      <c r="D8" s="219">
        <v>26.6</v>
      </c>
      <c r="E8" s="231">
        <v>24.18</v>
      </c>
    </row>
    <row r="9" spans="1:7">
      <c r="A9" s="228">
        <v>7100</v>
      </c>
      <c r="B9" s="220" t="s">
        <v>440</v>
      </c>
      <c r="C9" s="227" t="s">
        <v>54</v>
      </c>
      <c r="D9" s="219">
        <v>17.7</v>
      </c>
      <c r="E9" s="231">
        <v>16.09</v>
      </c>
    </row>
    <row r="10" spans="1:7">
      <c r="B10" s="91"/>
    </row>
    <row r="11" spans="1:7">
      <c r="A11" s="224" t="s">
        <v>442</v>
      </c>
    </row>
    <row r="12" spans="1:7">
      <c r="A12" s="217" t="s">
        <v>51</v>
      </c>
      <c r="C12" s="217"/>
    </row>
    <row r="13" spans="1:7">
      <c r="A13" s="217" t="s">
        <v>409</v>
      </c>
      <c r="C13" s="217"/>
    </row>
    <row r="14" spans="1:7">
      <c r="A14" s="217"/>
      <c r="C14" s="217"/>
    </row>
    <row r="15" spans="1:7" ht="29" customHeight="1">
      <c r="A15" s="229" t="s">
        <v>8</v>
      </c>
      <c r="B15" s="229" t="s">
        <v>52</v>
      </c>
      <c r="C15" s="225" t="s">
        <v>9</v>
      </c>
      <c r="D15" s="229" t="s">
        <v>7</v>
      </c>
      <c r="E15" s="186" t="s">
        <v>413</v>
      </c>
      <c r="F15" s="151" t="s">
        <v>414</v>
      </c>
    </row>
    <row r="16" spans="1:7">
      <c r="A16" s="228">
        <v>7102</v>
      </c>
      <c r="B16" s="216" t="s">
        <v>438</v>
      </c>
      <c r="C16" s="67" t="s">
        <v>54</v>
      </c>
      <c r="D16" s="230" t="s">
        <v>57</v>
      </c>
      <c r="E16" s="223">
        <v>11.41</v>
      </c>
      <c r="F16" s="231">
        <v>10.37</v>
      </c>
    </row>
    <row r="17" spans="1:6">
      <c r="A17" s="228">
        <v>7102</v>
      </c>
      <c r="B17" s="221" t="s">
        <v>437</v>
      </c>
      <c r="C17" s="63" t="s">
        <v>54</v>
      </c>
      <c r="D17" s="222" t="s">
        <v>58</v>
      </c>
      <c r="E17" s="223">
        <v>12.73</v>
      </c>
      <c r="F17" s="231">
        <v>11.57</v>
      </c>
    </row>
    <row r="18" spans="1:6">
      <c r="A18" s="228">
        <v>7102</v>
      </c>
      <c r="B18" s="221" t="s">
        <v>436</v>
      </c>
      <c r="C18" s="63" t="s">
        <v>54</v>
      </c>
      <c r="D18" s="222" t="s">
        <v>59</v>
      </c>
      <c r="E18" s="223">
        <v>13.71</v>
      </c>
      <c r="F18" s="231">
        <v>12.46</v>
      </c>
    </row>
    <row r="19" spans="1:6">
      <c r="A19" s="228">
        <v>7102</v>
      </c>
      <c r="B19" s="221" t="s">
        <v>435</v>
      </c>
      <c r="C19" s="63" t="s">
        <v>54</v>
      </c>
      <c r="D19" s="222" t="s">
        <v>60</v>
      </c>
      <c r="E19" s="232">
        <v>16.760000000000002</v>
      </c>
      <c r="F19" s="231">
        <v>15.24</v>
      </c>
    </row>
  </sheetData>
  <mergeCells count="1">
    <mergeCell ref="D2:G5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7"/>
  <sheetViews>
    <sheetView zoomScale="110" zoomScaleNormal="110" workbookViewId="0">
      <selection activeCell="A8" sqref="A8"/>
    </sheetView>
  </sheetViews>
  <sheetFormatPr defaultColWidth="9.1796875" defaultRowHeight="14"/>
  <cols>
    <col min="1" max="1" width="28.1796875" style="42" customWidth="1"/>
    <col min="2" max="4" width="20.26953125" style="42" customWidth="1"/>
    <col min="5" max="5" width="25.81640625" style="42" bestFit="1" customWidth="1"/>
    <col min="6" max="6" width="22.7265625" style="42" bestFit="1" customWidth="1"/>
    <col min="7" max="16384" width="9.1796875" style="42"/>
  </cols>
  <sheetData>
    <row r="1" spans="1:5" ht="15">
      <c r="A1" s="52" t="s">
        <v>121</v>
      </c>
      <c r="B1" s="52"/>
      <c r="C1" s="114"/>
      <c r="D1" s="114"/>
      <c r="E1" s="114"/>
    </row>
    <row r="2" spans="1:5" ht="15">
      <c r="A2" s="49" t="s">
        <v>128</v>
      </c>
      <c r="B2" s="49"/>
      <c r="C2" s="114"/>
      <c r="D2" s="114"/>
      <c r="E2" s="114"/>
    </row>
    <row r="3" spans="1:5" ht="15">
      <c r="A3" s="256" t="s">
        <v>409</v>
      </c>
      <c r="B3" s="256"/>
      <c r="C3" s="257"/>
      <c r="D3" s="134"/>
      <c r="E3" s="114"/>
    </row>
    <row r="4" spans="1:5">
      <c r="A4" s="2"/>
      <c r="B4" s="2"/>
    </row>
    <row r="5" spans="1:5">
      <c r="A5" s="258" t="s">
        <v>444</v>
      </c>
      <c r="B5" s="259"/>
      <c r="C5" s="259"/>
      <c r="D5" s="260"/>
    </row>
    <row r="6" spans="1:5">
      <c r="A6" s="261"/>
      <c r="B6" s="262"/>
      <c r="C6" s="262"/>
      <c r="D6" s="263"/>
    </row>
    <row r="7" spans="1:5">
      <c r="A7" s="264"/>
      <c r="B7" s="265"/>
      <c r="C7" s="265"/>
      <c r="D7" s="266"/>
    </row>
    <row r="9" spans="1:5" ht="28">
      <c r="A9" s="242" t="s">
        <v>10</v>
      </c>
      <c r="B9" s="242" t="s">
        <v>11</v>
      </c>
      <c r="C9" s="242" t="s">
        <v>12</v>
      </c>
      <c r="D9" s="243"/>
    </row>
    <row r="10" spans="1:5">
      <c r="A10" s="244" t="s">
        <v>4</v>
      </c>
      <c r="B10" s="244">
        <v>1</v>
      </c>
      <c r="C10" s="244">
        <v>12</v>
      </c>
      <c r="D10" s="115"/>
    </row>
    <row r="11" spans="1:5">
      <c r="A11" s="244" t="s">
        <v>5</v>
      </c>
      <c r="B11" s="244">
        <v>2</v>
      </c>
      <c r="C11" s="244">
        <v>16</v>
      </c>
      <c r="D11" s="115"/>
    </row>
    <row r="12" spans="1:5">
      <c r="A12" s="244" t="s">
        <v>6</v>
      </c>
      <c r="B12" s="244">
        <v>3</v>
      </c>
      <c r="C12" s="244">
        <v>21</v>
      </c>
      <c r="D12" s="115"/>
    </row>
    <row r="13" spans="1:5">
      <c r="A13" s="115"/>
      <c r="B13" s="115"/>
      <c r="C13" s="115"/>
      <c r="D13" s="115"/>
      <c r="E13" s="115"/>
    </row>
    <row r="14" spans="1:5">
      <c r="A14" s="245" t="s">
        <v>17</v>
      </c>
      <c r="B14" s="245"/>
      <c r="C14" s="115"/>
      <c r="D14" s="115"/>
      <c r="E14" s="115"/>
    </row>
    <row r="16" spans="1:5" ht="28">
      <c r="A16" s="30" t="s">
        <v>13</v>
      </c>
      <c r="B16" s="184" t="s">
        <v>417</v>
      </c>
      <c r="C16" s="187" t="s">
        <v>418</v>
      </c>
      <c r="D16" s="30" t="s">
        <v>14</v>
      </c>
    </row>
    <row r="17" spans="1:6" ht="30.5" customHeight="1">
      <c r="A17" s="244" t="s">
        <v>4</v>
      </c>
      <c r="B17" s="246">
        <v>54.53</v>
      </c>
      <c r="C17" s="247">
        <v>49.57</v>
      </c>
      <c r="D17" s="167" t="s">
        <v>15</v>
      </c>
    </row>
    <row r="18" spans="1:6" ht="36" customHeight="1">
      <c r="A18" s="244" t="s">
        <v>5</v>
      </c>
      <c r="B18" s="246">
        <v>75.92</v>
      </c>
      <c r="C18" s="247">
        <v>69.02</v>
      </c>
      <c r="D18" s="167" t="s">
        <v>15</v>
      </c>
    </row>
    <row r="19" spans="1:6" ht="33.5" customHeight="1">
      <c r="A19" s="244" t="s">
        <v>6</v>
      </c>
      <c r="B19" s="246">
        <v>122.9</v>
      </c>
      <c r="C19" s="247">
        <v>111.73</v>
      </c>
      <c r="D19" s="167" t="s">
        <v>15</v>
      </c>
    </row>
    <row r="20" spans="1:6">
      <c r="A20" s="254" t="s">
        <v>391</v>
      </c>
      <c r="B20" s="246">
        <v>22.35</v>
      </c>
      <c r="C20" s="247">
        <v>20.32</v>
      </c>
      <c r="D20" s="167" t="s">
        <v>16</v>
      </c>
    </row>
    <row r="21" spans="1:6">
      <c r="A21" s="255" t="s">
        <v>145</v>
      </c>
      <c r="B21" s="248">
        <v>58.54</v>
      </c>
      <c r="C21" s="249">
        <v>53.22</v>
      </c>
      <c r="D21" s="166" t="s">
        <v>16</v>
      </c>
      <c r="F21" s="12"/>
    </row>
    <row r="22" spans="1:6">
      <c r="A22" s="254" t="s">
        <v>33</v>
      </c>
      <c r="B22" s="246">
        <v>66.88</v>
      </c>
      <c r="C22" s="249">
        <v>60.8</v>
      </c>
      <c r="D22" s="167" t="s">
        <v>16</v>
      </c>
    </row>
    <row r="23" spans="1:6">
      <c r="A23" s="254" t="s">
        <v>34</v>
      </c>
      <c r="B23" s="246">
        <v>44.22</v>
      </c>
      <c r="C23" s="249">
        <v>40.200000000000003</v>
      </c>
      <c r="D23" s="167" t="s">
        <v>16</v>
      </c>
    </row>
    <row r="25" spans="1:6">
      <c r="A25" s="245" t="s">
        <v>18</v>
      </c>
      <c r="B25" s="245"/>
    </row>
    <row r="26" spans="1:6" ht="15">
      <c r="E26" s="185"/>
    </row>
    <row r="27" spans="1:6" ht="28">
      <c r="A27" s="30" t="s">
        <v>7</v>
      </c>
      <c r="B27" s="184" t="s">
        <v>417</v>
      </c>
      <c r="C27" s="187" t="s">
        <v>418</v>
      </c>
      <c r="D27" s="30" t="s">
        <v>416</v>
      </c>
    </row>
    <row r="28" spans="1:6">
      <c r="A28" s="167">
        <v>1</v>
      </c>
      <c r="B28" s="250">
        <v>30.54</v>
      </c>
      <c r="C28" s="251">
        <v>27.76</v>
      </c>
      <c r="D28" s="252">
        <f>B28*175+C28*172</f>
        <v>10119.220000000001</v>
      </c>
      <c r="E28" s="118"/>
    </row>
    <row r="29" spans="1:6">
      <c r="A29" s="167">
        <v>2</v>
      </c>
      <c r="B29" s="250">
        <v>42.17</v>
      </c>
      <c r="C29" s="251">
        <v>38.340000000000003</v>
      </c>
      <c r="D29" s="252">
        <f t="shared" ref="D29:D52" si="0">B29*175+C29*172</f>
        <v>13974.23</v>
      </c>
    </row>
    <row r="30" spans="1:6">
      <c r="A30" s="167">
        <v>3</v>
      </c>
      <c r="B30" s="250">
        <v>50.6</v>
      </c>
      <c r="C30" s="251">
        <v>46</v>
      </c>
      <c r="D30" s="252">
        <f t="shared" si="0"/>
        <v>16767</v>
      </c>
    </row>
    <row r="31" spans="1:6">
      <c r="A31" s="167">
        <v>4</v>
      </c>
      <c r="B31" s="250">
        <v>59.04</v>
      </c>
      <c r="C31" s="251">
        <v>53.67</v>
      </c>
      <c r="D31" s="252">
        <f t="shared" si="0"/>
        <v>19563.239999999998</v>
      </c>
    </row>
    <row r="32" spans="1:6">
      <c r="A32" s="167">
        <v>5</v>
      </c>
      <c r="B32" s="250">
        <v>67.47</v>
      </c>
      <c r="C32" s="251">
        <v>61.34</v>
      </c>
      <c r="D32" s="252">
        <f t="shared" si="0"/>
        <v>22357.730000000003</v>
      </c>
    </row>
    <row r="33" spans="1:4">
      <c r="A33" s="167">
        <v>6</v>
      </c>
      <c r="B33" s="250">
        <v>75.91</v>
      </c>
      <c r="C33" s="251">
        <v>69.010000000000005</v>
      </c>
      <c r="D33" s="252">
        <f t="shared" si="0"/>
        <v>25153.97</v>
      </c>
    </row>
    <row r="34" spans="1:4">
      <c r="A34" s="167">
        <v>7</v>
      </c>
      <c r="B34" s="250">
        <v>84.34</v>
      </c>
      <c r="C34" s="251">
        <v>76.67</v>
      </c>
      <c r="D34" s="252">
        <f t="shared" si="0"/>
        <v>27946.739999999998</v>
      </c>
    </row>
    <row r="35" spans="1:4">
      <c r="A35" s="167">
        <v>8</v>
      </c>
      <c r="B35" s="250">
        <v>92.77</v>
      </c>
      <c r="C35" s="251">
        <v>84.34</v>
      </c>
      <c r="D35" s="252">
        <f t="shared" si="0"/>
        <v>30741.230000000003</v>
      </c>
    </row>
    <row r="36" spans="1:4">
      <c r="A36" s="167">
        <v>9</v>
      </c>
      <c r="B36" s="250">
        <v>101.21</v>
      </c>
      <c r="C36" s="251">
        <v>92.01</v>
      </c>
      <c r="D36" s="252">
        <f t="shared" si="0"/>
        <v>33537.47</v>
      </c>
    </row>
    <row r="37" spans="1:4">
      <c r="A37" s="167">
        <v>10</v>
      </c>
      <c r="B37" s="250">
        <v>109.65</v>
      </c>
      <c r="C37" s="251">
        <v>99.68</v>
      </c>
      <c r="D37" s="252">
        <f t="shared" si="0"/>
        <v>36333.710000000006</v>
      </c>
    </row>
    <row r="38" spans="1:4">
      <c r="A38" s="167">
        <v>11</v>
      </c>
      <c r="B38" s="250">
        <v>118.07</v>
      </c>
      <c r="C38" s="251">
        <v>107.34</v>
      </c>
      <c r="D38" s="252">
        <f t="shared" si="0"/>
        <v>39124.729999999996</v>
      </c>
    </row>
    <row r="39" spans="1:4">
      <c r="A39" s="167">
        <v>12</v>
      </c>
      <c r="B39" s="250">
        <v>126.51</v>
      </c>
      <c r="C39" s="251">
        <v>115.01</v>
      </c>
      <c r="D39" s="252">
        <f t="shared" si="0"/>
        <v>41920.97</v>
      </c>
    </row>
    <row r="40" spans="1:4">
      <c r="A40" s="167">
        <v>13</v>
      </c>
      <c r="B40" s="250">
        <v>134.94999999999999</v>
      </c>
      <c r="C40" s="251">
        <v>122.68</v>
      </c>
      <c r="D40" s="252">
        <f t="shared" si="0"/>
        <v>44717.21</v>
      </c>
    </row>
    <row r="41" spans="1:4" s="4" customFormat="1">
      <c r="A41" s="167">
        <v>14</v>
      </c>
      <c r="B41" s="250">
        <v>143.37</v>
      </c>
      <c r="C41" s="251">
        <v>130.34</v>
      </c>
      <c r="D41" s="252">
        <f t="shared" si="0"/>
        <v>47508.229999999996</v>
      </c>
    </row>
    <row r="42" spans="1:4">
      <c r="A42" s="167">
        <v>15</v>
      </c>
      <c r="B42" s="250">
        <v>151.81</v>
      </c>
      <c r="C42" s="251">
        <v>138.01</v>
      </c>
      <c r="D42" s="252">
        <f t="shared" si="0"/>
        <v>50304.47</v>
      </c>
    </row>
    <row r="43" spans="1:4">
      <c r="A43" s="167">
        <v>16</v>
      </c>
      <c r="B43" s="250">
        <v>160.25</v>
      </c>
      <c r="C43" s="251">
        <v>145.68</v>
      </c>
      <c r="D43" s="252">
        <f t="shared" si="0"/>
        <v>53100.710000000006</v>
      </c>
    </row>
    <row r="44" spans="1:4">
      <c r="A44" s="167">
        <v>17</v>
      </c>
      <c r="B44" s="250">
        <v>168.69</v>
      </c>
      <c r="C44" s="251">
        <v>153.35</v>
      </c>
      <c r="D44" s="252">
        <f t="shared" si="0"/>
        <v>55896.95</v>
      </c>
    </row>
    <row r="45" spans="1:4">
      <c r="A45" s="167">
        <v>18</v>
      </c>
      <c r="B45" s="250">
        <v>177.11</v>
      </c>
      <c r="C45" s="251">
        <v>161.01</v>
      </c>
      <c r="D45" s="252">
        <f t="shared" si="0"/>
        <v>58687.97</v>
      </c>
    </row>
    <row r="46" spans="1:4">
      <c r="A46" s="167">
        <v>19</v>
      </c>
      <c r="B46" s="250">
        <v>185.55</v>
      </c>
      <c r="C46" s="251">
        <v>168.68</v>
      </c>
      <c r="D46" s="252">
        <f t="shared" si="0"/>
        <v>61484.210000000006</v>
      </c>
    </row>
    <row r="47" spans="1:4">
      <c r="A47" s="167">
        <v>20</v>
      </c>
      <c r="B47" s="250">
        <v>193.99</v>
      </c>
      <c r="C47" s="251">
        <v>176.35</v>
      </c>
      <c r="D47" s="252">
        <f t="shared" si="0"/>
        <v>64280.45</v>
      </c>
    </row>
    <row r="48" spans="1:4">
      <c r="A48" s="167">
        <v>21</v>
      </c>
      <c r="B48" s="250">
        <v>202.42</v>
      </c>
      <c r="C48" s="251">
        <v>184.02</v>
      </c>
      <c r="D48" s="252">
        <f t="shared" si="0"/>
        <v>67074.94</v>
      </c>
    </row>
    <row r="49" spans="1:5">
      <c r="A49" s="167" t="s">
        <v>29</v>
      </c>
      <c r="B49" s="250">
        <v>210.01</v>
      </c>
      <c r="C49" s="251">
        <v>190.92</v>
      </c>
      <c r="D49" s="252">
        <f t="shared" si="0"/>
        <v>69589.989999999991</v>
      </c>
    </row>
    <row r="50" spans="1:5">
      <c r="A50" s="167" t="s">
        <v>30</v>
      </c>
      <c r="B50" s="250">
        <v>219.29</v>
      </c>
      <c r="C50" s="251">
        <v>199.35</v>
      </c>
      <c r="D50" s="252">
        <f t="shared" si="0"/>
        <v>72663.95</v>
      </c>
    </row>
    <row r="51" spans="1:5">
      <c r="A51" s="167" t="s">
        <v>31</v>
      </c>
      <c r="B51" s="250">
        <v>228.56</v>
      </c>
      <c r="C51" s="251">
        <v>207.78</v>
      </c>
      <c r="D51" s="252">
        <f t="shared" si="0"/>
        <v>75736.160000000003</v>
      </c>
    </row>
    <row r="52" spans="1:5">
      <c r="A52" s="167" t="s">
        <v>32</v>
      </c>
      <c r="B52" s="250">
        <v>236.16</v>
      </c>
      <c r="C52" s="251">
        <v>214.69</v>
      </c>
      <c r="D52" s="252">
        <f t="shared" si="0"/>
        <v>78254.679999999993</v>
      </c>
    </row>
    <row r="53" spans="1:5">
      <c r="A53" s="253"/>
      <c r="B53" s="253"/>
      <c r="C53" s="116"/>
      <c r="D53" s="116"/>
      <c r="E53" s="117"/>
    </row>
    <row r="54" spans="1:5">
      <c r="A54" s="42" t="s">
        <v>117</v>
      </c>
      <c r="E54" s="118"/>
    </row>
    <row r="55" spans="1:5">
      <c r="E55" s="118"/>
    </row>
    <row r="56" spans="1:5">
      <c r="E56" s="118"/>
    </row>
    <row r="57" spans="1:5">
      <c r="E57" s="118"/>
    </row>
    <row r="58" spans="1:5">
      <c r="E58" s="118"/>
    </row>
    <row r="59" spans="1:5">
      <c r="E59" s="118"/>
    </row>
    <row r="60" spans="1:5">
      <c r="E60" s="118"/>
    </row>
    <row r="61" spans="1:5">
      <c r="E61" s="118"/>
    </row>
    <row r="62" spans="1:5">
      <c r="E62" s="118"/>
    </row>
    <row r="63" spans="1:5">
      <c r="E63" s="118"/>
    </row>
    <row r="64" spans="1:5">
      <c r="E64" s="118"/>
    </row>
    <row r="65" spans="5:5">
      <c r="E65" s="118"/>
    </row>
    <row r="66" spans="5:5">
      <c r="E66" s="118"/>
    </row>
    <row r="67" spans="5:5">
      <c r="E67" s="118"/>
    </row>
    <row r="68" spans="5:5">
      <c r="E68" s="118"/>
    </row>
    <row r="69" spans="5:5">
      <c r="E69" s="118"/>
    </row>
    <row r="70" spans="5:5">
      <c r="E70" s="118"/>
    </row>
    <row r="71" spans="5:5">
      <c r="E71" s="118"/>
    </row>
    <row r="72" spans="5:5">
      <c r="E72" s="118"/>
    </row>
    <row r="73" spans="5:5">
      <c r="E73" s="118"/>
    </row>
    <row r="74" spans="5:5">
      <c r="E74" s="118"/>
    </row>
    <row r="75" spans="5:5">
      <c r="E75" s="118"/>
    </row>
    <row r="76" spans="5:5">
      <c r="E76" s="118"/>
    </row>
    <row r="77" spans="5:5">
      <c r="E77" s="118"/>
    </row>
    <row r="78" spans="5:5">
      <c r="E78" s="118"/>
    </row>
    <row r="79" spans="5:5">
      <c r="E79" s="118"/>
    </row>
    <row r="80" spans="5:5">
      <c r="E80" s="118"/>
    </row>
    <row r="81" spans="5:5">
      <c r="E81" s="118"/>
    </row>
    <row r="82" spans="5:5">
      <c r="E82" s="118"/>
    </row>
    <row r="83" spans="5:5">
      <c r="E83" s="118"/>
    </row>
    <row r="84" spans="5:5">
      <c r="E84" s="118"/>
    </row>
    <row r="85" spans="5:5">
      <c r="E85" s="118"/>
    </row>
    <row r="86" spans="5:5">
      <c r="E86" s="118"/>
    </row>
    <row r="87" spans="5:5">
      <c r="E87" s="118"/>
    </row>
    <row r="88" spans="5:5">
      <c r="E88" s="118"/>
    </row>
    <row r="89" spans="5:5">
      <c r="E89" s="118"/>
    </row>
    <row r="90" spans="5:5">
      <c r="E90" s="118"/>
    </row>
    <row r="91" spans="5:5">
      <c r="E91" s="118"/>
    </row>
    <row r="92" spans="5:5">
      <c r="E92" s="118"/>
    </row>
    <row r="93" spans="5:5">
      <c r="E93" s="118"/>
    </row>
    <row r="94" spans="5:5">
      <c r="E94" s="118"/>
    </row>
    <row r="95" spans="5:5">
      <c r="E95" s="118"/>
    </row>
    <row r="96" spans="5:5">
      <c r="E96" s="118"/>
    </row>
    <row r="97" spans="5:5">
      <c r="E97" s="118"/>
    </row>
    <row r="98" spans="5:5">
      <c r="E98" s="118"/>
    </row>
    <row r="99" spans="5:5">
      <c r="E99" s="118"/>
    </row>
    <row r="100" spans="5:5">
      <c r="E100" s="118"/>
    </row>
    <row r="101" spans="5:5">
      <c r="E101" s="118"/>
    </row>
    <row r="102" spans="5:5">
      <c r="E102" s="118"/>
    </row>
    <row r="103" spans="5:5">
      <c r="E103" s="118"/>
    </row>
    <row r="104" spans="5:5">
      <c r="E104" s="118"/>
    </row>
    <row r="105" spans="5:5">
      <c r="E105" s="118"/>
    </row>
    <row r="106" spans="5:5">
      <c r="E106" s="118"/>
    </row>
    <row r="107" spans="5:5">
      <c r="E107" s="118"/>
    </row>
    <row r="108" spans="5:5">
      <c r="E108" s="118"/>
    </row>
    <row r="109" spans="5:5">
      <c r="E109" s="118"/>
    </row>
    <row r="110" spans="5:5">
      <c r="E110" s="118"/>
    </row>
    <row r="111" spans="5:5">
      <c r="E111" s="118"/>
    </row>
    <row r="112" spans="5:5">
      <c r="E112" s="118"/>
    </row>
    <row r="113" spans="5:5">
      <c r="E113" s="118"/>
    </row>
    <row r="114" spans="5:5">
      <c r="E114" s="118"/>
    </row>
    <row r="115" spans="5:5">
      <c r="E115" s="118"/>
    </row>
    <row r="116" spans="5:5">
      <c r="E116" s="118"/>
    </row>
    <row r="117" spans="5:5">
      <c r="E117" s="118"/>
    </row>
    <row r="118" spans="5:5">
      <c r="E118" s="118"/>
    </row>
    <row r="119" spans="5:5">
      <c r="E119" s="118"/>
    </row>
    <row r="120" spans="5:5">
      <c r="E120" s="118"/>
    </row>
    <row r="121" spans="5:5">
      <c r="E121" s="118"/>
    </row>
    <row r="122" spans="5:5">
      <c r="E122" s="118"/>
    </row>
    <row r="123" spans="5:5">
      <c r="E123" s="118"/>
    </row>
    <row r="124" spans="5:5">
      <c r="E124" s="118"/>
    </row>
    <row r="125" spans="5:5">
      <c r="E125" s="118"/>
    </row>
    <row r="126" spans="5:5">
      <c r="E126" s="118"/>
    </row>
    <row r="127" spans="5:5">
      <c r="E127" s="118"/>
    </row>
  </sheetData>
  <mergeCells count="2">
    <mergeCell ref="A3:C3"/>
    <mergeCell ref="A5:D7"/>
  </mergeCells>
  <pageMargins left="0.7" right="0.7" top="0.75" bottom="0.7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109"/>
  <sheetViews>
    <sheetView zoomScale="110" zoomScaleNormal="110" workbookViewId="0">
      <selection activeCell="T3" sqref="T3"/>
    </sheetView>
  </sheetViews>
  <sheetFormatPr defaultColWidth="9.1796875" defaultRowHeight="14"/>
  <cols>
    <col min="1" max="1" width="12.81640625" style="51" customWidth="1"/>
    <col min="2" max="2" width="9.453125" style="51" customWidth="1"/>
    <col min="3" max="3" width="10.1796875" style="51" bestFit="1" customWidth="1"/>
    <col min="4" max="4" width="11.26953125" style="102" bestFit="1" customWidth="1"/>
    <col min="5" max="5" width="13.6328125" style="50" bestFit="1" customWidth="1"/>
    <col min="6" max="6" width="2.90625" style="50" customWidth="1"/>
    <col min="7" max="7" width="13" style="51" customWidth="1"/>
    <col min="8" max="8" width="8.90625" style="50" customWidth="1"/>
    <col min="9" max="9" width="10.36328125" style="50" bestFit="1" customWidth="1"/>
    <col min="10" max="10" width="11.26953125" style="102" bestFit="1" customWidth="1"/>
    <col min="11" max="11" width="13.6328125" style="50" bestFit="1" customWidth="1"/>
    <col min="12" max="12" width="2.6328125" style="50" customWidth="1"/>
    <col min="13" max="13" width="12.7265625" style="51" customWidth="1"/>
    <col min="14" max="14" width="8.90625" style="50" customWidth="1"/>
    <col min="15" max="15" width="10.36328125" style="50" bestFit="1" customWidth="1"/>
    <col min="16" max="16" width="11.26953125" style="102" bestFit="1" customWidth="1"/>
    <col min="17" max="17" width="15.26953125" style="50" bestFit="1" customWidth="1"/>
    <col min="18" max="19" width="9.1796875" style="50"/>
    <col min="20" max="20" width="13.6328125" style="50" bestFit="1" customWidth="1"/>
    <col min="21" max="21" width="14.81640625" style="50" bestFit="1" customWidth="1"/>
    <col min="22" max="22" width="14.81640625" style="50" customWidth="1"/>
    <col min="23" max="23" width="15.6328125" style="50" bestFit="1" customWidth="1"/>
    <col min="24" max="25" width="9.1796875" style="50"/>
    <col min="26" max="26" width="17.7265625" style="51" bestFit="1" customWidth="1"/>
    <col min="27" max="27" width="14.08984375" style="51" bestFit="1" customWidth="1"/>
    <col min="28" max="16384" width="9.1796875" style="50"/>
  </cols>
  <sheetData>
    <row r="1" spans="1:30" ht="15.5" customHeight="1">
      <c r="A1" s="298" t="s">
        <v>132</v>
      </c>
      <c r="B1" s="298"/>
      <c r="C1" s="298"/>
      <c r="D1" s="298"/>
      <c r="E1" s="298"/>
      <c r="F1" s="298"/>
      <c r="G1" s="298"/>
      <c r="H1" s="298"/>
      <c r="I1" s="155"/>
      <c r="M1" s="297" t="s">
        <v>444</v>
      </c>
      <c r="N1" s="297"/>
      <c r="O1" s="297"/>
      <c r="P1" s="297"/>
      <c r="Q1" s="297"/>
      <c r="R1" s="297"/>
    </row>
    <row r="2" spans="1:30" ht="15">
      <c r="A2" s="103" t="s">
        <v>118</v>
      </c>
      <c r="B2" s="103"/>
      <c r="C2" s="103"/>
      <c r="D2" s="104"/>
      <c r="E2" s="97"/>
      <c r="M2" s="297"/>
      <c r="N2" s="297"/>
      <c r="O2" s="297"/>
      <c r="P2" s="297"/>
      <c r="Q2" s="297"/>
      <c r="R2" s="297"/>
    </row>
    <row r="3" spans="1:30" ht="15">
      <c r="A3" s="103" t="s">
        <v>410</v>
      </c>
      <c r="B3" s="103"/>
      <c r="C3" s="103"/>
      <c r="D3" s="105"/>
      <c r="E3" s="97"/>
      <c r="M3" s="297"/>
      <c r="N3" s="297"/>
      <c r="O3" s="297"/>
      <c r="P3" s="297"/>
      <c r="Q3" s="297"/>
      <c r="R3" s="297"/>
    </row>
    <row r="4" spans="1:30" ht="14.5" thickBot="1"/>
    <row r="5" spans="1:30" ht="15" customHeight="1" thickBot="1">
      <c r="A5" s="299" t="s">
        <v>352</v>
      </c>
      <c r="B5" s="300"/>
      <c r="C5" s="300"/>
      <c r="D5" s="300"/>
      <c r="E5" s="301"/>
      <c r="G5" s="299" t="s">
        <v>353</v>
      </c>
      <c r="H5" s="300"/>
      <c r="I5" s="300"/>
      <c r="J5" s="300"/>
      <c r="K5" s="301"/>
      <c r="M5" s="299" t="s">
        <v>354</v>
      </c>
      <c r="N5" s="300"/>
      <c r="O5" s="300"/>
      <c r="P5" s="300"/>
      <c r="Q5" s="301"/>
      <c r="S5" s="299" t="s">
        <v>351</v>
      </c>
      <c r="T5" s="300"/>
      <c r="U5" s="300"/>
      <c r="V5" s="300"/>
      <c r="W5" s="300"/>
      <c r="X5" s="301"/>
      <c r="Z5" s="267" t="s">
        <v>401</v>
      </c>
      <c r="AA5" s="268"/>
    </row>
    <row r="6" spans="1:30" s="209" customFormat="1" ht="28.5" thickBot="1">
      <c r="A6" s="207" t="s">
        <v>160</v>
      </c>
      <c r="B6" s="208" t="s">
        <v>404</v>
      </c>
      <c r="C6" s="174" t="s">
        <v>417</v>
      </c>
      <c r="D6" s="175" t="s">
        <v>418</v>
      </c>
      <c r="E6" s="173" t="s">
        <v>355</v>
      </c>
      <c r="G6" s="207" t="s">
        <v>160</v>
      </c>
      <c r="H6" s="208" t="s">
        <v>404</v>
      </c>
      <c r="I6" s="174" t="s">
        <v>417</v>
      </c>
      <c r="J6" s="175" t="s">
        <v>418</v>
      </c>
      <c r="K6" s="173" t="s">
        <v>355</v>
      </c>
      <c r="M6" s="207" t="s">
        <v>160</v>
      </c>
      <c r="N6" s="208" t="s">
        <v>404</v>
      </c>
      <c r="O6" s="174" t="s">
        <v>417</v>
      </c>
      <c r="P6" s="175" t="s">
        <v>418</v>
      </c>
      <c r="Q6" s="173" t="s">
        <v>355</v>
      </c>
      <c r="S6" s="275" t="s">
        <v>116</v>
      </c>
      <c r="T6" s="276"/>
      <c r="U6" s="276"/>
      <c r="V6" s="210" t="s">
        <v>417</v>
      </c>
      <c r="W6" s="175" t="s">
        <v>418</v>
      </c>
      <c r="X6" s="173" t="s">
        <v>1</v>
      </c>
      <c r="Y6" s="211"/>
      <c r="Z6" s="269"/>
      <c r="AA6" s="270"/>
      <c r="AB6" s="212"/>
      <c r="AC6" s="212"/>
      <c r="AD6" s="212"/>
    </row>
    <row r="7" spans="1:30" ht="15" customHeight="1" thickBot="1">
      <c r="A7" s="160" t="s">
        <v>161</v>
      </c>
      <c r="B7" s="126">
        <v>3</v>
      </c>
      <c r="C7" s="203">
        <v>636.44000000000005</v>
      </c>
      <c r="D7" s="100">
        <v>578.58000000000004</v>
      </c>
      <c r="E7" s="107">
        <f>(C7*175)+(D7*172)</f>
        <v>210892.76</v>
      </c>
      <c r="G7" s="160" t="s">
        <v>171</v>
      </c>
      <c r="H7" s="126">
        <v>3.5</v>
      </c>
      <c r="I7" s="205">
        <v>847.02</v>
      </c>
      <c r="J7" s="100">
        <v>770.02</v>
      </c>
      <c r="K7" s="107">
        <f>(I7*175)+(J7*172)</f>
        <v>280671.94</v>
      </c>
      <c r="M7" s="160" t="s">
        <v>247</v>
      </c>
      <c r="N7" s="126">
        <v>3.5</v>
      </c>
      <c r="O7" s="205">
        <v>986.48</v>
      </c>
      <c r="P7" s="100">
        <v>896.8</v>
      </c>
      <c r="Q7" s="107">
        <f>(O7*175)+(P7*172)</f>
        <v>326883.59999999998</v>
      </c>
      <c r="S7" s="283" t="s">
        <v>139</v>
      </c>
      <c r="T7" s="284"/>
      <c r="U7" s="284"/>
      <c r="V7" s="199">
        <v>22.35</v>
      </c>
      <c r="W7" s="99">
        <v>20.32</v>
      </c>
      <c r="X7" s="156" t="s">
        <v>140</v>
      </c>
      <c r="Y7" s="106"/>
      <c r="Z7" s="271"/>
      <c r="AA7" s="272"/>
      <c r="AB7" s="176"/>
      <c r="AC7" s="176"/>
      <c r="AD7" s="47"/>
    </row>
    <row r="8" spans="1:30" ht="14.5" customHeight="1" thickBot="1">
      <c r="A8" s="160" t="s">
        <v>162</v>
      </c>
      <c r="B8" s="126">
        <v>3</v>
      </c>
      <c r="C8" s="203">
        <v>646.49</v>
      </c>
      <c r="D8" s="100">
        <v>587.72</v>
      </c>
      <c r="E8" s="107">
        <f t="shared" ref="E8:E15" si="0">(C8*175)+(D8*172)</f>
        <v>214223.59000000003</v>
      </c>
      <c r="G8" s="160" t="s">
        <v>172</v>
      </c>
      <c r="H8" s="126">
        <v>4</v>
      </c>
      <c r="I8" s="205">
        <v>928.55</v>
      </c>
      <c r="J8" s="100">
        <v>844.14</v>
      </c>
      <c r="K8" s="107">
        <f t="shared" ref="K8:K71" si="1">(I8*175)+(J8*172)</f>
        <v>307688.32999999996</v>
      </c>
      <c r="M8" s="160" t="s">
        <v>248</v>
      </c>
      <c r="N8" s="126">
        <v>4</v>
      </c>
      <c r="O8" s="205">
        <v>1068</v>
      </c>
      <c r="P8" s="100">
        <v>970.91</v>
      </c>
      <c r="Q8" s="107">
        <f t="shared" ref="Q8:Q71" si="2">(O8*175)+(P8*172)</f>
        <v>353896.52</v>
      </c>
      <c r="S8" s="281" t="s">
        <v>142</v>
      </c>
      <c r="T8" s="282"/>
      <c r="U8" s="282"/>
      <c r="V8" s="199">
        <v>23.12</v>
      </c>
      <c r="W8" s="99">
        <v>21.02</v>
      </c>
      <c r="X8" s="156" t="s">
        <v>140</v>
      </c>
      <c r="Y8" s="106"/>
      <c r="Z8" s="178" t="s">
        <v>141</v>
      </c>
      <c r="AA8" s="179" t="s">
        <v>402</v>
      </c>
      <c r="AB8" s="47"/>
      <c r="AC8" s="47"/>
      <c r="AD8" s="47"/>
    </row>
    <row r="9" spans="1:30">
      <c r="A9" s="160" t="s">
        <v>163</v>
      </c>
      <c r="B9" s="126">
        <v>3.5</v>
      </c>
      <c r="C9" s="203">
        <v>730.85</v>
      </c>
      <c r="D9" s="100">
        <v>664.41</v>
      </c>
      <c r="E9" s="107">
        <f t="shared" si="0"/>
        <v>242177.27</v>
      </c>
      <c r="G9" s="160" t="s">
        <v>173</v>
      </c>
      <c r="H9" s="126">
        <v>4.5</v>
      </c>
      <c r="I9" s="205">
        <v>1008.68</v>
      </c>
      <c r="J9" s="100">
        <v>916.98</v>
      </c>
      <c r="K9" s="107">
        <f t="shared" si="1"/>
        <v>334239.56</v>
      </c>
      <c r="M9" s="160" t="s">
        <v>249</v>
      </c>
      <c r="N9" s="126">
        <v>4.5</v>
      </c>
      <c r="O9" s="205">
        <v>1148.1400000000001</v>
      </c>
      <c r="P9" s="100">
        <v>1043.76</v>
      </c>
      <c r="Q9" s="107">
        <f t="shared" si="2"/>
        <v>380451.22000000003</v>
      </c>
      <c r="S9" s="281" t="s">
        <v>34</v>
      </c>
      <c r="T9" s="282"/>
      <c r="U9" s="282"/>
      <c r="V9" s="199">
        <v>44.22</v>
      </c>
      <c r="W9" s="99">
        <v>40.200000000000003</v>
      </c>
      <c r="X9" s="156" t="s">
        <v>140</v>
      </c>
      <c r="Y9" s="106"/>
      <c r="Z9" s="124" t="s">
        <v>356</v>
      </c>
      <c r="AA9" s="122">
        <v>3.71</v>
      </c>
      <c r="AB9" s="47"/>
      <c r="AC9" s="47"/>
      <c r="AD9" s="47"/>
    </row>
    <row r="10" spans="1:30">
      <c r="A10" s="160" t="s">
        <v>164</v>
      </c>
      <c r="B10" s="126">
        <v>4</v>
      </c>
      <c r="C10" s="203">
        <v>815.21</v>
      </c>
      <c r="D10" s="100">
        <v>741.1</v>
      </c>
      <c r="E10" s="107">
        <f t="shared" si="0"/>
        <v>270130.95</v>
      </c>
      <c r="G10" s="160" t="s">
        <v>174</v>
      </c>
      <c r="H10" s="126">
        <v>5</v>
      </c>
      <c r="I10" s="205">
        <v>1090.21</v>
      </c>
      <c r="J10" s="100">
        <v>991.1</v>
      </c>
      <c r="K10" s="107">
        <f t="shared" si="1"/>
        <v>361255.95</v>
      </c>
      <c r="M10" s="160" t="s">
        <v>250</v>
      </c>
      <c r="N10" s="126">
        <v>5</v>
      </c>
      <c r="O10" s="205">
        <v>1229.6600000000001</v>
      </c>
      <c r="P10" s="100">
        <v>1117.8699999999999</v>
      </c>
      <c r="Q10" s="107">
        <f t="shared" si="2"/>
        <v>407464.14</v>
      </c>
      <c r="S10" s="281" t="s">
        <v>33</v>
      </c>
      <c r="T10" s="282"/>
      <c r="U10" s="282"/>
      <c r="V10" s="199">
        <v>66.88</v>
      </c>
      <c r="W10" s="99">
        <v>60.8</v>
      </c>
      <c r="X10" s="156" t="s">
        <v>140</v>
      </c>
      <c r="Y10" s="106"/>
      <c r="Z10" s="124" t="s">
        <v>357</v>
      </c>
      <c r="AA10" s="122">
        <v>8.0299999999999994</v>
      </c>
      <c r="AB10" s="47"/>
      <c r="AC10" s="47"/>
      <c r="AD10" s="47"/>
    </row>
    <row r="11" spans="1:30">
      <c r="A11" s="160" t="s">
        <v>165</v>
      </c>
      <c r="B11" s="126">
        <v>4.5</v>
      </c>
      <c r="C11" s="203">
        <v>898.12</v>
      </c>
      <c r="D11" s="100">
        <v>816.47</v>
      </c>
      <c r="E11" s="107">
        <f t="shared" si="0"/>
        <v>297603.83999999997</v>
      </c>
      <c r="G11" s="160" t="s">
        <v>175</v>
      </c>
      <c r="H11" s="126">
        <v>5.5</v>
      </c>
      <c r="I11" s="205">
        <v>1171.74</v>
      </c>
      <c r="J11" s="100">
        <v>1065.22</v>
      </c>
      <c r="K11" s="107">
        <f t="shared" si="1"/>
        <v>388272.33999999997</v>
      </c>
      <c r="M11" s="160" t="s">
        <v>251</v>
      </c>
      <c r="N11" s="126">
        <v>5.5</v>
      </c>
      <c r="O11" s="205">
        <v>1311.19</v>
      </c>
      <c r="P11" s="100">
        <v>1191.99</v>
      </c>
      <c r="Q11" s="107">
        <f t="shared" si="2"/>
        <v>434480.53</v>
      </c>
      <c r="S11" s="281" t="s">
        <v>145</v>
      </c>
      <c r="T11" s="282"/>
      <c r="U11" s="282"/>
      <c r="V11" s="199">
        <v>58.54</v>
      </c>
      <c r="W11" s="99">
        <v>53.22</v>
      </c>
      <c r="X11" s="156" t="s">
        <v>140</v>
      </c>
      <c r="Y11" s="106"/>
      <c r="Z11" s="124" t="s">
        <v>358</v>
      </c>
      <c r="AA11" s="122">
        <v>12.12</v>
      </c>
      <c r="AB11" s="47"/>
      <c r="AC11" s="47"/>
      <c r="AD11" s="47"/>
    </row>
    <row r="12" spans="1:30" ht="14" customHeight="1" thickBot="1">
      <c r="A12" s="160" t="s">
        <v>166</v>
      </c>
      <c r="B12" s="126">
        <v>5</v>
      </c>
      <c r="C12" s="203">
        <v>982.48</v>
      </c>
      <c r="D12" s="100">
        <v>893.16</v>
      </c>
      <c r="E12" s="107">
        <f t="shared" si="0"/>
        <v>325557.52</v>
      </c>
      <c r="G12" s="160" t="s">
        <v>176</v>
      </c>
      <c r="H12" s="126">
        <v>6</v>
      </c>
      <c r="I12" s="205">
        <v>1251.8699999999999</v>
      </c>
      <c r="J12" s="100">
        <v>1138.06</v>
      </c>
      <c r="K12" s="107">
        <f t="shared" si="1"/>
        <v>414823.56999999995</v>
      </c>
      <c r="M12" s="160" t="s">
        <v>252</v>
      </c>
      <c r="N12" s="126">
        <v>6</v>
      </c>
      <c r="O12" s="205">
        <v>1391.31</v>
      </c>
      <c r="P12" s="100">
        <v>1264.83</v>
      </c>
      <c r="Q12" s="107">
        <f t="shared" si="2"/>
        <v>461030.01</v>
      </c>
      <c r="S12" s="295" t="s">
        <v>146</v>
      </c>
      <c r="T12" s="296"/>
      <c r="U12" s="296"/>
      <c r="V12" s="200">
        <v>150.38999999999999</v>
      </c>
      <c r="W12" s="182">
        <v>136.72</v>
      </c>
      <c r="X12" s="157" t="s">
        <v>140</v>
      </c>
      <c r="Y12" s="106"/>
      <c r="Z12" s="124" t="s">
        <v>143</v>
      </c>
      <c r="AA12" s="122">
        <v>16.809999999999999</v>
      </c>
    </row>
    <row r="13" spans="1:30">
      <c r="A13" s="160" t="s">
        <v>167</v>
      </c>
      <c r="B13" s="126">
        <v>5.5</v>
      </c>
      <c r="C13" s="203">
        <v>1066.8399999999999</v>
      </c>
      <c r="D13" s="100">
        <v>969.85</v>
      </c>
      <c r="E13" s="107">
        <f t="shared" si="0"/>
        <v>353511.2</v>
      </c>
      <c r="G13" s="160" t="s">
        <v>177</v>
      </c>
      <c r="H13" s="126">
        <v>6.5</v>
      </c>
      <c r="I13" s="205">
        <v>1333.4</v>
      </c>
      <c r="J13" s="100">
        <v>1212.18</v>
      </c>
      <c r="K13" s="107">
        <f t="shared" si="1"/>
        <v>441839.96000000008</v>
      </c>
      <c r="M13" s="160" t="s">
        <v>253</v>
      </c>
      <c r="N13" s="126">
        <v>6.5</v>
      </c>
      <c r="O13" s="205">
        <v>1472.85</v>
      </c>
      <c r="P13" s="100">
        <v>1338.95</v>
      </c>
      <c r="Q13" s="107">
        <f t="shared" si="2"/>
        <v>488048.14999999997</v>
      </c>
      <c r="S13" s="180"/>
      <c r="T13" s="180"/>
      <c r="U13" s="180"/>
      <c r="V13" s="177"/>
      <c r="W13" s="181"/>
      <c r="X13" s="183"/>
      <c r="Y13" s="106"/>
      <c r="Z13" s="124" t="s">
        <v>359</v>
      </c>
      <c r="AA13" s="122">
        <v>21.09</v>
      </c>
    </row>
    <row r="14" spans="1:30" ht="14.5" thickBot="1">
      <c r="A14" s="160" t="s">
        <v>168</v>
      </c>
      <c r="B14" s="126">
        <v>6</v>
      </c>
      <c r="C14" s="203">
        <v>1149.74</v>
      </c>
      <c r="D14" s="100">
        <v>1045.22</v>
      </c>
      <c r="E14" s="107">
        <f t="shared" si="0"/>
        <v>380982.33999999997</v>
      </c>
      <c r="G14" s="160" t="s">
        <v>178</v>
      </c>
      <c r="H14" s="126">
        <v>7</v>
      </c>
      <c r="I14" s="205">
        <v>1414.93</v>
      </c>
      <c r="J14" s="100">
        <v>1286.3</v>
      </c>
      <c r="K14" s="107">
        <f t="shared" si="1"/>
        <v>468856.35</v>
      </c>
      <c r="M14" s="160" t="s">
        <v>254</v>
      </c>
      <c r="N14" s="126">
        <v>7</v>
      </c>
      <c r="O14" s="205">
        <v>1554.38</v>
      </c>
      <c r="P14" s="100">
        <v>1413.07</v>
      </c>
      <c r="Q14" s="107">
        <f t="shared" si="2"/>
        <v>515064.54</v>
      </c>
      <c r="S14" s="47"/>
      <c r="T14" s="47"/>
      <c r="U14" s="161"/>
      <c r="V14" s="161"/>
      <c r="W14" s="47"/>
      <c r="X14" s="47"/>
      <c r="Y14" s="47"/>
      <c r="Z14" s="124" t="s">
        <v>144</v>
      </c>
      <c r="AA14" s="122">
        <v>25.84</v>
      </c>
    </row>
    <row r="15" spans="1:30" ht="28.5" thickBot="1">
      <c r="A15" s="160" t="s">
        <v>169</v>
      </c>
      <c r="B15" s="126">
        <v>6.5</v>
      </c>
      <c r="C15" s="203">
        <v>1234.0999999999999</v>
      </c>
      <c r="D15" s="100">
        <v>1121.9100000000001</v>
      </c>
      <c r="E15" s="107">
        <f t="shared" si="0"/>
        <v>408936.02</v>
      </c>
      <c r="G15" s="160" t="s">
        <v>179</v>
      </c>
      <c r="H15" s="126">
        <v>7.5</v>
      </c>
      <c r="I15" s="205">
        <v>1496.46</v>
      </c>
      <c r="J15" s="100">
        <v>1360.42</v>
      </c>
      <c r="K15" s="107">
        <f t="shared" si="1"/>
        <v>495872.74</v>
      </c>
      <c r="M15" s="160" t="s">
        <v>255</v>
      </c>
      <c r="N15" s="126">
        <v>7.5</v>
      </c>
      <c r="O15" s="205">
        <v>1635.91</v>
      </c>
      <c r="P15" s="100">
        <v>1487.19</v>
      </c>
      <c r="Q15" s="107">
        <f t="shared" si="2"/>
        <v>542080.93000000005</v>
      </c>
      <c r="S15" s="275" t="s">
        <v>397</v>
      </c>
      <c r="T15" s="276"/>
      <c r="U15" s="276"/>
      <c r="V15" s="188" t="s">
        <v>417</v>
      </c>
      <c r="W15" s="144" t="s">
        <v>418</v>
      </c>
      <c r="X15" s="173" t="s">
        <v>1</v>
      </c>
      <c r="Y15" s="98"/>
      <c r="Z15" s="124" t="s">
        <v>360</v>
      </c>
      <c r="AA15" s="122">
        <v>30.42</v>
      </c>
    </row>
    <row r="16" spans="1:30" ht="15" customHeight="1" thickBot="1">
      <c r="A16" s="158" t="s">
        <v>170</v>
      </c>
      <c r="B16" s="127">
        <v>7</v>
      </c>
      <c r="C16" s="204">
        <v>1318.46</v>
      </c>
      <c r="D16" s="101">
        <v>1198.5999999999999</v>
      </c>
      <c r="E16" s="108">
        <f>(C16*175)+(D16*172)</f>
        <v>436889.69999999995</v>
      </c>
      <c r="G16" s="160" t="s">
        <v>180</v>
      </c>
      <c r="H16" s="126">
        <v>8</v>
      </c>
      <c r="I16" s="205">
        <v>1576.59</v>
      </c>
      <c r="J16" s="100">
        <v>1433.26</v>
      </c>
      <c r="K16" s="107">
        <f t="shared" si="1"/>
        <v>522423.97</v>
      </c>
      <c r="M16" s="160" t="s">
        <v>256</v>
      </c>
      <c r="N16" s="126">
        <v>8</v>
      </c>
      <c r="O16" s="205">
        <v>1716.03</v>
      </c>
      <c r="P16" s="100">
        <v>1560.03</v>
      </c>
      <c r="Q16" s="107">
        <f t="shared" si="2"/>
        <v>568630.40999999992</v>
      </c>
      <c r="S16" s="283" t="s">
        <v>147</v>
      </c>
      <c r="T16" s="284"/>
      <c r="U16" s="284"/>
      <c r="V16" s="201">
        <v>34.28</v>
      </c>
      <c r="W16" s="100">
        <v>31.16</v>
      </c>
      <c r="X16" s="156" t="s">
        <v>79</v>
      </c>
      <c r="Y16" s="106"/>
      <c r="Z16" s="124" t="s">
        <v>361</v>
      </c>
      <c r="AA16" s="122">
        <v>34.82</v>
      </c>
    </row>
    <row r="17" spans="7:27" ht="14.5" customHeight="1">
      <c r="G17" s="160" t="s">
        <v>181</v>
      </c>
      <c r="H17" s="126">
        <v>8.5</v>
      </c>
      <c r="I17" s="205">
        <v>1658.12</v>
      </c>
      <c r="J17" s="100">
        <v>1507.38</v>
      </c>
      <c r="K17" s="107">
        <f t="shared" si="1"/>
        <v>549440.36</v>
      </c>
      <c r="M17" s="160" t="s">
        <v>257</v>
      </c>
      <c r="N17" s="126">
        <v>8.5</v>
      </c>
      <c r="O17" s="205">
        <v>1797.57</v>
      </c>
      <c r="P17" s="100">
        <v>1634.15</v>
      </c>
      <c r="Q17" s="107">
        <f t="shared" si="2"/>
        <v>595648.55000000005</v>
      </c>
      <c r="S17" s="281" t="s">
        <v>148</v>
      </c>
      <c r="T17" s="282"/>
      <c r="U17" s="282"/>
      <c r="V17" s="201">
        <v>46.63</v>
      </c>
      <c r="W17" s="100">
        <v>42.39</v>
      </c>
      <c r="X17" s="156" t="s">
        <v>79</v>
      </c>
      <c r="Y17" s="106"/>
      <c r="Z17" s="124" t="s">
        <v>362</v>
      </c>
      <c r="AA17" s="122">
        <v>39.33</v>
      </c>
    </row>
    <row r="18" spans="7:27">
      <c r="G18" s="160" t="s">
        <v>182</v>
      </c>
      <c r="H18" s="126">
        <v>9</v>
      </c>
      <c r="I18" s="205">
        <v>1739.64</v>
      </c>
      <c r="J18" s="100">
        <v>1581.49</v>
      </c>
      <c r="K18" s="107">
        <f t="shared" si="1"/>
        <v>576453.28</v>
      </c>
      <c r="M18" s="160" t="s">
        <v>258</v>
      </c>
      <c r="N18" s="126">
        <v>9</v>
      </c>
      <c r="O18" s="205">
        <v>1879.1</v>
      </c>
      <c r="P18" s="100">
        <v>1708.27</v>
      </c>
      <c r="Q18" s="107">
        <f t="shared" si="2"/>
        <v>622664.93999999994</v>
      </c>
      <c r="S18" s="281" t="s">
        <v>149</v>
      </c>
      <c r="T18" s="282"/>
      <c r="U18" s="282"/>
      <c r="V18" s="201">
        <v>53.7</v>
      </c>
      <c r="W18" s="100">
        <v>48.82</v>
      </c>
      <c r="X18" s="156" t="s">
        <v>79</v>
      </c>
      <c r="Y18" s="106"/>
      <c r="Z18" s="124" t="s">
        <v>363</v>
      </c>
      <c r="AA18" s="122">
        <v>43.82</v>
      </c>
    </row>
    <row r="19" spans="7:27" ht="14.5" thickBot="1">
      <c r="G19" s="160" t="s">
        <v>183</v>
      </c>
      <c r="H19" s="126">
        <v>3.5</v>
      </c>
      <c r="I19" s="205">
        <v>875.83</v>
      </c>
      <c r="J19" s="100">
        <v>796.21</v>
      </c>
      <c r="K19" s="107">
        <f t="shared" si="1"/>
        <v>290218.37</v>
      </c>
      <c r="M19" s="160" t="s">
        <v>259</v>
      </c>
      <c r="N19" s="126">
        <v>9.5</v>
      </c>
      <c r="O19" s="205">
        <v>1959.22</v>
      </c>
      <c r="P19" s="100">
        <v>1781.11</v>
      </c>
      <c r="Q19" s="107">
        <f t="shared" si="2"/>
        <v>649214.41999999993</v>
      </c>
      <c r="S19" s="291" t="s">
        <v>150</v>
      </c>
      <c r="T19" s="292"/>
      <c r="U19" s="292"/>
      <c r="V19" s="202">
        <v>68.56</v>
      </c>
      <c r="W19" s="101">
        <v>62.33</v>
      </c>
      <c r="X19" s="157" t="s">
        <v>79</v>
      </c>
      <c r="Y19" s="106"/>
      <c r="Z19" s="124" t="s">
        <v>364</v>
      </c>
      <c r="AA19" s="122">
        <v>48.67</v>
      </c>
    </row>
    <row r="20" spans="7:27" ht="15" customHeight="1" thickBot="1">
      <c r="G20" s="160" t="s">
        <v>184</v>
      </c>
      <c r="H20" s="126">
        <v>4</v>
      </c>
      <c r="I20" s="205">
        <v>960.19</v>
      </c>
      <c r="J20" s="100">
        <v>872.9</v>
      </c>
      <c r="K20" s="107">
        <f t="shared" si="1"/>
        <v>318172.05</v>
      </c>
      <c r="M20" s="160" t="s">
        <v>260</v>
      </c>
      <c r="N20" s="126">
        <v>10</v>
      </c>
      <c r="O20" s="205">
        <v>2040.75</v>
      </c>
      <c r="P20" s="100">
        <v>1855.23</v>
      </c>
      <c r="Q20" s="107">
        <f t="shared" si="2"/>
        <v>676230.81</v>
      </c>
      <c r="S20" s="48"/>
      <c r="T20" s="47"/>
      <c r="U20" s="161"/>
      <c r="V20" s="198"/>
      <c r="W20" s="47"/>
      <c r="X20" s="47"/>
      <c r="Y20" s="47"/>
      <c r="Z20" s="124" t="s">
        <v>365</v>
      </c>
      <c r="AA20" s="122">
        <v>53.55</v>
      </c>
    </row>
    <row r="21" spans="7:27" ht="28.5" thickBot="1">
      <c r="G21" s="160" t="s">
        <v>185</v>
      </c>
      <c r="H21" s="126">
        <v>4.5</v>
      </c>
      <c r="I21" s="205">
        <v>1043.0999999999999</v>
      </c>
      <c r="J21" s="100">
        <v>948.27</v>
      </c>
      <c r="K21" s="107">
        <f t="shared" si="1"/>
        <v>345644.93999999994</v>
      </c>
      <c r="M21" s="160" t="s">
        <v>261</v>
      </c>
      <c r="N21" s="126">
        <v>10.5</v>
      </c>
      <c r="O21" s="205">
        <v>2122.29</v>
      </c>
      <c r="P21" s="100">
        <v>1929.35</v>
      </c>
      <c r="Q21" s="107">
        <f t="shared" si="2"/>
        <v>703248.95</v>
      </c>
      <c r="S21" s="275" t="s">
        <v>151</v>
      </c>
      <c r="T21" s="276"/>
      <c r="U21" s="276"/>
      <c r="V21" s="188" t="s">
        <v>417</v>
      </c>
      <c r="W21" s="144" t="s">
        <v>418</v>
      </c>
      <c r="X21" s="173" t="s">
        <v>1</v>
      </c>
      <c r="Y21" s="98"/>
      <c r="Z21" s="124" t="s">
        <v>366</v>
      </c>
      <c r="AA21" s="122">
        <v>57.95</v>
      </c>
    </row>
    <row r="22" spans="7:27" ht="15" customHeight="1">
      <c r="G22" s="160" t="s">
        <v>186</v>
      </c>
      <c r="H22" s="126">
        <v>5</v>
      </c>
      <c r="I22" s="205">
        <v>1127.46</v>
      </c>
      <c r="J22" s="100">
        <v>1024.96</v>
      </c>
      <c r="K22" s="107">
        <f t="shared" si="1"/>
        <v>373598.62</v>
      </c>
      <c r="M22" s="160" t="s">
        <v>262</v>
      </c>
      <c r="N22" s="126">
        <v>11</v>
      </c>
      <c r="O22" s="205">
        <v>2202.41</v>
      </c>
      <c r="P22" s="100">
        <v>2002.19</v>
      </c>
      <c r="Q22" s="107">
        <f t="shared" si="2"/>
        <v>729798.42999999993</v>
      </c>
      <c r="S22" s="283" t="s">
        <v>152</v>
      </c>
      <c r="T22" s="284"/>
      <c r="U22" s="284"/>
      <c r="V22" s="201">
        <v>12.35</v>
      </c>
      <c r="W22" s="100">
        <v>11.23</v>
      </c>
      <c r="X22" s="156" t="s">
        <v>79</v>
      </c>
      <c r="Y22" s="106"/>
      <c r="Z22" s="124" t="s">
        <v>367</v>
      </c>
      <c r="AA22" s="122">
        <v>62.6</v>
      </c>
    </row>
    <row r="23" spans="7:27">
      <c r="G23" s="160" t="s">
        <v>187</v>
      </c>
      <c r="H23" s="126">
        <v>5.5</v>
      </c>
      <c r="I23" s="205">
        <v>1211.82</v>
      </c>
      <c r="J23" s="100">
        <v>1101.6500000000001</v>
      </c>
      <c r="K23" s="107">
        <f t="shared" si="1"/>
        <v>401552.30000000005</v>
      </c>
      <c r="M23" s="160" t="s">
        <v>263</v>
      </c>
      <c r="N23" s="126">
        <v>11.5</v>
      </c>
      <c r="O23" s="205">
        <v>2283.94</v>
      </c>
      <c r="P23" s="100">
        <v>2076.31</v>
      </c>
      <c r="Q23" s="107">
        <f t="shared" si="2"/>
        <v>756814.82000000007</v>
      </c>
      <c r="S23" s="281" t="s">
        <v>153</v>
      </c>
      <c r="T23" s="282"/>
      <c r="U23" s="282"/>
      <c r="V23" s="201">
        <v>19.43</v>
      </c>
      <c r="W23" s="100">
        <v>17.66</v>
      </c>
      <c r="X23" s="156" t="s">
        <v>79</v>
      </c>
      <c r="Y23" s="106"/>
      <c r="Z23" s="124" t="s">
        <v>368</v>
      </c>
      <c r="AA23" s="122">
        <v>65.790000000000006</v>
      </c>
    </row>
    <row r="24" spans="7:27">
      <c r="G24" s="160" t="s">
        <v>188</v>
      </c>
      <c r="H24" s="126">
        <v>6</v>
      </c>
      <c r="I24" s="205">
        <v>1294.72</v>
      </c>
      <c r="J24" s="100">
        <v>1177.02</v>
      </c>
      <c r="K24" s="107">
        <f t="shared" si="1"/>
        <v>429023.44</v>
      </c>
      <c r="M24" s="160" t="s">
        <v>264</v>
      </c>
      <c r="N24" s="126">
        <v>12</v>
      </c>
      <c r="O24" s="205">
        <v>2365.4699999999998</v>
      </c>
      <c r="P24" s="100">
        <v>2150.4299999999998</v>
      </c>
      <c r="Q24" s="107">
        <f t="shared" si="2"/>
        <v>783831.21</v>
      </c>
      <c r="S24" s="281" t="s">
        <v>154</v>
      </c>
      <c r="T24" s="282"/>
      <c r="U24" s="282"/>
      <c r="V24" s="201">
        <v>34.29</v>
      </c>
      <c r="W24" s="100">
        <v>31.17</v>
      </c>
      <c r="X24" s="156" t="s">
        <v>79</v>
      </c>
      <c r="Y24" s="106"/>
      <c r="Z24" s="124" t="s">
        <v>369</v>
      </c>
      <c r="AA24" s="122">
        <v>71.489999999999995</v>
      </c>
    </row>
    <row r="25" spans="7:27">
      <c r="G25" s="160" t="s">
        <v>189</v>
      </c>
      <c r="H25" s="126">
        <v>6.5</v>
      </c>
      <c r="I25" s="205">
        <v>1379.08</v>
      </c>
      <c r="J25" s="100">
        <v>1253.71</v>
      </c>
      <c r="K25" s="107">
        <f t="shared" si="1"/>
        <v>456977.12</v>
      </c>
      <c r="M25" s="160" t="s">
        <v>265</v>
      </c>
      <c r="N25" s="126">
        <v>12.5</v>
      </c>
      <c r="O25" s="205">
        <v>2446.9899999999998</v>
      </c>
      <c r="P25" s="100">
        <v>2224.54</v>
      </c>
      <c r="Q25" s="107">
        <f t="shared" si="2"/>
        <v>810844.12999999989</v>
      </c>
      <c r="S25" s="281" t="s">
        <v>155</v>
      </c>
      <c r="T25" s="282"/>
      <c r="U25" s="282"/>
      <c r="V25" s="201">
        <v>7.07</v>
      </c>
      <c r="W25" s="100">
        <v>6.43</v>
      </c>
      <c r="X25" s="156" t="s">
        <v>79</v>
      </c>
      <c r="Y25" s="106"/>
      <c r="Z25" s="124" t="s">
        <v>370</v>
      </c>
      <c r="AA25" s="122">
        <v>76.48</v>
      </c>
    </row>
    <row r="26" spans="7:27">
      <c r="G26" s="160" t="s">
        <v>190</v>
      </c>
      <c r="H26" s="126">
        <v>7</v>
      </c>
      <c r="I26" s="205">
        <v>1463.44</v>
      </c>
      <c r="J26" s="100">
        <v>1330.4</v>
      </c>
      <c r="K26" s="107">
        <f t="shared" si="1"/>
        <v>484930.80000000005</v>
      </c>
      <c r="M26" s="160" t="s">
        <v>266</v>
      </c>
      <c r="N26" s="126">
        <v>4</v>
      </c>
      <c r="O26" s="205">
        <v>1110</v>
      </c>
      <c r="P26" s="100">
        <v>1009.99</v>
      </c>
      <c r="Q26" s="107">
        <f t="shared" si="2"/>
        <v>367968.28</v>
      </c>
      <c r="S26" s="281" t="s">
        <v>156</v>
      </c>
      <c r="T26" s="282"/>
      <c r="U26" s="282"/>
      <c r="V26" s="201">
        <v>21.93</v>
      </c>
      <c r="W26" s="100">
        <v>19.940000000000001</v>
      </c>
      <c r="X26" s="156" t="s">
        <v>79</v>
      </c>
      <c r="Y26" s="106"/>
      <c r="Z26" s="124" t="s">
        <v>371</v>
      </c>
      <c r="AA26" s="122">
        <v>80.989999999999995</v>
      </c>
    </row>
    <row r="27" spans="7:27" ht="14.5" thickBot="1">
      <c r="G27" s="160" t="s">
        <v>191</v>
      </c>
      <c r="H27" s="126">
        <v>7.5</v>
      </c>
      <c r="I27" s="205">
        <v>1547.8</v>
      </c>
      <c r="J27" s="100">
        <v>1407.09</v>
      </c>
      <c r="K27" s="107">
        <f t="shared" si="1"/>
        <v>512884.47999999998</v>
      </c>
      <c r="M27" s="160" t="s">
        <v>267</v>
      </c>
      <c r="N27" s="126">
        <v>4.5</v>
      </c>
      <c r="O27" s="205">
        <v>1193.9000000000001</v>
      </c>
      <c r="P27" s="100">
        <v>1085.3599999999999</v>
      </c>
      <c r="Q27" s="107">
        <f t="shared" si="2"/>
        <v>395614.42000000004</v>
      </c>
      <c r="S27" s="291" t="s">
        <v>157</v>
      </c>
      <c r="T27" s="292"/>
      <c r="U27" s="292"/>
      <c r="V27" s="202">
        <v>14.86</v>
      </c>
      <c r="W27" s="101">
        <v>13.51</v>
      </c>
      <c r="X27" s="157" t="s">
        <v>79</v>
      </c>
      <c r="Y27" s="106"/>
      <c r="Z27" s="124" t="s">
        <v>372</v>
      </c>
      <c r="AA27" s="122">
        <v>86.12</v>
      </c>
    </row>
    <row r="28" spans="7:27" ht="15" customHeight="1">
      <c r="G28" s="160" t="s">
        <v>192</v>
      </c>
      <c r="H28" s="126">
        <v>8</v>
      </c>
      <c r="I28" s="205">
        <v>1630.71</v>
      </c>
      <c r="J28" s="100">
        <v>1482.46</v>
      </c>
      <c r="K28" s="107">
        <f t="shared" si="1"/>
        <v>540357.37</v>
      </c>
      <c r="M28" s="160" t="s">
        <v>268</v>
      </c>
      <c r="N28" s="126">
        <v>5</v>
      </c>
      <c r="O28" s="205">
        <v>1278.26</v>
      </c>
      <c r="P28" s="100">
        <v>1162.05</v>
      </c>
      <c r="Q28" s="107">
        <f t="shared" si="2"/>
        <v>423568.1</v>
      </c>
      <c r="Z28" s="124" t="s">
        <v>373</v>
      </c>
      <c r="AA28" s="122">
        <v>91.11</v>
      </c>
    </row>
    <row r="29" spans="7:27" ht="14" customHeight="1" thickBot="1">
      <c r="G29" s="160" t="s">
        <v>193</v>
      </c>
      <c r="H29" s="126">
        <v>8.5</v>
      </c>
      <c r="I29" s="205">
        <v>1715.07</v>
      </c>
      <c r="J29" s="100">
        <v>1559.15</v>
      </c>
      <c r="K29" s="107">
        <f t="shared" si="1"/>
        <v>568311.05000000005</v>
      </c>
      <c r="M29" s="160" t="s">
        <v>269</v>
      </c>
      <c r="N29" s="126">
        <v>5.5</v>
      </c>
      <c r="O29" s="205">
        <v>1362.61</v>
      </c>
      <c r="P29" s="100">
        <v>1238.74</v>
      </c>
      <c r="Q29" s="107">
        <f t="shared" si="2"/>
        <v>451520.02999999997</v>
      </c>
      <c r="Z29" s="124" t="s">
        <v>374</v>
      </c>
      <c r="AA29" s="122">
        <v>96.14</v>
      </c>
    </row>
    <row r="30" spans="7:27" ht="14" customHeight="1">
      <c r="G30" s="160" t="s">
        <v>194</v>
      </c>
      <c r="H30" s="126">
        <v>9</v>
      </c>
      <c r="I30" s="205">
        <v>1799.44</v>
      </c>
      <c r="J30" s="100">
        <v>1635.85</v>
      </c>
      <c r="K30" s="107">
        <f t="shared" si="1"/>
        <v>596268.19999999995</v>
      </c>
      <c r="M30" s="160" t="s">
        <v>270</v>
      </c>
      <c r="N30" s="126">
        <v>6</v>
      </c>
      <c r="O30" s="205">
        <v>1445.52</v>
      </c>
      <c r="P30" s="100">
        <v>1314.11</v>
      </c>
      <c r="Q30" s="107">
        <f t="shared" si="2"/>
        <v>478992.92</v>
      </c>
      <c r="S30" s="267" t="s">
        <v>403</v>
      </c>
      <c r="T30" s="273"/>
      <c r="U30" s="273"/>
      <c r="V30" s="273"/>
      <c r="W30" s="273"/>
      <c r="X30" s="268"/>
      <c r="Z30" s="124" t="s">
        <v>375</v>
      </c>
      <c r="AA30" s="122">
        <v>101.11</v>
      </c>
    </row>
    <row r="31" spans="7:27" ht="15" customHeight="1" thickBot="1">
      <c r="G31" s="160" t="s">
        <v>195</v>
      </c>
      <c r="H31" s="126">
        <v>9.5</v>
      </c>
      <c r="I31" s="205">
        <v>1882.33</v>
      </c>
      <c r="J31" s="100">
        <v>1711.21</v>
      </c>
      <c r="K31" s="107">
        <f t="shared" si="1"/>
        <v>623735.87</v>
      </c>
      <c r="M31" s="160" t="s">
        <v>271</v>
      </c>
      <c r="N31" s="126">
        <v>6.5</v>
      </c>
      <c r="O31" s="205">
        <v>1529.89</v>
      </c>
      <c r="P31" s="100">
        <v>1390.81</v>
      </c>
      <c r="Q31" s="107">
        <f t="shared" si="2"/>
        <v>506950.06999999995</v>
      </c>
      <c r="S31" s="271"/>
      <c r="T31" s="274"/>
      <c r="U31" s="274"/>
      <c r="V31" s="274"/>
      <c r="W31" s="274"/>
      <c r="X31" s="272"/>
      <c r="Z31" s="124" t="s">
        <v>376</v>
      </c>
      <c r="AA31" s="122">
        <v>104.58</v>
      </c>
    </row>
    <row r="32" spans="7:27" ht="29" customHeight="1" thickBot="1">
      <c r="G32" s="160" t="s">
        <v>196</v>
      </c>
      <c r="H32" s="126">
        <v>10</v>
      </c>
      <c r="I32" s="205">
        <v>1966.7</v>
      </c>
      <c r="J32" s="100">
        <v>1787.91</v>
      </c>
      <c r="K32" s="107">
        <f t="shared" si="1"/>
        <v>651693.02</v>
      </c>
      <c r="M32" s="160" t="s">
        <v>272</v>
      </c>
      <c r="N32" s="126">
        <v>7</v>
      </c>
      <c r="O32" s="205">
        <v>1614.25</v>
      </c>
      <c r="P32" s="100">
        <v>1467.5</v>
      </c>
      <c r="Q32" s="107">
        <f t="shared" si="2"/>
        <v>534903.75</v>
      </c>
      <c r="S32" s="275" t="s">
        <v>400</v>
      </c>
      <c r="T32" s="276"/>
      <c r="U32" s="277"/>
      <c r="V32" s="285" t="s">
        <v>415</v>
      </c>
      <c r="W32" s="286"/>
      <c r="X32" s="173" t="s">
        <v>1</v>
      </c>
      <c r="Z32" s="124" t="s">
        <v>377</v>
      </c>
      <c r="AA32" s="122">
        <v>109.29</v>
      </c>
    </row>
    <row r="33" spans="7:27" ht="15" customHeight="1">
      <c r="G33" s="160" t="s">
        <v>197</v>
      </c>
      <c r="H33" s="126">
        <v>10.5</v>
      </c>
      <c r="I33" s="205">
        <v>2051.06</v>
      </c>
      <c r="J33" s="100">
        <v>1864.6</v>
      </c>
      <c r="K33" s="107">
        <f t="shared" si="1"/>
        <v>679646.7</v>
      </c>
      <c r="M33" s="160" t="s">
        <v>273</v>
      </c>
      <c r="N33" s="126">
        <v>7.5</v>
      </c>
      <c r="O33" s="205">
        <v>1698.61</v>
      </c>
      <c r="P33" s="100">
        <v>1544.19</v>
      </c>
      <c r="Q33" s="107">
        <f t="shared" si="2"/>
        <v>562857.42999999993</v>
      </c>
      <c r="S33" s="278" t="s">
        <v>398</v>
      </c>
      <c r="T33" s="279"/>
      <c r="U33" s="280"/>
      <c r="V33" s="289">
        <v>1629</v>
      </c>
      <c r="W33" s="290"/>
      <c r="X33" s="162" t="s">
        <v>106</v>
      </c>
      <c r="Z33" s="124" t="s">
        <v>378</v>
      </c>
      <c r="AA33" s="122">
        <v>114</v>
      </c>
    </row>
    <row r="34" spans="7:27" ht="14.5" customHeight="1">
      <c r="G34" s="160" t="s">
        <v>198</v>
      </c>
      <c r="H34" s="126">
        <v>11</v>
      </c>
      <c r="I34" s="205">
        <v>2133.9699999999998</v>
      </c>
      <c r="J34" s="100">
        <v>1939.97</v>
      </c>
      <c r="K34" s="107">
        <f t="shared" si="1"/>
        <v>707119.59</v>
      </c>
      <c r="M34" s="160" t="s">
        <v>274</v>
      </c>
      <c r="N34" s="126">
        <v>8</v>
      </c>
      <c r="O34" s="205">
        <v>1781.52</v>
      </c>
      <c r="P34" s="100">
        <v>1619.56</v>
      </c>
      <c r="Q34" s="107">
        <f t="shared" si="2"/>
        <v>590330.32000000007</v>
      </c>
      <c r="S34" s="278" t="s">
        <v>159</v>
      </c>
      <c r="T34" s="279"/>
      <c r="U34" s="280"/>
      <c r="V34" s="287">
        <v>1763</v>
      </c>
      <c r="W34" s="288"/>
      <c r="X34" s="162" t="s">
        <v>106</v>
      </c>
      <c r="Z34" s="124" t="s">
        <v>379</v>
      </c>
      <c r="AA34" s="122">
        <v>118.71</v>
      </c>
    </row>
    <row r="35" spans="7:27" ht="15" customHeight="1">
      <c r="G35" s="160" t="s">
        <v>199</v>
      </c>
      <c r="H35" s="126">
        <v>3.5</v>
      </c>
      <c r="I35" s="205">
        <v>936.55</v>
      </c>
      <c r="J35" s="100">
        <v>851.41</v>
      </c>
      <c r="K35" s="107">
        <f t="shared" si="1"/>
        <v>310338.77</v>
      </c>
      <c r="M35" s="160" t="s">
        <v>275</v>
      </c>
      <c r="N35" s="126">
        <v>8.5</v>
      </c>
      <c r="O35" s="205">
        <v>1865.88</v>
      </c>
      <c r="P35" s="100">
        <v>1696.25</v>
      </c>
      <c r="Q35" s="107">
        <f t="shared" si="2"/>
        <v>618284</v>
      </c>
      <c r="S35" s="278" t="s">
        <v>158</v>
      </c>
      <c r="T35" s="279"/>
      <c r="U35" s="280"/>
      <c r="V35" s="287">
        <v>1763</v>
      </c>
      <c r="W35" s="288"/>
      <c r="X35" s="162" t="s">
        <v>106</v>
      </c>
      <c r="Z35" s="124" t="s">
        <v>380</v>
      </c>
      <c r="AA35" s="122">
        <v>123.42</v>
      </c>
    </row>
    <row r="36" spans="7:27" ht="15" customHeight="1" thickBot="1">
      <c r="G36" s="160" t="s">
        <v>200</v>
      </c>
      <c r="H36" s="126">
        <v>4</v>
      </c>
      <c r="I36" s="205">
        <v>1035.0999999999999</v>
      </c>
      <c r="J36" s="100">
        <v>941</v>
      </c>
      <c r="K36" s="107">
        <f t="shared" si="1"/>
        <v>342994.5</v>
      </c>
      <c r="M36" s="160" t="s">
        <v>276</v>
      </c>
      <c r="N36" s="126">
        <v>9</v>
      </c>
      <c r="O36" s="205">
        <v>1950.23</v>
      </c>
      <c r="P36" s="100">
        <v>1772.94</v>
      </c>
      <c r="Q36" s="107">
        <f t="shared" si="2"/>
        <v>646235.92999999993</v>
      </c>
      <c r="S36" s="302" t="s">
        <v>399</v>
      </c>
      <c r="T36" s="303"/>
      <c r="U36" s="304"/>
      <c r="V36" s="293">
        <v>2001</v>
      </c>
      <c r="W36" s="294"/>
      <c r="X36" s="159" t="s">
        <v>106</v>
      </c>
      <c r="Z36" s="124" t="s">
        <v>381</v>
      </c>
      <c r="AA36" s="122">
        <v>128.13999999999999</v>
      </c>
    </row>
    <row r="37" spans="7:27">
      <c r="G37" s="160" t="s">
        <v>201</v>
      </c>
      <c r="H37" s="126">
        <v>4.5</v>
      </c>
      <c r="I37" s="205">
        <v>1132.1300000000001</v>
      </c>
      <c r="J37" s="100">
        <v>1029.21</v>
      </c>
      <c r="K37" s="107">
        <f t="shared" si="1"/>
        <v>375146.87</v>
      </c>
      <c r="M37" s="160" t="s">
        <v>277</v>
      </c>
      <c r="N37" s="126">
        <v>9.5</v>
      </c>
      <c r="O37" s="205">
        <v>2033.14</v>
      </c>
      <c r="P37" s="100">
        <v>1848.31</v>
      </c>
      <c r="Q37" s="107">
        <f t="shared" si="2"/>
        <v>673708.82000000007</v>
      </c>
      <c r="Z37" s="124" t="s">
        <v>382</v>
      </c>
      <c r="AA37" s="122">
        <v>132.85</v>
      </c>
    </row>
    <row r="38" spans="7:27">
      <c r="G38" s="160" t="s">
        <v>202</v>
      </c>
      <c r="H38" s="126">
        <v>5</v>
      </c>
      <c r="I38" s="205">
        <v>1230.68</v>
      </c>
      <c r="J38" s="100">
        <v>1118.8</v>
      </c>
      <c r="K38" s="107">
        <f t="shared" si="1"/>
        <v>407802.6</v>
      </c>
      <c r="M38" s="160" t="s">
        <v>278</v>
      </c>
      <c r="N38" s="126">
        <v>10</v>
      </c>
      <c r="O38" s="205">
        <v>2117.5</v>
      </c>
      <c r="P38" s="100">
        <v>1925</v>
      </c>
      <c r="Q38" s="107">
        <f t="shared" si="2"/>
        <v>701662.5</v>
      </c>
      <c r="Z38" s="124" t="s">
        <v>383</v>
      </c>
      <c r="AA38" s="122">
        <v>137.56</v>
      </c>
    </row>
    <row r="39" spans="7:27">
      <c r="G39" s="160" t="s">
        <v>203</v>
      </c>
      <c r="H39" s="126">
        <v>5.5</v>
      </c>
      <c r="I39" s="205">
        <v>1329.23</v>
      </c>
      <c r="J39" s="100">
        <v>1208.3900000000001</v>
      </c>
      <c r="K39" s="107">
        <f t="shared" si="1"/>
        <v>440458.33</v>
      </c>
      <c r="M39" s="160" t="s">
        <v>279</v>
      </c>
      <c r="N39" s="126">
        <v>10.5</v>
      </c>
      <c r="O39" s="205">
        <v>2201.86</v>
      </c>
      <c r="P39" s="100">
        <v>2001.69</v>
      </c>
      <c r="Q39" s="107">
        <f t="shared" si="2"/>
        <v>729616.17999999993</v>
      </c>
      <c r="Z39" s="124" t="s">
        <v>384</v>
      </c>
      <c r="AA39" s="122">
        <v>142.27000000000001</v>
      </c>
    </row>
    <row r="40" spans="7:27">
      <c r="G40" s="160" t="s">
        <v>204</v>
      </c>
      <c r="H40" s="126">
        <v>6</v>
      </c>
      <c r="I40" s="205">
        <v>1426.27</v>
      </c>
      <c r="J40" s="100">
        <v>1296.6099999999999</v>
      </c>
      <c r="K40" s="107">
        <f t="shared" si="1"/>
        <v>472614.17</v>
      </c>
      <c r="M40" s="160" t="s">
        <v>280</v>
      </c>
      <c r="N40" s="126">
        <v>11</v>
      </c>
      <c r="O40" s="205">
        <v>2284.77</v>
      </c>
      <c r="P40" s="100">
        <v>2077.06</v>
      </c>
      <c r="Q40" s="107">
        <f t="shared" si="2"/>
        <v>757089.07000000007</v>
      </c>
      <c r="Z40" s="124" t="s">
        <v>385</v>
      </c>
      <c r="AA40" s="122">
        <v>146.97999999999999</v>
      </c>
    </row>
    <row r="41" spans="7:27" ht="14.5" thickBot="1">
      <c r="G41" s="160" t="s">
        <v>205</v>
      </c>
      <c r="H41" s="126">
        <v>6.5</v>
      </c>
      <c r="I41" s="205">
        <v>1524.82</v>
      </c>
      <c r="J41" s="100">
        <v>1386.2</v>
      </c>
      <c r="K41" s="107">
        <f t="shared" si="1"/>
        <v>505269.9</v>
      </c>
      <c r="M41" s="160" t="s">
        <v>281</v>
      </c>
      <c r="N41" s="126">
        <v>11.5</v>
      </c>
      <c r="O41" s="205">
        <v>2369.13</v>
      </c>
      <c r="P41" s="100">
        <v>2153.75</v>
      </c>
      <c r="Q41" s="107">
        <f t="shared" si="2"/>
        <v>785042.75</v>
      </c>
      <c r="Z41" s="125" t="s">
        <v>386</v>
      </c>
      <c r="AA41" s="123">
        <v>152.37</v>
      </c>
    </row>
    <row r="42" spans="7:27">
      <c r="G42" s="160" t="s">
        <v>206</v>
      </c>
      <c r="H42" s="126">
        <v>7</v>
      </c>
      <c r="I42" s="205">
        <v>1623.37</v>
      </c>
      <c r="J42" s="100">
        <v>1475.79</v>
      </c>
      <c r="K42" s="107">
        <f t="shared" si="1"/>
        <v>537925.63</v>
      </c>
      <c r="M42" s="160" t="s">
        <v>282</v>
      </c>
      <c r="N42" s="126">
        <v>12</v>
      </c>
      <c r="O42" s="205">
        <v>2453.48</v>
      </c>
      <c r="P42" s="100">
        <v>2230.44</v>
      </c>
      <c r="Q42" s="107">
        <f t="shared" si="2"/>
        <v>812994.67999999993</v>
      </c>
    </row>
    <row r="43" spans="7:27">
      <c r="G43" s="160" t="s">
        <v>207</v>
      </c>
      <c r="H43" s="126">
        <v>7.5</v>
      </c>
      <c r="I43" s="205">
        <v>1721.92</v>
      </c>
      <c r="J43" s="100">
        <v>1565.38</v>
      </c>
      <c r="K43" s="107">
        <f t="shared" si="1"/>
        <v>570581.3600000001</v>
      </c>
      <c r="M43" s="160" t="s">
        <v>283</v>
      </c>
      <c r="N43" s="126">
        <v>12.5</v>
      </c>
      <c r="O43" s="205">
        <v>2537.85</v>
      </c>
      <c r="P43" s="100">
        <v>2307.14</v>
      </c>
      <c r="Q43" s="107">
        <f t="shared" si="2"/>
        <v>840951.83</v>
      </c>
      <c r="T43" s="135"/>
    </row>
    <row r="44" spans="7:27">
      <c r="G44" s="160" t="s">
        <v>208</v>
      </c>
      <c r="H44" s="126">
        <v>8</v>
      </c>
      <c r="I44" s="205">
        <v>1818.96</v>
      </c>
      <c r="J44" s="100">
        <v>1653.6</v>
      </c>
      <c r="K44" s="107">
        <f t="shared" si="1"/>
        <v>602737.19999999995</v>
      </c>
      <c r="M44" s="160" t="s">
        <v>284</v>
      </c>
      <c r="N44" s="126">
        <v>13</v>
      </c>
      <c r="O44" s="205">
        <v>2620.75</v>
      </c>
      <c r="P44" s="100">
        <v>2382.5</v>
      </c>
      <c r="Q44" s="107">
        <f t="shared" si="2"/>
        <v>868421.25</v>
      </c>
      <c r="T44" s="135"/>
    </row>
    <row r="45" spans="7:27">
      <c r="G45" s="160" t="s">
        <v>209</v>
      </c>
      <c r="H45" s="126">
        <v>8.5</v>
      </c>
      <c r="I45" s="205">
        <v>1917.51</v>
      </c>
      <c r="J45" s="100">
        <v>1743.19</v>
      </c>
      <c r="K45" s="107">
        <f t="shared" si="1"/>
        <v>635392.92999999993</v>
      </c>
      <c r="M45" s="160" t="s">
        <v>285</v>
      </c>
      <c r="N45" s="126">
        <v>13.5</v>
      </c>
      <c r="O45" s="205">
        <v>2705.12</v>
      </c>
      <c r="P45" s="100">
        <v>2459.1999999999998</v>
      </c>
      <c r="Q45" s="107">
        <f t="shared" si="2"/>
        <v>896378.39999999991</v>
      </c>
      <c r="T45" s="135"/>
    </row>
    <row r="46" spans="7:27">
      <c r="G46" s="160" t="s">
        <v>210</v>
      </c>
      <c r="H46" s="126">
        <v>9</v>
      </c>
      <c r="I46" s="205">
        <v>2016.06</v>
      </c>
      <c r="J46" s="100">
        <v>1832.78</v>
      </c>
      <c r="K46" s="107">
        <f t="shared" si="1"/>
        <v>668048.65999999992</v>
      </c>
      <c r="M46" s="160" t="s">
        <v>286</v>
      </c>
      <c r="N46" s="126">
        <v>14</v>
      </c>
      <c r="O46" s="205">
        <v>2789.48</v>
      </c>
      <c r="P46" s="100">
        <v>2535.89</v>
      </c>
      <c r="Q46" s="107">
        <f t="shared" si="2"/>
        <v>924332.08</v>
      </c>
    </row>
    <row r="47" spans="7:27">
      <c r="G47" s="160" t="s">
        <v>211</v>
      </c>
      <c r="H47" s="126">
        <v>9.5</v>
      </c>
      <c r="I47" s="205">
        <v>2113.1</v>
      </c>
      <c r="J47" s="100">
        <v>1921</v>
      </c>
      <c r="K47" s="107">
        <f t="shared" si="1"/>
        <v>700204.5</v>
      </c>
      <c r="M47" s="160" t="s">
        <v>287</v>
      </c>
      <c r="N47" s="126">
        <v>14.5</v>
      </c>
      <c r="O47" s="205">
        <v>2872.39</v>
      </c>
      <c r="P47" s="100">
        <v>2611.2600000000002</v>
      </c>
      <c r="Q47" s="107">
        <f t="shared" si="2"/>
        <v>951804.97</v>
      </c>
    </row>
    <row r="48" spans="7:27">
      <c r="G48" s="160" t="s">
        <v>212</v>
      </c>
      <c r="H48" s="126">
        <v>10</v>
      </c>
      <c r="I48" s="205">
        <v>2211.65</v>
      </c>
      <c r="J48" s="100">
        <v>2010.59</v>
      </c>
      <c r="K48" s="107">
        <f t="shared" si="1"/>
        <v>732860.23</v>
      </c>
      <c r="M48" s="160" t="s">
        <v>288</v>
      </c>
      <c r="N48" s="126">
        <v>15</v>
      </c>
      <c r="O48" s="205">
        <v>2956.75</v>
      </c>
      <c r="P48" s="100">
        <v>2687.95</v>
      </c>
      <c r="Q48" s="107">
        <f t="shared" si="2"/>
        <v>979758.64999999991</v>
      </c>
    </row>
    <row r="49" spans="7:17">
      <c r="G49" s="160" t="s">
        <v>213</v>
      </c>
      <c r="H49" s="126">
        <v>10.5</v>
      </c>
      <c r="I49" s="205">
        <v>2310.1999999999998</v>
      </c>
      <c r="J49" s="100">
        <v>2100.1799999999998</v>
      </c>
      <c r="K49" s="107">
        <f t="shared" si="1"/>
        <v>765515.96</v>
      </c>
      <c r="M49" s="160" t="s">
        <v>289</v>
      </c>
      <c r="N49" s="126">
        <v>15.5</v>
      </c>
      <c r="O49" s="205">
        <v>3041.1</v>
      </c>
      <c r="P49" s="100">
        <v>2764.64</v>
      </c>
      <c r="Q49" s="107">
        <f t="shared" si="2"/>
        <v>1007710.58</v>
      </c>
    </row>
    <row r="50" spans="7:17">
      <c r="G50" s="160" t="s">
        <v>214</v>
      </c>
      <c r="H50" s="126">
        <v>11</v>
      </c>
      <c r="I50" s="205">
        <v>2407.23</v>
      </c>
      <c r="J50" s="100">
        <v>2188.39</v>
      </c>
      <c r="K50" s="107">
        <f t="shared" si="1"/>
        <v>797668.33</v>
      </c>
      <c r="M50" s="160" t="s">
        <v>290</v>
      </c>
      <c r="N50" s="126">
        <v>6</v>
      </c>
      <c r="O50" s="205">
        <v>1577.08</v>
      </c>
      <c r="P50" s="100">
        <v>1433.71</v>
      </c>
      <c r="Q50" s="107">
        <f t="shared" si="2"/>
        <v>522587.12</v>
      </c>
    </row>
    <row r="51" spans="7:17">
      <c r="G51" s="160" t="s">
        <v>215</v>
      </c>
      <c r="H51" s="126">
        <v>3.5</v>
      </c>
      <c r="I51" s="205">
        <v>972.79</v>
      </c>
      <c r="J51" s="100">
        <v>884.35</v>
      </c>
      <c r="K51" s="107">
        <f t="shared" si="1"/>
        <v>322346.45</v>
      </c>
      <c r="M51" s="160" t="s">
        <v>291</v>
      </c>
      <c r="N51" s="126">
        <v>6.5</v>
      </c>
      <c r="O51" s="205">
        <v>1675.63</v>
      </c>
      <c r="P51" s="100">
        <v>1523.3</v>
      </c>
      <c r="Q51" s="107">
        <f t="shared" si="2"/>
        <v>555242.85</v>
      </c>
    </row>
    <row r="52" spans="7:17">
      <c r="G52" s="160" t="s">
        <v>216</v>
      </c>
      <c r="H52" s="126">
        <v>4</v>
      </c>
      <c r="I52" s="205">
        <v>1079.3599999999999</v>
      </c>
      <c r="J52" s="100">
        <v>981.24</v>
      </c>
      <c r="K52" s="107">
        <f t="shared" si="1"/>
        <v>357661.27999999997</v>
      </c>
      <c r="M52" s="160" t="s">
        <v>292</v>
      </c>
      <c r="N52" s="126">
        <v>7</v>
      </c>
      <c r="O52" s="205">
        <v>1774.18</v>
      </c>
      <c r="P52" s="100">
        <v>1612.89</v>
      </c>
      <c r="Q52" s="107">
        <f t="shared" si="2"/>
        <v>587898.58000000007</v>
      </c>
    </row>
    <row r="53" spans="7:17">
      <c r="G53" s="160" t="s">
        <v>217</v>
      </c>
      <c r="H53" s="126">
        <v>4.5</v>
      </c>
      <c r="I53" s="205">
        <v>1184.32</v>
      </c>
      <c r="J53" s="100">
        <v>1076.6500000000001</v>
      </c>
      <c r="K53" s="107">
        <f t="shared" si="1"/>
        <v>392439.80000000005</v>
      </c>
      <c r="M53" s="160" t="s">
        <v>293</v>
      </c>
      <c r="N53" s="126">
        <v>7.5</v>
      </c>
      <c r="O53" s="205">
        <v>1872.73</v>
      </c>
      <c r="P53" s="100">
        <v>1702.48</v>
      </c>
      <c r="Q53" s="107">
        <f t="shared" si="2"/>
        <v>620554.31000000006</v>
      </c>
    </row>
    <row r="54" spans="7:17">
      <c r="G54" s="160" t="s">
        <v>218</v>
      </c>
      <c r="H54" s="126">
        <v>5</v>
      </c>
      <c r="I54" s="205">
        <v>1290.8900000000001</v>
      </c>
      <c r="J54" s="100">
        <v>1173.54</v>
      </c>
      <c r="K54" s="107">
        <f t="shared" si="1"/>
        <v>427754.63</v>
      </c>
      <c r="M54" s="160" t="s">
        <v>294</v>
      </c>
      <c r="N54" s="126">
        <v>8</v>
      </c>
      <c r="O54" s="205">
        <v>1969.76</v>
      </c>
      <c r="P54" s="100">
        <v>1790.69</v>
      </c>
      <c r="Q54" s="107">
        <f t="shared" si="2"/>
        <v>652706.67999999993</v>
      </c>
    </row>
    <row r="55" spans="7:17">
      <c r="G55" s="160" t="s">
        <v>219</v>
      </c>
      <c r="H55" s="126">
        <v>5.5</v>
      </c>
      <c r="I55" s="205">
        <v>1397.47</v>
      </c>
      <c r="J55" s="100">
        <v>1270.43</v>
      </c>
      <c r="K55" s="107">
        <f t="shared" si="1"/>
        <v>463071.21</v>
      </c>
      <c r="M55" s="160" t="s">
        <v>295</v>
      </c>
      <c r="N55" s="126">
        <v>8.5</v>
      </c>
      <c r="O55" s="205">
        <v>2068.31</v>
      </c>
      <c r="P55" s="100">
        <v>1880.28</v>
      </c>
      <c r="Q55" s="107">
        <f t="shared" si="2"/>
        <v>685362.40999999992</v>
      </c>
    </row>
    <row r="56" spans="7:17">
      <c r="G56" s="160" t="s">
        <v>220</v>
      </c>
      <c r="H56" s="126">
        <v>6</v>
      </c>
      <c r="I56" s="205">
        <v>1502.42</v>
      </c>
      <c r="J56" s="100">
        <v>1365.84</v>
      </c>
      <c r="K56" s="107">
        <f t="shared" si="1"/>
        <v>497847.98</v>
      </c>
      <c r="M56" s="160" t="s">
        <v>296</v>
      </c>
      <c r="N56" s="126">
        <v>9</v>
      </c>
      <c r="O56" s="205">
        <v>2166.86</v>
      </c>
      <c r="P56" s="100">
        <v>1969.87</v>
      </c>
      <c r="Q56" s="107">
        <f t="shared" si="2"/>
        <v>718018.1399999999</v>
      </c>
    </row>
    <row r="57" spans="7:17">
      <c r="G57" s="160" t="s">
        <v>221</v>
      </c>
      <c r="H57" s="126">
        <v>6.5</v>
      </c>
      <c r="I57" s="205">
        <v>1609</v>
      </c>
      <c r="J57" s="100">
        <v>1462.73</v>
      </c>
      <c r="K57" s="107">
        <f t="shared" si="1"/>
        <v>533164.56000000006</v>
      </c>
      <c r="M57" s="160" t="s">
        <v>297</v>
      </c>
      <c r="N57" s="126">
        <v>9.5</v>
      </c>
      <c r="O57" s="205">
        <v>2263.9</v>
      </c>
      <c r="P57" s="100">
        <v>2058.09</v>
      </c>
      <c r="Q57" s="107">
        <f t="shared" si="2"/>
        <v>750173.98</v>
      </c>
    </row>
    <row r="58" spans="7:17">
      <c r="G58" s="160" t="s">
        <v>222</v>
      </c>
      <c r="H58" s="126">
        <v>7</v>
      </c>
      <c r="I58" s="205">
        <v>1715.58</v>
      </c>
      <c r="J58" s="100">
        <v>1559.62</v>
      </c>
      <c r="K58" s="107">
        <f t="shared" si="1"/>
        <v>568481.1399999999</v>
      </c>
      <c r="M58" s="160" t="s">
        <v>298</v>
      </c>
      <c r="N58" s="126">
        <v>10</v>
      </c>
      <c r="O58" s="205">
        <v>2362.4499999999998</v>
      </c>
      <c r="P58" s="100">
        <v>2147.6799999999998</v>
      </c>
      <c r="Q58" s="107">
        <f t="shared" si="2"/>
        <v>782829.71</v>
      </c>
    </row>
    <row r="59" spans="7:17">
      <c r="G59" s="160" t="s">
        <v>223</v>
      </c>
      <c r="H59" s="126">
        <v>7.5</v>
      </c>
      <c r="I59" s="205">
        <v>1822.16</v>
      </c>
      <c r="J59" s="100">
        <v>1656.51</v>
      </c>
      <c r="K59" s="107">
        <f t="shared" si="1"/>
        <v>603797.72</v>
      </c>
      <c r="M59" s="160" t="s">
        <v>299</v>
      </c>
      <c r="N59" s="126">
        <v>10.5</v>
      </c>
      <c r="O59" s="205">
        <v>2461</v>
      </c>
      <c r="P59" s="100">
        <v>2237.27</v>
      </c>
      <c r="Q59" s="107">
        <f t="shared" si="2"/>
        <v>815485.43999999994</v>
      </c>
    </row>
    <row r="60" spans="7:17">
      <c r="G60" s="160" t="s">
        <v>224</v>
      </c>
      <c r="H60" s="126">
        <v>8</v>
      </c>
      <c r="I60" s="205">
        <v>1927.11</v>
      </c>
      <c r="J60" s="100">
        <v>1751.92</v>
      </c>
      <c r="K60" s="107">
        <f t="shared" si="1"/>
        <v>638574.49</v>
      </c>
      <c r="M60" s="160" t="s">
        <v>300</v>
      </c>
      <c r="N60" s="126">
        <v>11</v>
      </c>
      <c r="O60" s="205">
        <v>2558.04</v>
      </c>
      <c r="P60" s="100">
        <v>2325.4899999999998</v>
      </c>
      <c r="Q60" s="107">
        <f t="shared" si="2"/>
        <v>847641.28</v>
      </c>
    </row>
    <row r="61" spans="7:17">
      <c r="G61" s="160" t="s">
        <v>225</v>
      </c>
      <c r="H61" s="126">
        <v>8.5</v>
      </c>
      <c r="I61" s="205">
        <v>2033.69</v>
      </c>
      <c r="J61" s="100">
        <v>1848.81</v>
      </c>
      <c r="K61" s="107">
        <f t="shared" si="1"/>
        <v>673891.07000000007</v>
      </c>
      <c r="M61" s="160" t="s">
        <v>301</v>
      </c>
      <c r="N61" s="126">
        <v>11.5</v>
      </c>
      <c r="O61" s="205">
        <v>2656.59</v>
      </c>
      <c r="P61" s="100">
        <v>2415.08</v>
      </c>
      <c r="Q61" s="107">
        <f t="shared" si="2"/>
        <v>880297.01</v>
      </c>
    </row>
    <row r="62" spans="7:17">
      <c r="G62" s="160" t="s">
        <v>226</v>
      </c>
      <c r="H62" s="126">
        <v>9</v>
      </c>
      <c r="I62" s="205">
        <v>2140.27</v>
      </c>
      <c r="J62" s="100">
        <v>1945.7</v>
      </c>
      <c r="K62" s="107">
        <f t="shared" si="1"/>
        <v>709207.65</v>
      </c>
      <c r="M62" s="160" t="s">
        <v>302</v>
      </c>
      <c r="N62" s="126">
        <v>12</v>
      </c>
      <c r="O62" s="205">
        <v>2755.14</v>
      </c>
      <c r="P62" s="100">
        <v>2504.67</v>
      </c>
      <c r="Q62" s="107">
        <f t="shared" si="2"/>
        <v>912952.74</v>
      </c>
    </row>
    <row r="63" spans="7:17">
      <c r="G63" s="160" t="s">
        <v>227</v>
      </c>
      <c r="H63" s="126">
        <v>9.5</v>
      </c>
      <c r="I63" s="205">
        <v>2245.21</v>
      </c>
      <c r="J63" s="100">
        <v>2041.1</v>
      </c>
      <c r="K63" s="107">
        <f t="shared" si="1"/>
        <v>743980.95</v>
      </c>
      <c r="M63" s="160" t="s">
        <v>303</v>
      </c>
      <c r="N63" s="126">
        <v>12.5</v>
      </c>
      <c r="O63" s="205">
        <v>2853.69</v>
      </c>
      <c r="P63" s="100">
        <v>2594.2600000000002</v>
      </c>
      <c r="Q63" s="107">
        <f t="shared" si="2"/>
        <v>945608.47</v>
      </c>
    </row>
    <row r="64" spans="7:17">
      <c r="G64" s="160" t="s">
        <v>228</v>
      </c>
      <c r="H64" s="126">
        <v>10</v>
      </c>
      <c r="I64" s="205">
        <v>2351.8000000000002</v>
      </c>
      <c r="J64" s="100">
        <v>2138</v>
      </c>
      <c r="K64" s="107">
        <f t="shared" si="1"/>
        <v>779301</v>
      </c>
      <c r="M64" s="160" t="s">
        <v>304</v>
      </c>
      <c r="N64" s="126">
        <v>13</v>
      </c>
      <c r="O64" s="205">
        <v>2950.73</v>
      </c>
      <c r="P64" s="100">
        <v>2682.48</v>
      </c>
      <c r="Q64" s="107">
        <f t="shared" si="2"/>
        <v>977764.31</v>
      </c>
    </row>
    <row r="65" spans="7:17">
      <c r="G65" s="160" t="s">
        <v>229</v>
      </c>
      <c r="H65" s="126">
        <v>10.5</v>
      </c>
      <c r="I65" s="205">
        <v>2458.38</v>
      </c>
      <c r="J65" s="100">
        <v>2234.89</v>
      </c>
      <c r="K65" s="107">
        <f t="shared" si="1"/>
        <v>814617.58</v>
      </c>
      <c r="M65" s="160" t="s">
        <v>305</v>
      </c>
      <c r="N65" s="126">
        <v>13.5</v>
      </c>
      <c r="O65" s="205">
        <v>3049.28</v>
      </c>
      <c r="P65" s="100">
        <v>2772.07</v>
      </c>
      <c r="Q65" s="107">
        <f t="shared" si="2"/>
        <v>1010420.04</v>
      </c>
    </row>
    <row r="66" spans="7:17">
      <c r="G66" s="160" t="s">
        <v>230</v>
      </c>
      <c r="H66" s="126">
        <v>11</v>
      </c>
      <c r="I66" s="205">
        <v>2563.3200000000002</v>
      </c>
      <c r="J66" s="100">
        <v>2330.29</v>
      </c>
      <c r="K66" s="107">
        <f t="shared" si="1"/>
        <v>849390.88</v>
      </c>
      <c r="M66" s="160" t="s">
        <v>306</v>
      </c>
      <c r="N66" s="126">
        <v>14</v>
      </c>
      <c r="O66" s="205">
        <v>3147.83</v>
      </c>
      <c r="P66" s="100">
        <v>2861.66</v>
      </c>
      <c r="Q66" s="107">
        <f t="shared" si="2"/>
        <v>1043075.77</v>
      </c>
    </row>
    <row r="67" spans="7:17">
      <c r="G67" s="160" t="s">
        <v>231</v>
      </c>
      <c r="H67" s="126">
        <v>3.5</v>
      </c>
      <c r="I67" s="205">
        <v>1018.68</v>
      </c>
      <c r="J67" s="100">
        <v>926.07</v>
      </c>
      <c r="K67" s="107">
        <f t="shared" si="1"/>
        <v>337553.04000000004</v>
      </c>
      <c r="M67" s="160" t="s">
        <v>307</v>
      </c>
      <c r="N67" s="126">
        <v>14.5</v>
      </c>
      <c r="O67" s="205">
        <v>3244.86</v>
      </c>
      <c r="P67" s="100">
        <v>2949.87</v>
      </c>
      <c r="Q67" s="107">
        <f t="shared" si="2"/>
        <v>1075228.1399999999</v>
      </c>
    </row>
    <row r="68" spans="7:17">
      <c r="G68" s="160" t="s">
        <v>232</v>
      </c>
      <c r="H68" s="126">
        <v>4</v>
      </c>
      <c r="I68" s="205">
        <v>1135.43</v>
      </c>
      <c r="J68" s="100">
        <v>1032.21</v>
      </c>
      <c r="K68" s="107">
        <f t="shared" si="1"/>
        <v>376240.37</v>
      </c>
      <c r="M68" s="160" t="s">
        <v>308</v>
      </c>
      <c r="N68" s="126">
        <v>15</v>
      </c>
      <c r="O68" s="205">
        <v>3343.41</v>
      </c>
      <c r="P68" s="100">
        <v>3039.46</v>
      </c>
      <c r="Q68" s="107">
        <f t="shared" si="2"/>
        <v>1107883.8700000001</v>
      </c>
    </row>
    <row r="69" spans="7:17">
      <c r="G69" s="160" t="s">
        <v>233</v>
      </c>
      <c r="H69" s="126">
        <v>4.5</v>
      </c>
      <c r="I69" s="205">
        <v>1250.3900000000001</v>
      </c>
      <c r="J69" s="100">
        <v>1136.72</v>
      </c>
      <c r="K69" s="107">
        <f t="shared" si="1"/>
        <v>414334.09</v>
      </c>
      <c r="M69" s="160" t="s">
        <v>309</v>
      </c>
      <c r="N69" s="126">
        <v>15.5</v>
      </c>
      <c r="O69" s="205">
        <v>3441.96</v>
      </c>
      <c r="P69" s="100">
        <v>3129.05</v>
      </c>
      <c r="Q69" s="107">
        <f t="shared" si="2"/>
        <v>1140539.6000000001</v>
      </c>
    </row>
    <row r="70" spans="7:17">
      <c r="G70" s="160" t="s">
        <v>234</v>
      </c>
      <c r="H70" s="126">
        <v>5</v>
      </c>
      <c r="I70" s="205">
        <v>1367.14</v>
      </c>
      <c r="J70" s="100">
        <v>1242.8499999999999</v>
      </c>
      <c r="K70" s="107">
        <f t="shared" si="1"/>
        <v>453019.7</v>
      </c>
      <c r="M70" s="160" t="s">
        <v>310</v>
      </c>
      <c r="N70" s="126">
        <v>6</v>
      </c>
      <c r="O70" s="205">
        <v>1653.22</v>
      </c>
      <c r="P70" s="100">
        <v>1502.93</v>
      </c>
      <c r="Q70" s="107">
        <f t="shared" si="2"/>
        <v>547817.46</v>
      </c>
    </row>
    <row r="71" spans="7:17">
      <c r="G71" s="160" t="s">
        <v>235</v>
      </c>
      <c r="H71" s="126">
        <v>5.5</v>
      </c>
      <c r="I71" s="205">
        <v>1483.89</v>
      </c>
      <c r="J71" s="100">
        <v>1348.99</v>
      </c>
      <c r="K71" s="107">
        <f t="shared" si="1"/>
        <v>491707.03</v>
      </c>
      <c r="M71" s="160" t="s">
        <v>311</v>
      </c>
      <c r="N71" s="126">
        <v>6.5</v>
      </c>
      <c r="O71" s="205">
        <v>1759.8</v>
      </c>
      <c r="P71" s="100">
        <v>1599.82</v>
      </c>
      <c r="Q71" s="107">
        <f t="shared" si="2"/>
        <v>583134.04</v>
      </c>
    </row>
    <row r="72" spans="7:17">
      <c r="G72" s="160" t="s">
        <v>236</v>
      </c>
      <c r="H72" s="126">
        <v>6</v>
      </c>
      <c r="I72" s="205">
        <v>1598.85</v>
      </c>
      <c r="J72" s="100">
        <v>1453.5</v>
      </c>
      <c r="K72" s="107">
        <f t="shared" ref="K72:K82" si="3">(I72*175)+(J72*172)</f>
        <v>529800.75</v>
      </c>
      <c r="M72" s="160" t="s">
        <v>312</v>
      </c>
      <c r="N72" s="126">
        <v>7</v>
      </c>
      <c r="O72" s="205">
        <v>1866.38</v>
      </c>
      <c r="P72" s="100">
        <v>1696.71</v>
      </c>
      <c r="Q72" s="107">
        <f t="shared" ref="Q72:Q109" si="4">(O72*175)+(P72*172)</f>
        <v>618450.62</v>
      </c>
    </row>
    <row r="73" spans="7:17">
      <c r="G73" s="160" t="s">
        <v>237</v>
      </c>
      <c r="H73" s="126">
        <v>6.5</v>
      </c>
      <c r="I73" s="205">
        <v>1715.59</v>
      </c>
      <c r="J73" s="100">
        <v>1559.63</v>
      </c>
      <c r="K73" s="107">
        <f t="shared" si="3"/>
        <v>568484.6100000001</v>
      </c>
      <c r="M73" s="160" t="s">
        <v>313</v>
      </c>
      <c r="N73" s="126">
        <v>7.5</v>
      </c>
      <c r="O73" s="205">
        <v>1972.96</v>
      </c>
      <c r="P73" s="100">
        <v>1793.6</v>
      </c>
      <c r="Q73" s="107">
        <f t="shared" si="4"/>
        <v>653767.19999999995</v>
      </c>
    </row>
    <row r="74" spans="7:17">
      <c r="G74" s="160" t="s">
        <v>238</v>
      </c>
      <c r="H74" s="126">
        <v>7</v>
      </c>
      <c r="I74" s="205">
        <v>1832.35</v>
      </c>
      <c r="J74" s="100">
        <v>1665.77</v>
      </c>
      <c r="K74" s="107">
        <f t="shared" si="3"/>
        <v>607173.68999999994</v>
      </c>
      <c r="M74" s="160" t="s">
        <v>314</v>
      </c>
      <c r="N74" s="126">
        <v>8</v>
      </c>
      <c r="O74" s="205">
        <v>2077.91</v>
      </c>
      <c r="P74" s="100">
        <v>1889.01</v>
      </c>
      <c r="Q74" s="107">
        <f t="shared" si="4"/>
        <v>688543.97</v>
      </c>
    </row>
    <row r="75" spans="7:17">
      <c r="G75" s="160" t="s">
        <v>239</v>
      </c>
      <c r="H75" s="126">
        <v>7.5</v>
      </c>
      <c r="I75" s="205">
        <v>1949.09</v>
      </c>
      <c r="J75" s="100">
        <v>1771.9</v>
      </c>
      <c r="K75" s="107">
        <f t="shared" si="3"/>
        <v>645857.55000000005</v>
      </c>
      <c r="M75" s="160" t="s">
        <v>315</v>
      </c>
      <c r="N75" s="126">
        <v>8.5</v>
      </c>
      <c r="O75" s="205">
        <v>2184.4899999999998</v>
      </c>
      <c r="P75" s="100">
        <v>1985.9</v>
      </c>
      <c r="Q75" s="107">
        <f t="shared" si="4"/>
        <v>723860.54999999993</v>
      </c>
    </row>
    <row r="76" spans="7:17">
      <c r="G76" s="160" t="s">
        <v>240</v>
      </c>
      <c r="H76" s="126">
        <v>8</v>
      </c>
      <c r="I76" s="205">
        <v>2064.0500000000002</v>
      </c>
      <c r="J76" s="100">
        <v>1876.41</v>
      </c>
      <c r="K76" s="107">
        <f t="shared" si="3"/>
        <v>683951.27</v>
      </c>
      <c r="M76" s="160" t="s">
        <v>316</v>
      </c>
      <c r="N76" s="126">
        <v>9</v>
      </c>
      <c r="O76" s="205">
        <v>2291.0700000000002</v>
      </c>
      <c r="P76" s="100">
        <v>2082.79</v>
      </c>
      <c r="Q76" s="107">
        <f t="shared" si="4"/>
        <v>759177.13</v>
      </c>
    </row>
    <row r="77" spans="7:17">
      <c r="G77" s="160" t="s">
        <v>241</v>
      </c>
      <c r="H77" s="126">
        <v>8.5</v>
      </c>
      <c r="I77" s="205">
        <v>2180.81</v>
      </c>
      <c r="J77" s="100">
        <v>1982.55</v>
      </c>
      <c r="K77" s="107">
        <f t="shared" si="3"/>
        <v>722640.35</v>
      </c>
      <c r="M77" s="160" t="s">
        <v>317</v>
      </c>
      <c r="N77" s="126">
        <v>9.5</v>
      </c>
      <c r="O77" s="205">
        <v>2396.02</v>
      </c>
      <c r="P77" s="100">
        <v>2178.1999999999998</v>
      </c>
      <c r="Q77" s="107">
        <f t="shared" si="4"/>
        <v>793953.89999999991</v>
      </c>
    </row>
    <row r="78" spans="7:17">
      <c r="G78" s="160" t="s">
        <v>242</v>
      </c>
      <c r="H78" s="126">
        <v>9</v>
      </c>
      <c r="I78" s="205">
        <v>2297.56</v>
      </c>
      <c r="J78" s="100">
        <v>2088.69</v>
      </c>
      <c r="K78" s="107">
        <f t="shared" si="3"/>
        <v>761327.67999999993</v>
      </c>
      <c r="M78" s="160" t="s">
        <v>318</v>
      </c>
      <c r="N78" s="126">
        <v>10</v>
      </c>
      <c r="O78" s="205">
        <v>2502.6</v>
      </c>
      <c r="P78" s="100">
        <v>2275.09</v>
      </c>
      <c r="Q78" s="107">
        <f t="shared" si="4"/>
        <v>829270.48</v>
      </c>
    </row>
    <row r="79" spans="7:17">
      <c r="G79" s="160" t="s">
        <v>243</v>
      </c>
      <c r="H79" s="126">
        <v>9.5</v>
      </c>
      <c r="I79" s="205">
        <v>2412.52</v>
      </c>
      <c r="J79" s="100">
        <v>2193.1999999999998</v>
      </c>
      <c r="K79" s="107">
        <f t="shared" si="3"/>
        <v>799421.39999999991</v>
      </c>
      <c r="M79" s="160" t="s">
        <v>319</v>
      </c>
      <c r="N79" s="126">
        <v>10.5</v>
      </c>
      <c r="O79" s="205">
        <v>2609.1799999999998</v>
      </c>
      <c r="P79" s="100">
        <v>2371.98</v>
      </c>
      <c r="Q79" s="107">
        <f t="shared" si="4"/>
        <v>864587.06</v>
      </c>
    </row>
    <row r="80" spans="7:17">
      <c r="G80" s="160" t="s">
        <v>244</v>
      </c>
      <c r="H80" s="126">
        <v>10</v>
      </c>
      <c r="I80" s="205">
        <v>2529.2600000000002</v>
      </c>
      <c r="J80" s="100">
        <v>2299.33</v>
      </c>
      <c r="K80" s="107">
        <f t="shared" si="3"/>
        <v>838105.26</v>
      </c>
      <c r="M80" s="160" t="s">
        <v>320</v>
      </c>
      <c r="N80" s="126">
        <v>11</v>
      </c>
      <c r="O80" s="205">
        <v>2714.13</v>
      </c>
      <c r="P80" s="100">
        <v>2467.39</v>
      </c>
      <c r="Q80" s="107">
        <f t="shared" si="4"/>
        <v>899363.83</v>
      </c>
    </row>
    <row r="81" spans="7:17">
      <c r="G81" s="160" t="s">
        <v>245</v>
      </c>
      <c r="H81" s="126">
        <v>10.5</v>
      </c>
      <c r="I81" s="205">
        <v>2646.02</v>
      </c>
      <c r="J81" s="100">
        <v>2405.4699999999998</v>
      </c>
      <c r="K81" s="107">
        <f t="shared" si="3"/>
        <v>876794.34</v>
      </c>
      <c r="M81" s="160" t="s">
        <v>321</v>
      </c>
      <c r="N81" s="126">
        <v>11.5</v>
      </c>
      <c r="O81" s="205">
        <v>2820.71</v>
      </c>
      <c r="P81" s="100">
        <v>2564.2800000000002</v>
      </c>
      <c r="Q81" s="107">
        <f t="shared" si="4"/>
        <v>934680.41</v>
      </c>
    </row>
    <row r="82" spans="7:17" ht="14.5" thickBot="1">
      <c r="G82" s="158" t="s">
        <v>246</v>
      </c>
      <c r="H82" s="127">
        <v>11</v>
      </c>
      <c r="I82" s="206">
        <v>2760.98</v>
      </c>
      <c r="J82" s="101">
        <v>2509.98</v>
      </c>
      <c r="K82" s="108">
        <f t="shared" si="3"/>
        <v>914888.06</v>
      </c>
      <c r="M82" s="160" t="s">
        <v>322</v>
      </c>
      <c r="N82" s="126">
        <v>12</v>
      </c>
      <c r="O82" s="205">
        <v>2927.29</v>
      </c>
      <c r="P82" s="100">
        <v>2661.17</v>
      </c>
      <c r="Q82" s="107">
        <f t="shared" si="4"/>
        <v>969996.99</v>
      </c>
    </row>
    <row r="83" spans="7:17">
      <c r="M83" s="160" t="s">
        <v>323</v>
      </c>
      <c r="N83" s="126">
        <v>12.5</v>
      </c>
      <c r="O83" s="205">
        <v>3033.87</v>
      </c>
      <c r="P83" s="100">
        <v>2758.06</v>
      </c>
      <c r="Q83" s="107">
        <f t="shared" si="4"/>
        <v>1005313.5700000001</v>
      </c>
    </row>
    <row r="84" spans="7:17">
      <c r="M84" s="160" t="s">
        <v>324</v>
      </c>
      <c r="N84" s="126">
        <v>13</v>
      </c>
      <c r="O84" s="205">
        <v>3138.82</v>
      </c>
      <c r="P84" s="100">
        <v>2853.47</v>
      </c>
      <c r="Q84" s="107">
        <f t="shared" si="4"/>
        <v>1040090.34</v>
      </c>
    </row>
    <row r="85" spans="7:17">
      <c r="M85" s="160" t="s">
        <v>325</v>
      </c>
      <c r="N85" s="126">
        <v>13.5</v>
      </c>
      <c r="O85" s="205">
        <v>3245.4</v>
      </c>
      <c r="P85" s="100">
        <v>2950.36</v>
      </c>
      <c r="Q85" s="107">
        <f t="shared" si="4"/>
        <v>1075406.92</v>
      </c>
    </row>
    <row r="86" spans="7:17">
      <c r="M86" s="160" t="s">
        <v>326</v>
      </c>
      <c r="N86" s="126">
        <v>14</v>
      </c>
      <c r="O86" s="205">
        <v>3351.98</v>
      </c>
      <c r="P86" s="100">
        <v>3047.25</v>
      </c>
      <c r="Q86" s="107">
        <f t="shared" si="4"/>
        <v>1110723.5</v>
      </c>
    </row>
    <row r="87" spans="7:17">
      <c r="M87" s="160" t="s">
        <v>327</v>
      </c>
      <c r="N87" s="126">
        <v>14.5</v>
      </c>
      <c r="O87" s="205">
        <v>3456.92</v>
      </c>
      <c r="P87" s="100">
        <v>3142.65</v>
      </c>
      <c r="Q87" s="107">
        <f t="shared" si="4"/>
        <v>1145496.8</v>
      </c>
    </row>
    <row r="88" spans="7:17">
      <c r="M88" s="160" t="s">
        <v>328</v>
      </c>
      <c r="N88" s="126">
        <v>15</v>
      </c>
      <c r="O88" s="205">
        <v>3563.51</v>
      </c>
      <c r="P88" s="100">
        <v>3239.55</v>
      </c>
      <c r="Q88" s="107">
        <f t="shared" si="4"/>
        <v>1180816.8500000001</v>
      </c>
    </row>
    <row r="89" spans="7:17">
      <c r="M89" s="160" t="s">
        <v>329</v>
      </c>
      <c r="N89" s="126">
        <v>15.5</v>
      </c>
      <c r="O89" s="205">
        <v>3670.08</v>
      </c>
      <c r="P89" s="100">
        <v>3336.44</v>
      </c>
      <c r="Q89" s="107">
        <f t="shared" si="4"/>
        <v>1216131.6800000002</v>
      </c>
    </row>
    <row r="90" spans="7:17">
      <c r="M90" s="160" t="s">
        <v>330</v>
      </c>
      <c r="N90" s="126">
        <v>6</v>
      </c>
      <c r="O90" s="205">
        <v>1749.65</v>
      </c>
      <c r="P90" s="100">
        <v>1590.59</v>
      </c>
      <c r="Q90" s="107">
        <f t="shared" si="4"/>
        <v>579770.23</v>
      </c>
    </row>
    <row r="91" spans="7:17">
      <c r="M91" s="160" t="s">
        <v>331</v>
      </c>
      <c r="N91" s="126">
        <v>6.5</v>
      </c>
      <c r="O91" s="205">
        <v>1866.4</v>
      </c>
      <c r="P91" s="100">
        <v>1696.73</v>
      </c>
      <c r="Q91" s="107">
        <f t="shared" si="4"/>
        <v>618457.56000000006</v>
      </c>
    </row>
    <row r="92" spans="7:17">
      <c r="M92" s="160" t="s">
        <v>332</v>
      </c>
      <c r="N92" s="126">
        <v>7</v>
      </c>
      <c r="O92" s="205">
        <v>1983.15</v>
      </c>
      <c r="P92" s="100">
        <v>1802.86</v>
      </c>
      <c r="Q92" s="107">
        <f t="shared" si="4"/>
        <v>657143.16999999993</v>
      </c>
    </row>
    <row r="93" spans="7:17">
      <c r="M93" s="160" t="s">
        <v>333</v>
      </c>
      <c r="N93" s="126">
        <v>7.5</v>
      </c>
      <c r="O93" s="205">
        <v>2099.9</v>
      </c>
      <c r="P93" s="100">
        <v>1909</v>
      </c>
      <c r="Q93" s="107">
        <f t="shared" si="4"/>
        <v>695830.5</v>
      </c>
    </row>
    <row r="94" spans="7:17">
      <c r="M94" s="160" t="s">
        <v>334</v>
      </c>
      <c r="N94" s="126">
        <v>8</v>
      </c>
      <c r="O94" s="205">
        <v>2214.86</v>
      </c>
      <c r="P94" s="100">
        <v>2013.51</v>
      </c>
      <c r="Q94" s="107">
        <f t="shared" si="4"/>
        <v>733924.22</v>
      </c>
    </row>
    <row r="95" spans="7:17">
      <c r="M95" s="160" t="s">
        <v>335</v>
      </c>
      <c r="N95" s="126">
        <v>8.5</v>
      </c>
      <c r="O95" s="205">
        <v>2331.6</v>
      </c>
      <c r="P95" s="100">
        <v>2119.64</v>
      </c>
      <c r="Q95" s="107">
        <f t="shared" si="4"/>
        <v>772608.08</v>
      </c>
    </row>
    <row r="96" spans="7:17">
      <c r="M96" s="160" t="s">
        <v>336</v>
      </c>
      <c r="N96" s="126">
        <v>9</v>
      </c>
      <c r="O96" s="205">
        <v>2448.36</v>
      </c>
      <c r="P96" s="100">
        <v>2225.7800000000002</v>
      </c>
      <c r="Q96" s="107">
        <f t="shared" si="4"/>
        <v>811297.16</v>
      </c>
    </row>
    <row r="97" spans="13:17">
      <c r="M97" s="160" t="s">
        <v>337</v>
      </c>
      <c r="N97" s="126">
        <v>9.5</v>
      </c>
      <c r="O97" s="205">
        <v>2563.3200000000002</v>
      </c>
      <c r="P97" s="100">
        <v>2330.29</v>
      </c>
      <c r="Q97" s="107">
        <f t="shared" si="4"/>
        <v>849390.88</v>
      </c>
    </row>
    <row r="98" spans="13:17">
      <c r="M98" s="160" t="s">
        <v>338</v>
      </c>
      <c r="N98" s="126">
        <v>10</v>
      </c>
      <c r="O98" s="205">
        <v>2680.07</v>
      </c>
      <c r="P98" s="100">
        <v>2436.4299999999998</v>
      </c>
      <c r="Q98" s="107">
        <f t="shared" si="4"/>
        <v>888078.21</v>
      </c>
    </row>
    <row r="99" spans="13:17">
      <c r="M99" s="160" t="s">
        <v>339</v>
      </c>
      <c r="N99" s="126">
        <v>10.5</v>
      </c>
      <c r="O99" s="205">
        <v>2796.82</v>
      </c>
      <c r="P99" s="100">
        <v>2542.56</v>
      </c>
      <c r="Q99" s="107">
        <f t="shared" si="4"/>
        <v>926763.82000000007</v>
      </c>
    </row>
    <row r="100" spans="13:17">
      <c r="M100" s="160" t="s">
        <v>340</v>
      </c>
      <c r="N100" s="126">
        <v>11</v>
      </c>
      <c r="O100" s="205">
        <v>2911.78</v>
      </c>
      <c r="P100" s="100">
        <v>2647.07</v>
      </c>
      <c r="Q100" s="107">
        <f t="shared" si="4"/>
        <v>964857.54</v>
      </c>
    </row>
    <row r="101" spans="13:17">
      <c r="M101" s="160" t="s">
        <v>341</v>
      </c>
      <c r="N101" s="126">
        <v>11.5</v>
      </c>
      <c r="O101" s="205">
        <v>3028.53</v>
      </c>
      <c r="P101" s="100">
        <v>2753.21</v>
      </c>
      <c r="Q101" s="107">
        <f t="shared" si="4"/>
        <v>1003544.87</v>
      </c>
    </row>
    <row r="102" spans="13:17">
      <c r="M102" s="160" t="s">
        <v>342</v>
      </c>
      <c r="N102" s="126">
        <v>12</v>
      </c>
      <c r="O102" s="205">
        <v>3145.27</v>
      </c>
      <c r="P102" s="100">
        <v>2859.34</v>
      </c>
      <c r="Q102" s="107">
        <f t="shared" si="4"/>
        <v>1042228.73</v>
      </c>
    </row>
    <row r="103" spans="13:17">
      <c r="M103" s="160" t="s">
        <v>343</v>
      </c>
      <c r="N103" s="126">
        <v>12.5</v>
      </c>
      <c r="O103" s="205">
        <v>3262.03</v>
      </c>
      <c r="P103" s="100">
        <v>2965.48</v>
      </c>
      <c r="Q103" s="107">
        <f t="shared" si="4"/>
        <v>1080917.81</v>
      </c>
    </row>
    <row r="104" spans="13:17">
      <c r="M104" s="160" t="s">
        <v>344</v>
      </c>
      <c r="N104" s="126">
        <v>13</v>
      </c>
      <c r="O104" s="205">
        <v>3376.99</v>
      </c>
      <c r="P104" s="100">
        <v>3069.99</v>
      </c>
      <c r="Q104" s="107">
        <f t="shared" si="4"/>
        <v>1119011.5299999998</v>
      </c>
    </row>
    <row r="105" spans="13:17">
      <c r="M105" s="160" t="s">
        <v>345</v>
      </c>
      <c r="N105" s="126">
        <v>13.5</v>
      </c>
      <c r="O105" s="205">
        <v>3493.74</v>
      </c>
      <c r="P105" s="100">
        <v>3176.13</v>
      </c>
      <c r="Q105" s="107">
        <f t="shared" si="4"/>
        <v>1157698.8599999999</v>
      </c>
    </row>
    <row r="106" spans="13:17">
      <c r="M106" s="160" t="s">
        <v>346</v>
      </c>
      <c r="N106" s="126">
        <v>14</v>
      </c>
      <c r="O106" s="205">
        <v>3610.49</v>
      </c>
      <c r="P106" s="100">
        <v>3282.26</v>
      </c>
      <c r="Q106" s="107">
        <f t="shared" si="4"/>
        <v>1196384.4700000002</v>
      </c>
    </row>
    <row r="107" spans="13:17">
      <c r="M107" s="160" t="s">
        <v>347</v>
      </c>
      <c r="N107" s="126">
        <v>14.5</v>
      </c>
      <c r="O107" s="205">
        <v>3725.45</v>
      </c>
      <c r="P107" s="100">
        <v>3386.77</v>
      </c>
      <c r="Q107" s="107">
        <f t="shared" si="4"/>
        <v>1234478.19</v>
      </c>
    </row>
    <row r="108" spans="13:17">
      <c r="M108" s="160" t="s">
        <v>348</v>
      </c>
      <c r="N108" s="126">
        <v>15</v>
      </c>
      <c r="O108" s="205">
        <v>3842.2</v>
      </c>
      <c r="P108" s="100">
        <v>3492.91</v>
      </c>
      <c r="Q108" s="107">
        <f t="shared" si="4"/>
        <v>1273165.52</v>
      </c>
    </row>
    <row r="109" spans="13:17" ht="14.5" thickBot="1">
      <c r="M109" s="158" t="s">
        <v>349</v>
      </c>
      <c r="N109" s="127">
        <v>15.5</v>
      </c>
      <c r="O109" s="206">
        <v>3958.94</v>
      </c>
      <c r="P109" s="101">
        <v>3599.04</v>
      </c>
      <c r="Q109" s="108">
        <f t="shared" si="4"/>
        <v>1311849.3799999999</v>
      </c>
    </row>
  </sheetData>
  <mergeCells count="37">
    <mergeCell ref="V36:W36"/>
    <mergeCell ref="V34:W34"/>
    <mergeCell ref="S12:U12"/>
    <mergeCell ref="M1:R3"/>
    <mergeCell ref="A1:H1"/>
    <mergeCell ref="S5:X5"/>
    <mergeCell ref="S6:U6"/>
    <mergeCell ref="S7:U7"/>
    <mergeCell ref="S11:U11"/>
    <mergeCell ref="S9:U9"/>
    <mergeCell ref="S10:U10"/>
    <mergeCell ref="S8:U8"/>
    <mergeCell ref="A5:E5"/>
    <mergeCell ref="G5:K5"/>
    <mergeCell ref="M5:Q5"/>
    <mergeCell ref="S36:U36"/>
    <mergeCell ref="S22:U22"/>
    <mergeCell ref="S27:U27"/>
    <mergeCell ref="S25:U25"/>
    <mergeCell ref="S23:U23"/>
    <mergeCell ref="S21:U21"/>
    <mergeCell ref="Z5:AA7"/>
    <mergeCell ref="S30:X31"/>
    <mergeCell ref="S32:U32"/>
    <mergeCell ref="S35:U35"/>
    <mergeCell ref="S33:U33"/>
    <mergeCell ref="S15:U15"/>
    <mergeCell ref="S18:U18"/>
    <mergeCell ref="S16:U16"/>
    <mergeCell ref="S17:U17"/>
    <mergeCell ref="V32:W32"/>
    <mergeCell ref="V35:W35"/>
    <mergeCell ref="V33:W33"/>
    <mergeCell ref="S34:U34"/>
    <mergeCell ref="S19:U19"/>
    <mergeCell ref="S26:U26"/>
    <mergeCell ref="S24:U24"/>
  </mergeCells>
  <printOptions horizontalCentered="1" verticalCentered="1"/>
  <pageMargins left="0" right="0" top="0" bottom="0" header="0" footer="0"/>
  <pageSetup scale="5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zoomScale="110" zoomScaleNormal="110" workbookViewId="0">
      <selection activeCell="E5" sqref="E5"/>
    </sheetView>
  </sheetViews>
  <sheetFormatPr defaultColWidth="9.1796875" defaultRowHeight="14"/>
  <cols>
    <col min="1" max="1" width="17.453125" style="42" customWidth="1"/>
    <col min="2" max="2" width="20.54296875" style="42" customWidth="1"/>
    <col min="3" max="3" width="12.54296875" style="42" customWidth="1"/>
    <col min="4" max="4" width="17.26953125" style="42" customWidth="1"/>
    <col min="5" max="8" width="14.26953125" style="42" customWidth="1"/>
    <col min="9" max="16384" width="9.1796875" style="42"/>
  </cols>
  <sheetData>
    <row r="1" spans="1:8" ht="15">
      <c r="A1" s="52" t="s">
        <v>50</v>
      </c>
      <c r="B1" s="119"/>
    </row>
    <row r="2" spans="1:8">
      <c r="A2" s="109" t="s">
        <v>51</v>
      </c>
      <c r="B2" s="109"/>
      <c r="C2" s="12"/>
      <c r="E2" s="258" t="s">
        <v>444</v>
      </c>
      <c r="F2" s="259"/>
      <c r="G2" s="259"/>
      <c r="H2" s="260"/>
    </row>
    <row r="3" spans="1:8">
      <c r="A3" s="109" t="s">
        <v>409</v>
      </c>
      <c r="B3" s="109"/>
      <c r="C3" s="12"/>
      <c r="E3" s="261"/>
      <c r="F3" s="262"/>
      <c r="G3" s="262"/>
      <c r="H3" s="263"/>
    </row>
    <row r="4" spans="1:8">
      <c r="A4" s="163"/>
      <c r="B4" s="163"/>
      <c r="C4" s="12"/>
      <c r="E4" s="264"/>
      <c r="F4" s="265"/>
      <c r="G4" s="265"/>
      <c r="H4" s="266"/>
    </row>
    <row r="5" spans="1:8" ht="14.5" thickBot="1">
      <c r="A5" s="163"/>
      <c r="B5" s="163"/>
      <c r="C5" s="12"/>
    </row>
    <row r="6" spans="1:8" ht="14" customHeight="1" thickBot="1">
      <c r="A6" s="17"/>
      <c r="C6" s="12"/>
      <c r="E6" s="307" t="s">
        <v>419</v>
      </c>
      <c r="F6" s="308"/>
      <c r="G6" s="305" t="s">
        <v>420</v>
      </c>
      <c r="H6" s="306"/>
    </row>
    <row r="7" spans="1:8" ht="41.25" customHeight="1">
      <c r="A7" s="111" t="s">
        <v>8</v>
      </c>
      <c r="B7" s="111" t="s">
        <v>52</v>
      </c>
      <c r="C7" s="112" t="s">
        <v>7</v>
      </c>
      <c r="D7" s="113" t="s">
        <v>9</v>
      </c>
      <c r="E7" s="190" t="s">
        <v>389</v>
      </c>
      <c r="F7" s="191" t="s">
        <v>390</v>
      </c>
      <c r="G7" s="196" t="s">
        <v>389</v>
      </c>
      <c r="H7" s="197" t="s">
        <v>390</v>
      </c>
    </row>
    <row r="8" spans="1:8">
      <c r="A8" s="92">
        <v>3798</v>
      </c>
      <c r="B8" s="45" t="s">
        <v>53</v>
      </c>
      <c r="C8" s="120" t="s">
        <v>4</v>
      </c>
      <c r="D8" s="189" t="s">
        <v>54</v>
      </c>
      <c r="E8" s="237">
        <v>7.14</v>
      </c>
      <c r="F8" s="238">
        <f>E8*4</f>
        <v>28.56</v>
      </c>
      <c r="G8" s="192">
        <v>6.49</v>
      </c>
      <c r="H8" s="193">
        <f>G8*4</f>
        <v>25.96</v>
      </c>
    </row>
    <row r="9" spans="1:8">
      <c r="A9" s="92">
        <v>3798</v>
      </c>
      <c r="B9" s="45" t="s">
        <v>53</v>
      </c>
      <c r="C9" s="120" t="s">
        <v>5</v>
      </c>
      <c r="D9" s="189" t="s">
        <v>54</v>
      </c>
      <c r="E9" s="237">
        <v>8.18</v>
      </c>
      <c r="F9" s="238">
        <f t="shared" ref="F9:F18" si="0">E9*4</f>
        <v>32.72</v>
      </c>
      <c r="G9" s="192">
        <v>7.44</v>
      </c>
      <c r="H9" s="193">
        <f t="shared" ref="H9:H18" si="1">G9*4</f>
        <v>29.76</v>
      </c>
    </row>
    <row r="10" spans="1:8">
      <c r="A10" s="92">
        <v>3798</v>
      </c>
      <c r="B10" s="45" t="s">
        <v>53</v>
      </c>
      <c r="C10" s="120" t="s">
        <v>6</v>
      </c>
      <c r="D10" s="189" t="s">
        <v>54</v>
      </c>
      <c r="E10" s="237">
        <v>9.0500000000000007</v>
      </c>
      <c r="F10" s="238">
        <f t="shared" si="0"/>
        <v>36.200000000000003</v>
      </c>
      <c r="G10" s="192">
        <v>8.23</v>
      </c>
      <c r="H10" s="193">
        <f t="shared" si="1"/>
        <v>32.92</v>
      </c>
    </row>
    <row r="11" spans="1:8">
      <c r="A11" s="92">
        <v>3798</v>
      </c>
      <c r="B11" s="45" t="s">
        <v>53</v>
      </c>
      <c r="C11" s="120" t="s">
        <v>55</v>
      </c>
      <c r="D11" s="189" t="s">
        <v>54</v>
      </c>
      <c r="E11" s="237">
        <v>9.49</v>
      </c>
      <c r="F11" s="238">
        <f t="shared" si="0"/>
        <v>37.96</v>
      </c>
      <c r="G11" s="192">
        <v>8.6300000000000008</v>
      </c>
      <c r="H11" s="193">
        <f t="shared" si="1"/>
        <v>34.520000000000003</v>
      </c>
    </row>
    <row r="12" spans="1:8">
      <c r="A12" s="92">
        <v>3798</v>
      </c>
      <c r="B12" s="45" t="s">
        <v>53</v>
      </c>
      <c r="C12" s="120" t="s">
        <v>56</v>
      </c>
      <c r="D12" s="189" t="s">
        <v>54</v>
      </c>
      <c r="E12" s="237">
        <v>10.35</v>
      </c>
      <c r="F12" s="238">
        <f t="shared" si="0"/>
        <v>41.4</v>
      </c>
      <c r="G12" s="192">
        <v>9.41</v>
      </c>
      <c r="H12" s="193">
        <f t="shared" si="1"/>
        <v>37.64</v>
      </c>
    </row>
    <row r="13" spans="1:8">
      <c r="A13" s="92">
        <v>3798</v>
      </c>
      <c r="B13" s="45" t="s">
        <v>53</v>
      </c>
      <c r="C13" s="120" t="s">
        <v>57</v>
      </c>
      <c r="D13" s="189" t="s">
        <v>54</v>
      </c>
      <c r="E13" s="237">
        <v>11.41</v>
      </c>
      <c r="F13" s="238">
        <f t="shared" si="0"/>
        <v>45.64</v>
      </c>
      <c r="G13" s="192">
        <v>10.37</v>
      </c>
      <c r="H13" s="193">
        <f t="shared" si="1"/>
        <v>41.48</v>
      </c>
    </row>
    <row r="14" spans="1:8">
      <c r="A14" s="92">
        <v>3798</v>
      </c>
      <c r="B14" s="45" t="s">
        <v>53</v>
      </c>
      <c r="C14" s="120" t="s">
        <v>58</v>
      </c>
      <c r="D14" s="189" t="s">
        <v>54</v>
      </c>
      <c r="E14" s="237">
        <v>12.73</v>
      </c>
      <c r="F14" s="238">
        <f t="shared" si="0"/>
        <v>50.92</v>
      </c>
      <c r="G14" s="192">
        <v>11.57</v>
      </c>
      <c r="H14" s="193">
        <f t="shared" si="1"/>
        <v>46.28</v>
      </c>
    </row>
    <row r="15" spans="1:8">
      <c r="A15" s="92">
        <v>3798</v>
      </c>
      <c r="B15" s="45" t="s">
        <v>53</v>
      </c>
      <c r="C15" s="120" t="s">
        <v>59</v>
      </c>
      <c r="D15" s="189" t="s">
        <v>54</v>
      </c>
      <c r="E15" s="237">
        <v>13.71</v>
      </c>
      <c r="F15" s="238">
        <f t="shared" si="0"/>
        <v>54.84</v>
      </c>
      <c r="G15" s="192">
        <v>12.46</v>
      </c>
      <c r="H15" s="193">
        <f t="shared" si="1"/>
        <v>49.84</v>
      </c>
    </row>
    <row r="16" spans="1:8">
      <c r="A16" s="92">
        <v>3798</v>
      </c>
      <c r="B16" s="45" t="s">
        <v>53</v>
      </c>
      <c r="C16" s="120" t="s">
        <v>60</v>
      </c>
      <c r="D16" s="189" t="s">
        <v>54</v>
      </c>
      <c r="E16" s="237">
        <v>16.760000000000002</v>
      </c>
      <c r="F16" s="238">
        <f t="shared" si="0"/>
        <v>67.040000000000006</v>
      </c>
      <c r="G16" s="192">
        <v>15.24</v>
      </c>
      <c r="H16" s="193">
        <f t="shared" si="1"/>
        <v>60.96</v>
      </c>
    </row>
    <row r="17" spans="1:8">
      <c r="A17" s="92">
        <v>3798</v>
      </c>
      <c r="B17" s="45" t="s">
        <v>53</v>
      </c>
      <c r="C17" s="120" t="s">
        <v>61</v>
      </c>
      <c r="D17" s="189" t="s">
        <v>54</v>
      </c>
      <c r="E17" s="237">
        <v>19.71</v>
      </c>
      <c r="F17" s="238">
        <f t="shared" si="0"/>
        <v>78.84</v>
      </c>
      <c r="G17" s="192">
        <v>17.920000000000002</v>
      </c>
      <c r="H17" s="193">
        <f t="shared" si="1"/>
        <v>71.680000000000007</v>
      </c>
    </row>
    <row r="18" spans="1:8" ht="14.5" thickBot="1">
      <c r="A18" s="92">
        <v>3798</v>
      </c>
      <c r="B18" s="45" t="s">
        <v>53</v>
      </c>
      <c r="C18" s="120" t="s">
        <v>62</v>
      </c>
      <c r="D18" s="189" t="s">
        <v>54</v>
      </c>
      <c r="E18" s="239">
        <v>20.82</v>
      </c>
      <c r="F18" s="240">
        <f t="shared" si="0"/>
        <v>83.28</v>
      </c>
      <c r="G18" s="194">
        <v>18.93</v>
      </c>
      <c r="H18" s="195">
        <f t="shared" si="1"/>
        <v>75.72</v>
      </c>
    </row>
  </sheetData>
  <mergeCells count="3">
    <mergeCell ref="G6:H6"/>
    <mergeCell ref="E6:F6"/>
    <mergeCell ref="E2:H4"/>
  </mergeCells>
  <pageMargins left="0.7" right="0.7" top="0.75" bottom="0.75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3"/>
  <sheetViews>
    <sheetView tabSelected="1" topLeftCell="A22" zoomScale="110" zoomScaleNormal="110" workbookViewId="0">
      <selection activeCell="G43" sqref="G43"/>
    </sheetView>
  </sheetViews>
  <sheetFormatPr defaultColWidth="9.1796875" defaultRowHeight="14"/>
  <cols>
    <col min="1" max="1" width="21" style="42" customWidth="1"/>
    <col min="2" max="2" width="45.81640625" style="42" customWidth="1"/>
    <col min="3" max="4" width="19.453125" style="42" customWidth="1"/>
    <col min="5" max="5" width="17.453125" style="12" customWidth="1"/>
    <col min="6" max="11" width="17.453125" style="42" customWidth="1"/>
    <col min="12" max="16384" width="9.1796875" style="42"/>
  </cols>
  <sheetData>
    <row r="1" spans="1:11" ht="15">
      <c r="A1" s="52" t="s">
        <v>406</v>
      </c>
      <c r="B1" s="119"/>
    </row>
    <row r="2" spans="1:11" ht="14" customHeight="1">
      <c r="A2" s="2"/>
      <c r="B2" s="119"/>
      <c r="C2" s="258" t="s">
        <v>444</v>
      </c>
      <c r="D2" s="259"/>
      <c r="E2" s="259"/>
      <c r="F2" s="260"/>
      <c r="G2" s="309" t="s">
        <v>427</v>
      </c>
      <c r="H2" s="309"/>
      <c r="I2" s="309"/>
      <c r="J2" s="309"/>
      <c r="K2" s="309"/>
    </row>
    <row r="3" spans="1:11" ht="16.5" customHeight="1">
      <c r="A3" s="310" t="s">
        <v>63</v>
      </c>
      <c r="B3" s="310"/>
      <c r="C3" s="261"/>
      <c r="D3" s="262"/>
      <c r="E3" s="262"/>
      <c r="F3" s="263"/>
      <c r="G3" s="309"/>
      <c r="H3" s="309"/>
      <c r="I3" s="309"/>
      <c r="J3" s="309"/>
      <c r="K3" s="309"/>
    </row>
    <row r="4" spans="1:11" ht="16.5" customHeight="1">
      <c r="A4" s="128" t="s">
        <v>421</v>
      </c>
      <c r="B4" s="129"/>
      <c r="C4" s="264"/>
      <c r="D4" s="265"/>
      <c r="E4" s="265"/>
      <c r="F4" s="266"/>
      <c r="G4" s="309"/>
      <c r="H4" s="309"/>
      <c r="I4" s="309"/>
      <c r="J4" s="309"/>
      <c r="K4" s="309"/>
    </row>
    <row r="5" spans="1:11">
      <c r="A5" s="164"/>
      <c r="B5" s="164"/>
      <c r="C5" s="164"/>
      <c r="D5" s="164"/>
      <c r="E5" s="165"/>
    </row>
    <row r="6" spans="1:11" ht="29" customHeight="1">
      <c r="A6" s="30" t="s">
        <v>64</v>
      </c>
      <c r="B6" s="30" t="s">
        <v>7</v>
      </c>
      <c r="C6" s="30" t="s">
        <v>1</v>
      </c>
      <c r="D6" s="186" t="s">
        <v>413</v>
      </c>
      <c r="E6" s="151" t="s">
        <v>414</v>
      </c>
      <c r="G6" s="138" t="s">
        <v>426</v>
      </c>
      <c r="H6" s="213" t="s">
        <v>422</v>
      </c>
      <c r="I6" s="213" t="s">
        <v>423</v>
      </c>
      <c r="J6" s="30" t="s">
        <v>424</v>
      </c>
      <c r="K6" s="30" t="s">
        <v>425</v>
      </c>
    </row>
    <row r="7" spans="1:11">
      <c r="A7" s="166">
        <v>3163</v>
      </c>
      <c r="B7" s="167" t="s">
        <v>4</v>
      </c>
      <c r="C7" s="45" t="s">
        <v>54</v>
      </c>
      <c r="D7" s="148">
        <v>12.05</v>
      </c>
      <c r="E7" s="46">
        <v>11.86</v>
      </c>
      <c r="G7" s="167" t="s">
        <v>4</v>
      </c>
      <c r="H7" s="214" t="s">
        <v>4</v>
      </c>
      <c r="I7" s="215">
        <f>D7</f>
        <v>12.05</v>
      </c>
      <c r="J7" s="167" t="s">
        <v>4</v>
      </c>
      <c r="K7" s="46">
        <v>11.86</v>
      </c>
    </row>
    <row r="8" spans="1:11">
      <c r="A8" s="166">
        <v>3163</v>
      </c>
      <c r="B8" s="167" t="s">
        <v>60</v>
      </c>
      <c r="C8" s="45" t="s">
        <v>54</v>
      </c>
      <c r="D8" s="148">
        <v>9</v>
      </c>
      <c r="E8" s="46">
        <v>8.65</v>
      </c>
      <c r="G8" s="167" t="s">
        <v>60</v>
      </c>
      <c r="H8" s="214" t="s">
        <v>60</v>
      </c>
      <c r="I8" s="215">
        <f>D8</f>
        <v>9</v>
      </c>
      <c r="J8" s="167" t="s">
        <v>60</v>
      </c>
      <c r="K8" s="46">
        <v>8.65</v>
      </c>
    </row>
    <row r="9" spans="1:11">
      <c r="A9" s="166">
        <v>3163</v>
      </c>
      <c r="B9" s="167" t="s">
        <v>5</v>
      </c>
      <c r="C9" s="45" t="s">
        <v>54</v>
      </c>
      <c r="D9" s="148">
        <v>6.97</v>
      </c>
      <c r="E9" s="46">
        <v>6.82</v>
      </c>
      <c r="G9" s="167" t="s">
        <v>5</v>
      </c>
      <c r="H9" s="214" t="s">
        <v>60</v>
      </c>
      <c r="I9" s="215">
        <f>D8</f>
        <v>9</v>
      </c>
      <c r="J9" s="167" t="s">
        <v>5</v>
      </c>
      <c r="K9" s="46">
        <v>6.82</v>
      </c>
    </row>
    <row r="10" spans="1:11">
      <c r="A10" s="166">
        <v>3163</v>
      </c>
      <c r="B10" s="167" t="s">
        <v>6</v>
      </c>
      <c r="C10" s="45" t="s">
        <v>54</v>
      </c>
      <c r="D10" s="148">
        <v>5.04</v>
      </c>
      <c r="E10" s="46">
        <v>4.8899999999999997</v>
      </c>
      <c r="G10" s="167" t="s">
        <v>6</v>
      </c>
      <c r="H10" s="214" t="s">
        <v>5</v>
      </c>
      <c r="I10" s="215">
        <f>D9</f>
        <v>6.97</v>
      </c>
      <c r="J10" s="167" t="s">
        <v>6</v>
      </c>
      <c r="K10" s="46">
        <v>4.8899999999999997</v>
      </c>
    </row>
    <row r="11" spans="1:11">
      <c r="A11" s="166">
        <v>3163</v>
      </c>
      <c r="B11" s="167" t="s">
        <v>55</v>
      </c>
      <c r="C11" s="45" t="s">
        <v>54</v>
      </c>
      <c r="D11" s="148">
        <v>4.24</v>
      </c>
      <c r="E11" s="46">
        <v>4.09</v>
      </c>
      <c r="F11" s="60"/>
      <c r="G11" s="167" t="s">
        <v>55</v>
      </c>
      <c r="H11" s="215" t="s">
        <v>6</v>
      </c>
      <c r="I11" s="215">
        <f>D10</f>
        <v>5.04</v>
      </c>
      <c r="J11" s="167" t="s">
        <v>55</v>
      </c>
      <c r="K11" s="46">
        <v>4.09</v>
      </c>
    </row>
    <row r="12" spans="1:11" ht="15">
      <c r="A12" s="168"/>
      <c r="B12" s="169"/>
      <c r="C12" s="169"/>
      <c r="D12" s="169"/>
      <c r="E12" s="170"/>
      <c r="F12" s="169"/>
      <c r="G12" s="169"/>
    </row>
    <row r="14" spans="1:11">
      <c r="A14" s="310" t="s">
        <v>65</v>
      </c>
      <c r="B14" s="312"/>
      <c r="C14" s="312"/>
      <c r="D14" s="145"/>
    </row>
    <row r="15" spans="1:11" ht="16.5" customHeight="1">
      <c r="A15" s="128" t="s">
        <v>421</v>
      </c>
      <c r="B15" s="130"/>
      <c r="C15" s="130"/>
      <c r="D15" s="130"/>
      <c r="E15" s="171"/>
    </row>
    <row r="16" spans="1:11" ht="16.5" customHeight="1">
      <c r="A16" s="62"/>
      <c r="B16" s="62"/>
      <c r="C16" s="62"/>
      <c r="D16" s="62"/>
      <c r="E16" s="171"/>
    </row>
    <row r="17" spans="1:11" ht="34" customHeight="1">
      <c r="A17" s="138" t="s">
        <v>8</v>
      </c>
      <c r="B17" s="138" t="s">
        <v>52</v>
      </c>
      <c r="C17" s="138" t="s">
        <v>9</v>
      </c>
      <c r="D17" s="186" t="s">
        <v>413</v>
      </c>
      <c r="E17" s="151" t="s">
        <v>414</v>
      </c>
      <c r="G17" s="138" t="s">
        <v>426</v>
      </c>
      <c r="H17" s="213" t="s">
        <v>422</v>
      </c>
      <c r="I17" s="213" t="s">
        <v>423</v>
      </c>
      <c r="J17" s="30" t="s">
        <v>424</v>
      </c>
      <c r="K17" s="30" t="s">
        <v>425</v>
      </c>
    </row>
    <row r="18" spans="1:11">
      <c r="A18" s="21">
        <v>3168</v>
      </c>
      <c r="B18" s="44" t="s">
        <v>123</v>
      </c>
      <c r="C18" s="45" t="s">
        <v>54</v>
      </c>
      <c r="D18" s="148">
        <v>14.94</v>
      </c>
      <c r="E18" s="46">
        <v>14.16</v>
      </c>
      <c r="G18" s="233" t="s">
        <v>428</v>
      </c>
      <c r="H18" s="234" t="s">
        <v>428</v>
      </c>
      <c r="I18" s="235">
        <f>D18</f>
        <v>14.94</v>
      </c>
      <c r="J18" s="233" t="s">
        <v>428</v>
      </c>
      <c r="K18" s="46">
        <v>14.16</v>
      </c>
    </row>
    <row r="19" spans="1:11" ht="28">
      <c r="A19" s="93">
        <v>3168</v>
      </c>
      <c r="B19" s="44" t="s">
        <v>124</v>
      </c>
      <c r="C19" s="45" t="s">
        <v>54</v>
      </c>
      <c r="D19" s="148">
        <v>11.18</v>
      </c>
      <c r="E19" s="46">
        <v>10.54</v>
      </c>
      <c r="G19" s="233" t="s">
        <v>429</v>
      </c>
      <c r="H19" s="234" t="s">
        <v>428</v>
      </c>
      <c r="I19" s="235">
        <f>D18</f>
        <v>14.94</v>
      </c>
      <c r="J19" s="233" t="s">
        <v>429</v>
      </c>
      <c r="K19" s="46">
        <v>10.54</v>
      </c>
    </row>
    <row r="20" spans="1:11">
      <c r="A20" s="21">
        <v>3181</v>
      </c>
      <c r="B20" s="44" t="s">
        <v>66</v>
      </c>
      <c r="C20" s="45" t="s">
        <v>54</v>
      </c>
      <c r="D20" s="148">
        <v>4.21</v>
      </c>
      <c r="E20" s="46">
        <v>4.1100000000000003</v>
      </c>
      <c r="G20" s="233" t="s">
        <v>430</v>
      </c>
      <c r="H20" s="234" t="s">
        <v>431</v>
      </c>
      <c r="I20" s="235">
        <f>D21</f>
        <v>6.4</v>
      </c>
      <c r="J20" s="233" t="s">
        <v>430</v>
      </c>
      <c r="K20" s="46">
        <v>4.1100000000000003</v>
      </c>
    </row>
    <row r="21" spans="1:11">
      <c r="A21" s="21">
        <v>3181</v>
      </c>
      <c r="B21" s="44" t="s">
        <v>67</v>
      </c>
      <c r="C21" s="45" t="s">
        <v>54</v>
      </c>
      <c r="D21" s="148">
        <v>6.4</v>
      </c>
      <c r="E21" s="46">
        <v>6.2</v>
      </c>
      <c r="G21" s="233" t="s">
        <v>431</v>
      </c>
      <c r="H21" s="234" t="s">
        <v>431</v>
      </c>
      <c r="I21" s="235">
        <f>D21</f>
        <v>6.4</v>
      </c>
      <c r="J21" s="233" t="s">
        <v>431</v>
      </c>
      <c r="K21" s="46">
        <v>6.2</v>
      </c>
    </row>
    <row r="22" spans="1:11">
      <c r="A22" s="21">
        <v>3181</v>
      </c>
      <c r="B22" s="44" t="s">
        <v>68</v>
      </c>
      <c r="C22" s="45" t="s">
        <v>54</v>
      </c>
      <c r="D22" s="148">
        <v>9.8000000000000007</v>
      </c>
      <c r="E22" s="46">
        <v>9.6199999999999992</v>
      </c>
      <c r="G22" s="233" t="s">
        <v>432</v>
      </c>
      <c r="H22" s="234" t="s">
        <v>432</v>
      </c>
      <c r="I22" s="235">
        <f>D22</f>
        <v>9.8000000000000007</v>
      </c>
      <c r="J22" s="233" t="s">
        <v>432</v>
      </c>
      <c r="K22" s="46">
        <v>9.6199999999999992</v>
      </c>
    </row>
    <row r="23" spans="1:11">
      <c r="A23" s="21">
        <v>3181</v>
      </c>
      <c r="B23" s="44" t="s">
        <v>69</v>
      </c>
      <c r="C23" s="45" t="s">
        <v>54</v>
      </c>
      <c r="D23" s="148">
        <v>6.08</v>
      </c>
      <c r="E23" s="46">
        <v>5.94</v>
      </c>
      <c r="G23" s="233" t="s">
        <v>433</v>
      </c>
      <c r="H23" s="234" t="s">
        <v>431</v>
      </c>
      <c r="I23" s="235">
        <f>D21</f>
        <v>6.4</v>
      </c>
      <c r="J23" s="233" t="s">
        <v>433</v>
      </c>
      <c r="K23" s="46">
        <v>5.94</v>
      </c>
    </row>
    <row r="24" spans="1:11">
      <c r="A24" s="21">
        <v>3196</v>
      </c>
      <c r="B24" s="44" t="s">
        <v>70</v>
      </c>
      <c r="C24" s="45" t="s">
        <v>125</v>
      </c>
      <c r="D24" s="148">
        <v>8.27</v>
      </c>
      <c r="E24" s="46">
        <v>7.52</v>
      </c>
      <c r="G24" s="91"/>
      <c r="H24" s="91"/>
      <c r="I24" s="91"/>
      <c r="J24" s="91"/>
      <c r="K24" s="91"/>
    </row>
    <row r="25" spans="1:11">
      <c r="A25" s="21">
        <v>3196</v>
      </c>
      <c r="B25" s="44" t="s">
        <v>70</v>
      </c>
      <c r="C25" s="45" t="s">
        <v>126</v>
      </c>
      <c r="D25" s="148">
        <f>D24*2</f>
        <v>16.54</v>
      </c>
      <c r="E25" s="46">
        <f>E24*2</f>
        <v>15.04</v>
      </c>
      <c r="F25" s="118"/>
      <c r="G25" s="91"/>
      <c r="H25" s="91"/>
      <c r="I25" s="91"/>
      <c r="J25" s="91"/>
      <c r="K25" s="91"/>
    </row>
    <row r="26" spans="1:11">
      <c r="A26" s="21">
        <v>3196</v>
      </c>
      <c r="B26" s="44" t="s">
        <v>70</v>
      </c>
      <c r="C26" s="45" t="s">
        <v>392</v>
      </c>
      <c r="D26" s="148">
        <f>D24*3</f>
        <v>24.81</v>
      </c>
      <c r="E26" s="46">
        <f>E24*3</f>
        <v>22.56</v>
      </c>
      <c r="F26" s="118"/>
      <c r="G26" s="91"/>
      <c r="H26" s="91"/>
      <c r="I26" s="91"/>
      <c r="J26" s="91"/>
      <c r="K26" s="91"/>
    </row>
    <row r="27" spans="1:11">
      <c r="A27" s="21">
        <v>3196</v>
      </c>
      <c r="B27" s="44" t="s">
        <v>70</v>
      </c>
      <c r="C27" s="45" t="s">
        <v>127</v>
      </c>
      <c r="D27" s="148">
        <f>D24*4</f>
        <v>33.08</v>
      </c>
      <c r="E27" s="46">
        <f>E24*4</f>
        <v>30.08</v>
      </c>
      <c r="F27" s="118"/>
      <c r="G27" s="91"/>
      <c r="H27" s="91"/>
      <c r="I27" s="91"/>
      <c r="J27" s="91"/>
      <c r="K27" s="91"/>
    </row>
    <row r="28" spans="1:11">
      <c r="A28" s="61"/>
      <c r="B28" s="28"/>
      <c r="C28" s="59"/>
      <c r="D28" s="59"/>
      <c r="E28" s="60"/>
      <c r="F28" s="172"/>
      <c r="G28" s="172"/>
      <c r="I28" s="118"/>
    </row>
    <row r="30" spans="1:11">
      <c r="A30" s="310" t="s">
        <v>71</v>
      </c>
      <c r="B30" s="312"/>
      <c r="C30" s="312"/>
      <c r="D30" s="312"/>
      <c r="E30" s="312"/>
    </row>
    <row r="31" spans="1:11">
      <c r="A31" s="128" t="s">
        <v>421</v>
      </c>
      <c r="B31" s="130"/>
      <c r="C31" s="130"/>
      <c r="D31" s="130"/>
      <c r="E31" s="171"/>
    </row>
    <row r="32" spans="1:11">
      <c r="A32" s="218" t="s">
        <v>434</v>
      </c>
      <c r="B32" s="62"/>
      <c r="C32" s="62"/>
      <c r="D32" s="62"/>
      <c r="E32" s="171"/>
    </row>
    <row r="33" spans="1:10">
      <c r="A33" s="218"/>
      <c r="B33" s="62"/>
      <c r="C33" s="62"/>
      <c r="D33" s="62"/>
      <c r="E33" s="171"/>
    </row>
    <row r="34" spans="1:10" ht="34" customHeight="1">
      <c r="A34" s="138" t="s">
        <v>8</v>
      </c>
      <c r="B34" s="138" t="s">
        <v>52</v>
      </c>
      <c r="C34" s="138" t="s">
        <v>9</v>
      </c>
      <c r="D34" s="150" t="s">
        <v>413</v>
      </c>
      <c r="E34" s="151" t="s">
        <v>414</v>
      </c>
    </row>
    <row r="35" spans="1:10">
      <c r="A35" s="21">
        <v>3777</v>
      </c>
      <c r="B35" s="44" t="s">
        <v>72</v>
      </c>
      <c r="C35" s="45" t="s">
        <v>54</v>
      </c>
      <c r="D35" s="85">
        <v>12.27</v>
      </c>
      <c r="E35" s="85">
        <v>12.27</v>
      </c>
    </row>
    <row r="36" spans="1:10" ht="49.5" customHeight="1">
      <c r="A36" s="21">
        <v>3777</v>
      </c>
      <c r="B36" s="236" t="s">
        <v>73</v>
      </c>
      <c r="C36" s="45" t="s">
        <v>54</v>
      </c>
      <c r="D36" s="46">
        <v>15.25</v>
      </c>
      <c r="E36" s="46">
        <v>15.25</v>
      </c>
    </row>
    <row r="37" spans="1:10" ht="47.25" customHeight="1">
      <c r="A37" s="21">
        <v>3777</v>
      </c>
      <c r="B37" s="236" t="s">
        <v>74</v>
      </c>
      <c r="C37" s="45" t="s">
        <v>54</v>
      </c>
      <c r="D37" s="46">
        <v>15.59</v>
      </c>
      <c r="E37" s="46">
        <v>15.59</v>
      </c>
    </row>
    <row r="39" spans="1:10">
      <c r="A39" s="313" t="s">
        <v>119</v>
      </c>
      <c r="B39" s="313"/>
      <c r="C39" s="313"/>
      <c r="D39" s="313"/>
      <c r="E39" s="313"/>
    </row>
    <row r="40" spans="1:10">
      <c r="A40" s="310" t="s">
        <v>411</v>
      </c>
      <c r="B40" s="311"/>
      <c r="C40" s="12"/>
      <c r="D40" s="12"/>
    </row>
    <row r="41" spans="1:10">
      <c r="A41" s="146"/>
      <c r="B41" s="147"/>
    </row>
    <row r="42" spans="1:10" ht="34.5" customHeight="1">
      <c r="A42" s="136" t="s">
        <v>64</v>
      </c>
      <c r="B42" s="137" t="s">
        <v>7</v>
      </c>
      <c r="C42" s="137" t="s">
        <v>1</v>
      </c>
      <c r="D42" s="186" t="s">
        <v>413</v>
      </c>
      <c r="E42" s="151" t="s">
        <v>414</v>
      </c>
    </row>
    <row r="43" spans="1:10">
      <c r="A43" s="43">
        <v>3285</v>
      </c>
      <c r="B43" s="44" t="s">
        <v>134</v>
      </c>
      <c r="C43" s="45" t="s">
        <v>54</v>
      </c>
      <c r="D43" s="149">
        <v>5.59</v>
      </c>
      <c r="E43" s="85">
        <v>5.08</v>
      </c>
      <c r="F43" s="12"/>
      <c r="G43" s="12"/>
      <c r="H43" s="12"/>
      <c r="I43" s="12"/>
      <c r="J43" s="12"/>
    </row>
    <row r="44" spans="1:10">
      <c r="A44" s="43">
        <v>3285</v>
      </c>
      <c r="B44" s="44" t="s">
        <v>3</v>
      </c>
      <c r="C44" s="45" t="s">
        <v>54</v>
      </c>
      <c r="D44" s="149">
        <v>11.06</v>
      </c>
      <c r="E44" s="133">
        <v>10.050000000000001</v>
      </c>
      <c r="F44" s="12"/>
      <c r="G44" s="12"/>
      <c r="H44" s="12"/>
      <c r="I44" s="12"/>
      <c r="J44" s="12"/>
    </row>
    <row r="45" spans="1:10">
      <c r="A45" s="43">
        <v>3285</v>
      </c>
      <c r="B45" s="44" t="s">
        <v>2</v>
      </c>
      <c r="C45" s="45" t="s">
        <v>54</v>
      </c>
      <c r="D45" s="149">
        <v>16.72</v>
      </c>
      <c r="E45" s="133">
        <v>15.2</v>
      </c>
      <c r="F45" s="12"/>
      <c r="G45" s="12"/>
      <c r="H45" s="12"/>
      <c r="I45" s="12"/>
      <c r="J45" s="12"/>
    </row>
    <row r="46" spans="1:10">
      <c r="F46" s="12"/>
      <c r="G46" s="12"/>
      <c r="H46" s="12"/>
      <c r="I46" s="12"/>
      <c r="J46" s="12"/>
    </row>
    <row r="47" spans="1:10">
      <c r="A47" s="313" t="s">
        <v>138</v>
      </c>
      <c r="B47" s="313"/>
      <c r="C47" s="313"/>
      <c r="D47" s="313"/>
      <c r="E47" s="313"/>
      <c r="F47" s="12"/>
      <c r="G47" s="12"/>
      <c r="H47" s="12"/>
      <c r="I47" s="12"/>
      <c r="J47" s="12"/>
    </row>
    <row r="48" spans="1:10">
      <c r="A48" s="310" t="s">
        <v>405</v>
      </c>
      <c r="B48" s="311"/>
      <c r="C48" s="12"/>
      <c r="D48" s="12"/>
      <c r="F48" s="12"/>
      <c r="G48" s="12"/>
      <c r="H48" s="12"/>
      <c r="I48" s="12"/>
      <c r="J48" s="12"/>
    </row>
    <row r="50" spans="1:5" ht="34" customHeight="1">
      <c r="A50" s="136" t="s">
        <v>64</v>
      </c>
      <c r="B50" s="137" t="s">
        <v>7</v>
      </c>
      <c r="C50" s="137" t="s">
        <v>1</v>
      </c>
      <c r="D50" s="186" t="s">
        <v>413</v>
      </c>
      <c r="E50" s="151" t="s">
        <v>414</v>
      </c>
    </row>
    <row r="51" spans="1:5">
      <c r="A51" s="43">
        <v>3664</v>
      </c>
      <c r="B51" s="45" t="s">
        <v>135</v>
      </c>
      <c r="C51" s="45" t="s">
        <v>412</v>
      </c>
      <c r="D51" s="148">
        <v>4.0199999999999996</v>
      </c>
      <c r="E51" s="46">
        <v>2.92</v>
      </c>
    </row>
    <row r="52" spans="1:5">
      <c r="A52" s="43">
        <v>3664</v>
      </c>
      <c r="B52" s="45" t="s">
        <v>136</v>
      </c>
      <c r="C52" s="45" t="s">
        <v>412</v>
      </c>
      <c r="D52" s="148">
        <v>4.54</v>
      </c>
      <c r="E52" s="46">
        <v>3.3</v>
      </c>
    </row>
    <row r="53" spans="1:5">
      <c r="A53" s="43">
        <v>3664</v>
      </c>
      <c r="B53" s="45" t="s">
        <v>137</v>
      </c>
      <c r="C53" s="45" t="s">
        <v>412</v>
      </c>
      <c r="D53" s="148">
        <v>5.89</v>
      </c>
      <c r="E53" s="46">
        <v>4.28</v>
      </c>
    </row>
  </sheetData>
  <mergeCells count="9">
    <mergeCell ref="G2:K4"/>
    <mergeCell ref="A3:B3"/>
    <mergeCell ref="C2:F4"/>
    <mergeCell ref="A48:B48"/>
    <mergeCell ref="A14:C14"/>
    <mergeCell ref="A30:E30"/>
    <mergeCell ref="A47:E47"/>
    <mergeCell ref="A40:B40"/>
    <mergeCell ref="A39:E39"/>
  </mergeCells>
  <pageMargins left="0.7" right="0.7" top="0.75" bottom="0.75" header="0.3" footer="0.3"/>
  <pageSetup scale="81" orientation="portrait" r:id="rId1"/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72"/>
  <sheetViews>
    <sheetView zoomScale="110" zoomScaleNormal="110" workbookViewId="0">
      <selection activeCell="C5" sqref="C5"/>
    </sheetView>
  </sheetViews>
  <sheetFormatPr defaultColWidth="9.1796875" defaultRowHeight="14"/>
  <cols>
    <col min="1" max="1" width="14.54296875" style="22" customWidth="1"/>
    <col min="2" max="2" width="45.81640625" style="22" customWidth="1"/>
    <col min="3" max="3" width="10.26953125" style="23" customWidth="1"/>
    <col min="4" max="4" width="17.81640625" style="22" customWidth="1"/>
    <col min="5" max="5" width="17.1796875" style="22" bestFit="1" customWidth="1"/>
    <col min="6" max="6" width="15.90625" style="22" bestFit="1" customWidth="1"/>
    <col min="7" max="16384" width="9.1796875" style="22"/>
  </cols>
  <sheetData>
    <row r="1" spans="1:7" ht="15">
      <c r="A1" s="52" t="s">
        <v>407</v>
      </c>
    </row>
    <row r="2" spans="1:7" ht="14" customHeight="1">
      <c r="C2" s="258" t="s">
        <v>444</v>
      </c>
      <c r="D2" s="259"/>
      <c r="E2" s="259"/>
      <c r="F2" s="260"/>
      <c r="G2" s="154"/>
    </row>
    <row r="3" spans="1:7" ht="15" customHeight="1">
      <c r="A3" s="16" t="s">
        <v>75</v>
      </c>
      <c r="B3" s="16"/>
      <c r="C3" s="261"/>
      <c r="D3" s="262"/>
      <c r="E3" s="262"/>
      <c r="F3" s="263"/>
      <c r="G3" s="154"/>
    </row>
    <row r="4" spans="1:7">
      <c r="A4" s="16" t="s">
        <v>411</v>
      </c>
      <c r="B4" s="16"/>
      <c r="C4" s="264"/>
      <c r="D4" s="265"/>
      <c r="E4" s="265"/>
      <c r="F4" s="266"/>
      <c r="G4" s="154"/>
    </row>
    <row r="5" spans="1:7">
      <c r="A5" s="17"/>
      <c r="B5" s="3"/>
      <c r="C5" s="24"/>
      <c r="D5" s="3"/>
      <c r="E5" s="12"/>
      <c r="F5" s="139"/>
    </row>
    <row r="6" spans="1:7" s="72" customFormat="1" ht="32.5" customHeight="1">
      <c r="A6" s="138" t="s">
        <v>8</v>
      </c>
      <c r="B6" s="138" t="s">
        <v>52</v>
      </c>
      <c r="C6" s="71" t="s">
        <v>7</v>
      </c>
      <c r="D6" s="152" t="s">
        <v>9</v>
      </c>
      <c r="E6" s="150" t="s">
        <v>413</v>
      </c>
      <c r="F6" s="151" t="s">
        <v>414</v>
      </c>
    </row>
    <row r="7" spans="1:7">
      <c r="A7" s="21">
        <v>3703</v>
      </c>
      <c r="B7" s="44" t="s">
        <v>53</v>
      </c>
      <c r="C7" s="25" t="s">
        <v>6</v>
      </c>
      <c r="D7" s="29" t="s">
        <v>54</v>
      </c>
      <c r="E7" s="148">
        <v>9.0500000000000007</v>
      </c>
      <c r="F7" s="46">
        <v>8.23</v>
      </c>
    </row>
    <row r="8" spans="1:7">
      <c r="A8" s="72"/>
      <c r="B8" s="72"/>
      <c r="C8" s="73"/>
      <c r="D8" s="74"/>
      <c r="E8" s="74"/>
      <c r="F8" s="131"/>
    </row>
    <row r="9" spans="1:7">
      <c r="A9" s="76" t="s">
        <v>76</v>
      </c>
      <c r="B9" s="76"/>
      <c r="C9" s="77"/>
      <c r="D9" s="75"/>
      <c r="E9" s="131"/>
      <c r="F9" s="131"/>
    </row>
    <row r="10" spans="1:7">
      <c r="A10" s="76" t="s">
        <v>408</v>
      </c>
      <c r="B10" s="76"/>
      <c r="C10" s="77"/>
      <c r="D10" s="75"/>
      <c r="E10" s="131"/>
      <c r="F10" s="131"/>
    </row>
    <row r="11" spans="1:7">
      <c r="A11" s="78"/>
      <c r="B11" s="79"/>
      <c r="C11" s="77"/>
      <c r="D11" s="75"/>
      <c r="E11" s="131"/>
      <c r="F11" s="131"/>
    </row>
    <row r="12" spans="1:7" s="83" customFormat="1" ht="32.5" customHeight="1">
      <c r="A12" s="30" t="s">
        <v>8</v>
      </c>
      <c r="B12" s="30" t="s">
        <v>52</v>
      </c>
      <c r="C12" s="84" t="s">
        <v>129</v>
      </c>
      <c r="D12" s="153" t="s">
        <v>9</v>
      </c>
      <c r="E12" s="150" t="s">
        <v>413</v>
      </c>
      <c r="F12" s="151" t="s">
        <v>414</v>
      </c>
    </row>
    <row r="13" spans="1:7" ht="18.75" customHeight="1">
      <c r="A13" s="21">
        <v>3700</v>
      </c>
      <c r="B13" s="44" t="s">
        <v>77</v>
      </c>
      <c r="C13" s="25"/>
      <c r="D13" s="63" t="s">
        <v>54</v>
      </c>
      <c r="E13" s="46">
        <v>12.97</v>
      </c>
      <c r="F13" s="46">
        <v>12.97</v>
      </c>
    </row>
    <row r="14" spans="1:7" ht="18.75" customHeight="1">
      <c r="A14" s="21">
        <v>3701</v>
      </c>
      <c r="B14" s="44" t="s">
        <v>78</v>
      </c>
      <c r="C14" s="25"/>
      <c r="D14" s="63" t="s">
        <v>79</v>
      </c>
      <c r="E14" s="148">
        <v>269.97000000000003</v>
      </c>
      <c r="F14" s="46">
        <v>245.43</v>
      </c>
    </row>
    <row r="15" spans="1:7" ht="18.75" customHeight="1">
      <c r="A15" s="21">
        <v>3702</v>
      </c>
      <c r="B15" s="44" t="s">
        <v>80</v>
      </c>
      <c r="C15" s="25"/>
      <c r="D15" s="63" t="s">
        <v>79</v>
      </c>
      <c r="E15" s="148">
        <v>131.99</v>
      </c>
      <c r="F15" s="46">
        <v>119.99</v>
      </c>
    </row>
    <row r="16" spans="1:7" ht="18.75" customHeight="1">
      <c r="A16" s="21">
        <v>3702</v>
      </c>
      <c r="B16" s="44" t="s">
        <v>81</v>
      </c>
      <c r="C16" s="25"/>
      <c r="D16" s="63" t="s">
        <v>79</v>
      </c>
      <c r="E16" s="148">
        <v>157.22999999999999</v>
      </c>
      <c r="F16" s="46">
        <v>142.94</v>
      </c>
    </row>
    <row r="17" spans="1:6" ht="18.75" customHeight="1">
      <c r="A17" s="21">
        <v>3702</v>
      </c>
      <c r="B17" s="44" t="s">
        <v>82</v>
      </c>
      <c r="C17" s="64"/>
      <c r="D17" s="65" t="s">
        <v>79</v>
      </c>
      <c r="E17" s="148">
        <v>187.39</v>
      </c>
      <c r="F17" s="46">
        <v>170.35</v>
      </c>
    </row>
    <row r="18" spans="1:6" ht="18.75" customHeight="1">
      <c r="A18" s="21">
        <v>3703</v>
      </c>
      <c r="B18" s="27" t="s">
        <v>53</v>
      </c>
      <c r="C18" s="317" t="s">
        <v>83</v>
      </c>
      <c r="D18" s="318"/>
      <c r="E18" s="318"/>
      <c r="F18" s="318"/>
    </row>
    <row r="19" spans="1:6" ht="18.75" customHeight="1">
      <c r="A19" s="21">
        <v>3705</v>
      </c>
      <c r="B19" s="44" t="s">
        <v>84</v>
      </c>
      <c r="C19" s="66"/>
      <c r="D19" s="67" t="s">
        <v>79</v>
      </c>
      <c r="E19" s="85">
        <v>119.99</v>
      </c>
      <c r="F19" s="85">
        <v>119.99</v>
      </c>
    </row>
    <row r="20" spans="1:6" ht="18.75" customHeight="1">
      <c r="A20" s="21">
        <v>3707</v>
      </c>
      <c r="B20" s="44" t="s">
        <v>120</v>
      </c>
      <c r="C20" s="68"/>
      <c r="D20" s="63" t="s">
        <v>54</v>
      </c>
      <c r="E20" s="149">
        <v>6.25</v>
      </c>
      <c r="F20" s="46">
        <v>5.68</v>
      </c>
    </row>
    <row r="21" spans="1:6" ht="18.75" customHeight="1">
      <c r="A21" s="21">
        <v>3707</v>
      </c>
      <c r="B21" s="44" t="s">
        <v>85</v>
      </c>
      <c r="C21" s="25"/>
      <c r="D21" s="63" t="s">
        <v>54</v>
      </c>
      <c r="E21" s="149">
        <v>4.0199999999999996</v>
      </c>
      <c r="F21" s="46">
        <v>3.65</v>
      </c>
    </row>
    <row r="22" spans="1:6" ht="18.75" customHeight="1">
      <c r="A22" s="21">
        <v>3707</v>
      </c>
      <c r="B22" s="44" t="s">
        <v>86</v>
      </c>
      <c r="C22" s="25"/>
      <c r="D22" s="63" t="s">
        <v>54</v>
      </c>
      <c r="E22" s="149">
        <v>2.66</v>
      </c>
      <c r="F22" s="46">
        <v>2.42</v>
      </c>
    </row>
    <row r="23" spans="1:6" ht="18.75" customHeight="1">
      <c r="A23" s="88">
        <v>3709</v>
      </c>
      <c r="B23" s="44" t="s">
        <v>87</v>
      </c>
      <c r="C23" s="86"/>
      <c r="D23" s="63" t="s">
        <v>54</v>
      </c>
      <c r="E23" s="87">
        <v>8.74</v>
      </c>
      <c r="F23" s="87">
        <v>8.74</v>
      </c>
    </row>
    <row r="24" spans="1:6" ht="18.75" customHeight="1">
      <c r="A24" s="88">
        <v>3709</v>
      </c>
      <c r="B24" s="44" t="s">
        <v>88</v>
      </c>
      <c r="C24" s="86"/>
      <c r="D24" s="63" t="s">
        <v>54</v>
      </c>
      <c r="E24" s="87">
        <v>4.37</v>
      </c>
      <c r="F24" s="87">
        <v>4.37</v>
      </c>
    </row>
    <row r="25" spans="1:6" ht="18.75" customHeight="1">
      <c r="A25" s="88">
        <v>3709</v>
      </c>
      <c r="B25" s="44" t="s">
        <v>89</v>
      </c>
      <c r="C25" s="86"/>
      <c r="D25" s="63" t="s">
        <v>54</v>
      </c>
      <c r="E25" s="87">
        <v>1.76</v>
      </c>
      <c r="F25" s="87">
        <v>1.76</v>
      </c>
    </row>
    <row r="26" spans="1:6" ht="18.75" customHeight="1">
      <c r="A26" s="21">
        <v>3710</v>
      </c>
      <c r="B26" s="44" t="s">
        <v>90</v>
      </c>
      <c r="C26" s="25"/>
      <c r="D26" s="63" t="s">
        <v>54</v>
      </c>
      <c r="E26" s="149">
        <v>17.7</v>
      </c>
      <c r="F26" s="46">
        <v>16.09</v>
      </c>
    </row>
    <row r="27" spans="1:6" ht="18.75" customHeight="1">
      <c r="A27" s="21">
        <v>3710</v>
      </c>
      <c r="B27" s="44" t="s">
        <v>91</v>
      </c>
      <c r="C27" s="25"/>
      <c r="D27" s="63" t="s">
        <v>54</v>
      </c>
      <c r="E27" s="149">
        <v>26.6</v>
      </c>
      <c r="F27" s="46">
        <v>24.18</v>
      </c>
    </row>
    <row r="28" spans="1:6" ht="18.75" customHeight="1">
      <c r="A28" s="21">
        <v>3710</v>
      </c>
      <c r="B28" s="44" t="s">
        <v>92</v>
      </c>
      <c r="C28" s="25"/>
      <c r="D28" s="63" t="s">
        <v>54</v>
      </c>
      <c r="E28" s="149">
        <v>38.04</v>
      </c>
      <c r="F28" s="46">
        <v>34.58</v>
      </c>
    </row>
    <row r="29" spans="1:6" ht="18.75" customHeight="1">
      <c r="A29" s="21">
        <v>3712</v>
      </c>
      <c r="B29" s="44" t="s">
        <v>93</v>
      </c>
      <c r="C29" s="25"/>
      <c r="D29" s="63" t="s">
        <v>79</v>
      </c>
      <c r="E29" s="148">
        <v>131.99</v>
      </c>
      <c r="F29" s="46">
        <v>119.99</v>
      </c>
    </row>
    <row r="30" spans="1:6" ht="18.75" customHeight="1">
      <c r="A30" s="21">
        <v>3712</v>
      </c>
      <c r="B30" s="44" t="s">
        <v>94</v>
      </c>
      <c r="C30" s="25"/>
      <c r="D30" s="63" t="s">
        <v>79</v>
      </c>
      <c r="E30" s="148">
        <v>157.22999999999999</v>
      </c>
      <c r="F30" s="46">
        <v>142.94</v>
      </c>
    </row>
    <row r="31" spans="1:6" ht="18.75" customHeight="1">
      <c r="A31" s="21">
        <v>3712</v>
      </c>
      <c r="B31" s="44" t="s">
        <v>95</v>
      </c>
      <c r="C31" s="25"/>
      <c r="D31" s="63" t="s">
        <v>79</v>
      </c>
      <c r="E31" s="148">
        <v>187.39</v>
      </c>
      <c r="F31" s="46">
        <v>170.35</v>
      </c>
    </row>
    <row r="32" spans="1:6" ht="18.75" customHeight="1">
      <c r="A32" s="88">
        <v>3716</v>
      </c>
      <c r="B32" s="44" t="s">
        <v>96</v>
      </c>
      <c r="C32" s="86"/>
      <c r="D32" s="63" t="s">
        <v>54</v>
      </c>
      <c r="E32" s="149">
        <v>8.35</v>
      </c>
      <c r="F32" s="87">
        <v>7.59</v>
      </c>
    </row>
    <row r="33" spans="1:6" ht="18.75" customHeight="1">
      <c r="A33" s="88">
        <v>3716</v>
      </c>
      <c r="B33" s="44" t="s">
        <v>97</v>
      </c>
      <c r="C33" s="86"/>
      <c r="D33" s="63" t="s">
        <v>54</v>
      </c>
      <c r="E33" s="149">
        <v>4.18</v>
      </c>
      <c r="F33" s="87">
        <v>3.8</v>
      </c>
    </row>
    <row r="34" spans="1:6" ht="18.75" customHeight="1">
      <c r="A34" s="88">
        <v>3716</v>
      </c>
      <c r="B34" s="44" t="s">
        <v>98</v>
      </c>
      <c r="C34" s="86"/>
      <c r="D34" s="63" t="s">
        <v>54</v>
      </c>
      <c r="E34" s="149">
        <v>1.68</v>
      </c>
      <c r="F34" s="87">
        <v>1.53</v>
      </c>
    </row>
    <row r="35" spans="1:6" ht="18.75" customHeight="1">
      <c r="A35" s="88">
        <v>3731</v>
      </c>
      <c r="B35" s="44" t="s">
        <v>99</v>
      </c>
      <c r="C35" s="86"/>
      <c r="D35" s="63" t="s">
        <v>54</v>
      </c>
      <c r="E35" s="149">
        <v>7.5</v>
      </c>
      <c r="F35" s="87">
        <v>6.82</v>
      </c>
    </row>
    <row r="36" spans="1:6" ht="18.75" customHeight="1">
      <c r="A36" s="88">
        <v>3731</v>
      </c>
      <c r="B36" s="44" t="s">
        <v>100</v>
      </c>
      <c r="C36" s="86"/>
      <c r="D36" s="63" t="s">
        <v>54</v>
      </c>
      <c r="E36" s="149">
        <v>3.75</v>
      </c>
      <c r="F36" s="87">
        <v>3.41</v>
      </c>
    </row>
    <row r="37" spans="1:6" ht="18.75" customHeight="1">
      <c r="A37" s="88">
        <v>3731</v>
      </c>
      <c r="B37" s="44" t="s">
        <v>101</v>
      </c>
      <c r="C37" s="86"/>
      <c r="D37" s="63" t="s">
        <v>54</v>
      </c>
      <c r="E37" s="149">
        <v>2.5099999999999998</v>
      </c>
      <c r="F37" s="87">
        <v>2.2799999999999998</v>
      </c>
    </row>
    <row r="38" spans="1:6" ht="18.75" customHeight="1">
      <c r="A38" s="88">
        <v>3735</v>
      </c>
      <c r="B38" s="44" t="s">
        <v>84</v>
      </c>
      <c r="C38" s="86"/>
      <c r="D38" s="63" t="s">
        <v>54</v>
      </c>
      <c r="E38" s="149">
        <v>7.5</v>
      </c>
      <c r="F38" s="87">
        <v>6.82</v>
      </c>
    </row>
    <row r="39" spans="1:6" ht="18.75" customHeight="1">
      <c r="A39" s="21">
        <v>3759</v>
      </c>
      <c r="B39" s="44" t="s">
        <v>102</v>
      </c>
      <c r="C39" s="25"/>
      <c r="D39" s="63" t="s">
        <v>79</v>
      </c>
      <c r="E39" s="149">
        <v>300.75</v>
      </c>
      <c r="F39" s="46">
        <v>273.41000000000003</v>
      </c>
    </row>
    <row r="40" spans="1:6" ht="18.75" customHeight="1">
      <c r="A40" s="21">
        <v>3759</v>
      </c>
      <c r="B40" s="44" t="s">
        <v>103</v>
      </c>
      <c r="C40" s="25"/>
      <c r="D40" s="63" t="s">
        <v>79</v>
      </c>
      <c r="E40" s="149">
        <v>374.75</v>
      </c>
      <c r="F40" s="46">
        <v>340.68</v>
      </c>
    </row>
    <row r="41" spans="1:6" ht="18.75" customHeight="1">
      <c r="A41" s="314" t="s">
        <v>104</v>
      </c>
      <c r="B41" s="44" t="s">
        <v>105</v>
      </c>
      <c r="C41" s="25">
        <v>0.5</v>
      </c>
      <c r="D41" s="63" t="s">
        <v>106</v>
      </c>
      <c r="E41" s="46">
        <v>4162.46</v>
      </c>
      <c r="F41" s="46">
        <v>4162.46</v>
      </c>
    </row>
    <row r="42" spans="1:6" ht="18.75" customHeight="1">
      <c r="A42" s="315"/>
      <c r="B42" s="44" t="s">
        <v>105</v>
      </c>
      <c r="C42" s="25">
        <v>1</v>
      </c>
      <c r="D42" s="63" t="s">
        <v>106</v>
      </c>
      <c r="E42" s="46">
        <v>8324.93</v>
      </c>
      <c r="F42" s="46">
        <v>8324.93</v>
      </c>
    </row>
    <row r="43" spans="1:6" ht="18.75" customHeight="1">
      <c r="A43" s="315"/>
      <c r="B43" s="44" t="s">
        <v>105</v>
      </c>
      <c r="C43" s="25">
        <v>1.5</v>
      </c>
      <c r="D43" s="63" t="s">
        <v>106</v>
      </c>
      <c r="E43" s="46">
        <v>12487.39</v>
      </c>
      <c r="F43" s="46">
        <v>12487.39</v>
      </c>
    </row>
    <row r="44" spans="1:6" ht="18.75" customHeight="1">
      <c r="A44" s="315"/>
      <c r="B44" s="44" t="s">
        <v>105</v>
      </c>
      <c r="C44" s="25">
        <v>2</v>
      </c>
      <c r="D44" s="63" t="s">
        <v>106</v>
      </c>
      <c r="E44" s="46">
        <v>16649.86</v>
      </c>
      <c r="F44" s="46">
        <v>16649.86</v>
      </c>
    </row>
    <row r="45" spans="1:6" ht="18.75" customHeight="1">
      <c r="A45" s="315"/>
      <c r="B45" s="44" t="s">
        <v>105</v>
      </c>
      <c r="C45" s="25">
        <v>2.5</v>
      </c>
      <c r="D45" s="63" t="s">
        <v>106</v>
      </c>
      <c r="E45" s="46">
        <v>19768.5</v>
      </c>
      <c r="F45" s="46">
        <v>19768.5</v>
      </c>
    </row>
    <row r="46" spans="1:6" ht="18.75" customHeight="1">
      <c r="A46" s="315"/>
      <c r="B46" s="44" t="s">
        <v>105</v>
      </c>
      <c r="C46" s="25">
        <v>3</v>
      </c>
      <c r="D46" s="63" t="s">
        <v>106</v>
      </c>
      <c r="E46" s="46">
        <v>22962.07</v>
      </c>
      <c r="F46" s="46">
        <v>22962.07</v>
      </c>
    </row>
    <row r="47" spans="1:6" ht="18.75" customHeight="1">
      <c r="A47" s="315"/>
      <c r="B47" s="44" t="s">
        <v>105</v>
      </c>
      <c r="C47" s="25">
        <v>3.5</v>
      </c>
      <c r="D47" s="63" t="s">
        <v>106</v>
      </c>
      <c r="E47" s="46">
        <v>26132.28</v>
      </c>
      <c r="F47" s="46">
        <v>26132.28</v>
      </c>
    </row>
    <row r="48" spans="1:6" ht="18.75" customHeight="1">
      <c r="A48" s="315"/>
      <c r="B48" s="44" t="s">
        <v>105</v>
      </c>
      <c r="C48" s="25">
        <v>4</v>
      </c>
      <c r="D48" s="63" t="s">
        <v>106</v>
      </c>
      <c r="E48" s="46">
        <v>29335.55</v>
      </c>
      <c r="F48" s="46">
        <v>29335.55</v>
      </c>
    </row>
    <row r="49" spans="1:6" ht="18.75" customHeight="1">
      <c r="A49" s="315"/>
      <c r="B49" s="44" t="s">
        <v>105</v>
      </c>
      <c r="C49" s="25">
        <v>4.5</v>
      </c>
      <c r="D49" s="63" t="s">
        <v>106</v>
      </c>
      <c r="E49" s="46">
        <v>32625.68</v>
      </c>
      <c r="F49" s="46">
        <v>32625.68</v>
      </c>
    </row>
    <row r="50" spans="1:6" ht="18.75" customHeight="1">
      <c r="A50" s="315"/>
      <c r="B50" s="44" t="s">
        <v>105</v>
      </c>
      <c r="C50" s="25">
        <v>5</v>
      </c>
      <c r="D50" s="63" t="s">
        <v>106</v>
      </c>
      <c r="E50" s="46">
        <v>35862.89</v>
      </c>
      <c r="F50" s="46">
        <v>35862.89</v>
      </c>
    </row>
    <row r="51" spans="1:6" ht="18.75" customHeight="1">
      <c r="A51" s="315"/>
      <c r="B51" s="44" t="s">
        <v>105</v>
      </c>
      <c r="C51" s="25">
        <v>5.5</v>
      </c>
      <c r="D51" s="63" t="s">
        <v>106</v>
      </c>
      <c r="E51" s="46">
        <v>39111.089999999997</v>
      </c>
      <c r="F51" s="46">
        <v>39111.089999999997</v>
      </c>
    </row>
    <row r="52" spans="1:6" ht="18.75" customHeight="1">
      <c r="A52" s="315"/>
      <c r="B52" s="44" t="s">
        <v>105</v>
      </c>
      <c r="C52" s="25">
        <v>6</v>
      </c>
      <c r="D52" s="63" t="s">
        <v>106</v>
      </c>
      <c r="E52" s="46">
        <v>42413.11</v>
      </c>
      <c r="F52" s="46">
        <v>42413.11</v>
      </c>
    </row>
    <row r="53" spans="1:6" ht="18.75" customHeight="1">
      <c r="A53" s="315"/>
      <c r="B53" s="44" t="s">
        <v>130</v>
      </c>
      <c r="C53" s="25">
        <v>6.5</v>
      </c>
      <c r="D53" s="63" t="s">
        <v>106</v>
      </c>
      <c r="E53" s="46">
        <v>45738.36</v>
      </c>
      <c r="F53" s="46">
        <v>45738.36</v>
      </c>
    </row>
    <row r="54" spans="1:6" ht="18.75" customHeight="1">
      <c r="A54" s="315"/>
      <c r="B54" s="44" t="s">
        <v>105</v>
      </c>
      <c r="C54" s="25">
        <v>7</v>
      </c>
      <c r="D54" s="63" t="s">
        <v>106</v>
      </c>
      <c r="E54" s="46">
        <v>49008.1</v>
      </c>
      <c r="F54" s="46">
        <v>49008.1</v>
      </c>
    </row>
    <row r="55" spans="1:6" ht="18.75" customHeight="1">
      <c r="A55" s="315"/>
      <c r="B55" s="44" t="s">
        <v>105</v>
      </c>
      <c r="C55" s="25">
        <v>7.5</v>
      </c>
      <c r="D55" s="63" t="s">
        <v>106</v>
      </c>
      <c r="E55" s="46">
        <v>52309.73</v>
      </c>
      <c r="F55" s="46">
        <v>52309.73</v>
      </c>
    </row>
    <row r="56" spans="1:6" ht="18.75" customHeight="1">
      <c r="A56" s="315"/>
      <c r="B56" s="44" t="s">
        <v>105</v>
      </c>
      <c r="C56" s="25">
        <v>8</v>
      </c>
      <c r="D56" s="63" t="s">
        <v>106</v>
      </c>
      <c r="E56" s="46">
        <v>55500.14</v>
      </c>
      <c r="F56" s="46">
        <v>55500.14</v>
      </c>
    </row>
    <row r="57" spans="1:6" ht="18.75" customHeight="1">
      <c r="A57" s="315"/>
      <c r="B57" s="44" t="s">
        <v>105</v>
      </c>
      <c r="C57" s="25">
        <v>8.5</v>
      </c>
      <c r="D57" s="63" t="s">
        <v>106</v>
      </c>
      <c r="E57" s="46">
        <v>58522.47</v>
      </c>
      <c r="F57" s="46">
        <v>58522.47</v>
      </c>
    </row>
    <row r="58" spans="1:6" ht="18.75" customHeight="1">
      <c r="A58" s="315"/>
      <c r="B58" s="44" t="s">
        <v>105</v>
      </c>
      <c r="C58" s="25">
        <v>9</v>
      </c>
      <c r="D58" s="63" t="s">
        <v>106</v>
      </c>
      <c r="E58" s="46">
        <v>61473.36</v>
      </c>
      <c r="F58" s="46">
        <v>61473.36</v>
      </c>
    </row>
    <row r="59" spans="1:6" ht="18.75" customHeight="1">
      <c r="A59" s="315"/>
      <c r="B59" s="44" t="s">
        <v>105</v>
      </c>
      <c r="C59" s="25">
        <v>9.5</v>
      </c>
      <c r="D59" s="63" t="s">
        <v>106</v>
      </c>
      <c r="E59" s="46">
        <v>64417.33</v>
      </c>
      <c r="F59" s="46">
        <v>64417.33</v>
      </c>
    </row>
    <row r="60" spans="1:6" ht="18.75" customHeight="1">
      <c r="A60" s="315"/>
      <c r="B60" s="44" t="s">
        <v>105</v>
      </c>
      <c r="C60" s="25">
        <v>10</v>
      </c>
      <c r="D60" s="63" t="s">
        <v>106</v>
      </c>
      <c r="E60" s="46">
        <v>67316.600000000006</v>
      </c>
      <c r="F60" s="46">
        <v>67316.600000000006</v>
      </c>
    </row>
    <row r="61" spans="1:6" ht="18.75" customHeight="1">
      <c r="A61" s="315"/>
      <c r="B61" s="44" t="s">
        <v>105</v>
      </c>
      <c r="C61" s="25">
        <v>10.5</v>
      </c>
      <c r="D61" s="63" t="s">
        <v>106</v>
      </c>
      <c r="E61" s="46">
        <v>70210.36</v>
      </c>
      <c r="F61" s="46">
        <v>70210.36</v>
      </c>
    </row>
    <row r="62" spans="1:6" ht="18.75" customHeight="1">
      <c r="A62" s="315"/>
      <c r="B62" s="44" t="s">
        <v>105</v>
      </c>
      <c r="C62" s="25">
        <v>11</v>
      </c>
      <c r="D62" s="63" t="s">
        <v>106</v>
      </c>
      <c r="E62" s="46">
        <v>73034.97</v>
      </c>
      <c r="F62" s="46">
        <v>73034.97</v>
      </c>
    </row>
    <row r="63" spans="1:6" ht="18.75" customHeight="1">
      <c r="A63" s="315"/>
      <c r="B63" s="44" t="s">
        <v>105</v>
      </c>
      <c r="C63" s="25">
        <v>11.5</v>
      </c>
      <c r="D63" s="63" t="s">
        <v>106</v>
      </c>
      <c r="E63" s="46">
        <v>75854.7</v>
      </c>
      <c r="F63" s="46">
        <v>75854.7</v>
      </c>
    </row>
    <row r="64" spans="1:6" ht="18.75" customHeight="1">
      <c r="A64" s="316"/>
      <c r="B64" s="44" t="s">
        <v>105</v>
      </c>
      <c r="C64" s="25">
        <v>12</v>
      </c>
      <c r="D64" s="63" t="s">
        <v>106</v>
      </c>
      <c r="E64" s="46">
        <v>78605.850000000006</v>
      </c>
      <c r="F64" s="46">
        <v>78605.850000000006</v>
      </c>
    </row>
    <row r="65" spans="1:6" ht="18.75" customHeight="1">
      <c r="A65" s="21">
        <v>3773</v>
      </c>
      <c r="B65" s="69" t="s">
        <v>107</v>
      </c>
      <c r="C65" s="70"/>
      <c r="D65" s="67" t="s">
        <v>108</v>
      </c>
      <c r="E65" s="46">
        <v>18.36</v>
      </c>
      <c r="F65" s="46">
        <v>18.36</v>
      </c>
    </row>
    <row r="66" spans="1:6" ht="18.75" customHeight="1">
      <c r="A66" s="21">
        <v>3774</v>
      </c>
      <c r="B66" s="44" t="s">
        <v>109</v>
      </c>
      <c r="C66" s="25"/>
      <c r="D66" s="63" t="s">
        <v>106</v>
      </c>
      <c r="E66" s="46">
        <v>269.36</v>
      </c>
      <c r="F66" s="46">
        <v>269.36</v>
      </c>
    </row>
    <row r="67" spans="1:6" ht="18.75" customHeight="1">
      <c r="A67" s="21">
        <v>3775</v>
      </c>
      <c r="B67" s="44" t="s">
        <v>110</v>
      </c>
      <c r="C67" s="25"/>
      <c r="D67" s="63" t="s">
        <v>79</v>
      </c>
      <c r="E67" s="46">
        <v>401.46</v>
      </c>
      <c r="F67" s="46">
        <v>401.46</v>
      </c>
    </row>
    <row r="68" spans="1:6" ht="29.25" customHeight="1">
      <c r="A68" s="21">
        <v>3775</v>
      </c>
      <c r="B68" s="44" t="s">
        <v>111</v>
      </c>
      <c r="C68" s="25"/>
      <c r="D68" s="63" t="s">
        <v>79</v>
      </c>
      <c r="E68" s="46">
        <v>515.72</v>
      </c>
      <c r="F68" s="46">
        <v>515.72</v>
      </c>
    </row>
    <row r="69" spans="1:6" ht="19.5" customHeight="1">
      <c r="A69" s="21">
        <v>3781</v>
      </c>
      <c r="B69" s="44" t="s">
        <v>112</v>
      </c>
      <c r="C69" s="80"/>
      <c r="D69" s="63" t="s">
        <v>113</v>
      </c>
      <c r="E69" s="46">
        <v>14.97</v>
      </c>
      <c r="F69" s="46">
        <v>14.97</v>
      </c>
    </row>
    <row r="70" spans="1:6" ht="28.5" customHeight="1">
      <c r="A70" s="21">
        <v>6753</v>
      </c>
      <c r="B70" s="81" t="s">
        <v>114</v>
      </c>
      <c r="C70" s="68"/>
      <c r="D70" s="82" t="s">
        <v>106</v>
      </c>
      <c r="E70" s="46">
        <v>259.64</v>
      </c>
      <c r="F70" s="46">
        <v>259.64</v>
      </c>
    </row>
    <row r="71" spans="1:6" ht="18.75" customHeight="1">
      <c r="A71" s="17"/>
      <c r="B71" s="28"/>
      <c r="C71" s="24"/>
      <c r="D71" s="26"/>
      <c r="E71" s="132"/>
      <c r="F71" s="132"/>
    </row>
    <row r="72" spans="1:6" ht="18.75" customHeight="1">
      <c r="A72" s="17"/>
      <c r="B72" s="3"/>
      <c r="C72" s="24"/>
      <c r="D72" s="26"/>
      <c r="E72" s="132"/>
      <c r="F72" s="132"/>
    </row>
  </sheetData>
  <mergeCells count="3">
    <mergeCell ref="C2:F4"/>
    <mergeCell ref="A41:A64"/>
    <mergeCell ref="C18:F18"/>
  </mergeCells>
  <pageMargins left="0.7" right="0.7" top="0.75" bottom="0.75" header="0.3" footer="0.3"/>
  <pageSetup scale="7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4"/>
  <sheetViews>
    <sheetView zoomScale="110" zoomScaleNormal="110" workbookViewId="0">
      <selection activeCell="F35" sqref="F35"/>
    </sheetView>
  </sheetViews>
  <sheetFormatPr defaultColWidth="9.1796875" defaultRowHeight="14"/>
  <cols>
    <col min="1" max="1" width="9.1796875" style="3"/>
    <col min="2" max="2" width="47.7265625" style="3" customWidth="1"/>
    <col min="3" max="3" width="16.7265625" style="42" customWidth="1"/>
    <col min="4" max="4" width="15.81640625" style="3" customWidth="1"/>
    <col min="5" max="5" width="9.1796875" style="3"/>
    <col min="6" max="6" width="13.81640625" style="3" bestFit="1" customWidth="1"/>
    <col min="7" max="16384" width="9.1796875" style="3"/>
  </cols>
  <sheetData>
    <row r="1" spans="1:4" ht="15">
      <c r="A1" s="53" t="s">
        <v>21</v>
      </c>
      <c r="B1" s="34"/>
      <c r="C1" s="34"/>
    </row>
    <row r="2" spans="1:4" s="14" customFormat="1">
      <c r="A2" s="35" t="s">
        <v>48</v>
      </c>
      <c r="B2" s="35"/>
      <c r="C2" s="35"/>
    </row>
    <row r="3" spans="1:4" s="14" customFormat="1">
      <c r="A3" s="35" t="s">
        <v>49</v>
      </c>
      <c r="B3" s="35"/>
      <c r="C3" s="35"/>
    </row>
    <row r="5" spans="1:4">
      <c r="A5" s="18" t="s">
        <v>20</v>
      </c>
      <c r="B5" s="31" t="s">
        <v>19</v>
      </c>
      <c r="C5" s="40"/>
      <c r="D5" s="36"/>
    </row>
    <row r="6" spans="1:4">
      <c r="A6" s="37">
        <v>3751</v>
      </c>
      <c r="B6" s="323" t="s">
        <v>46</v>
      </c>
      <c r="C6" s="95"/>
      <c r="D6" s="38"/>
    </row>
    <row r="7" spans="1:4">
      <c r="A7" s="37">
        <v>3713</v>
      </c>
      <c r="B7" s="322"/>
      <c r="C7" s="95"/>
      <c r="D7" s="38"/>
    </row>
    <row r="9" spans="1:4">
      <c r="A9" s="6" t="s">
        <v>20</v>
      </c>
      <c r="B9" s="31" t="s">
        <v>26</v>
      </c>
      <c r="C9" s="40"/>
    </row>
    <row r="10" spans="1:4">
      <c r="A10" s="319">
        <v>3752</v>
      </c>
      <c r="B10" s="321" t="s">
        <v>27</v>
      </c>
      <c r="C10" s="96"/>
    </row>
    <row r="11" spans="1:4">
      <c r="A11" s="320"/>
      <c r="B11" s="322"/>
      <c r="C11" s="95"/>
      <c r="D11" s="14"/>
    </row>
    <row r="12" spans="1:4">
      <c r="A12" s="39"/>
      <c r="B12" s="1"/>
      <c r="C12" s="47"/>
      <c r="D12" s="14"/>
    </row>
    <row r="13" spans="1:4">
      <c r="A13" s="40" t="s">
        <v>25</v>
      </c>
      <c r="B13" s="15"/>
      <c r="C13" s="48"/>
      <c r="D13" s="14"/>
    </row>
    <row r="14" spans="1:4">
      <c r="A14" s="40" t="s">
        <v>24</v>
      </c>
      <c r="B14" s="1"/>
      <c r="C14" s="47"/>
      <c r="D14" s="14"/>
    </row>
    <row r="15" spans="1:4">
      <c r="A15" s="40" t="s">
        <v>131</v>
      </c>
      <c r="B15" s="1"/>
      <c r="C15" s="47"/>
      <c r="D15" s="14"/>
    </row>
    <row r="16" spans="1:4">
      <c r="A16" s="41"/>
      <c r="B16" s="1"/>
      <c r="C16" s="47"/>
      <c r="D16" s="14"/>
    </row>
    <row r="17" spans="1:6" ht="32.5" customHeight="1">
      <c r="A17" s="18" t="s">
        <v>20</v>
      </c>
      <c r="B17" s="121" t="s">
        <v>23</v>
      </c>
      <c r="C17" s="30" t="s">
        <v>393</v>
      </c>
      <c r="D17" s="30" t="s">
        <v>390</v>
      </c>
    </row>
    <row r="18" spans="1:6">
      <c r="A18" s="32">
        <v>3253</v>
      </c>
      <c r="B18" s="33" t="s">
        <v>22</v>
      </c>
      <c r="C18" s="20">
        <v>22.34</v>
      </c>
      <c r="D18" s="20">
        <v>89.36</v>
      </c>
      <c r="F18" s="94"/>
    </row>
    <row r="19" spans="1:6">
      <c r="A19" s="32">
        <v>3253</v>
      </c>
      <c r="B19" s="5" t="s">
        <v>47</v>
      </c>
      <c r="C19" s="19">
        <v>11.13</v>
      </c>
      <c r="D19" s="19">
        <v>44.52</v>
      </c>
      <c r="F19" s="94"/>
    </row>
    <row r="24" spans="1:6">
      <c r="B24" s="3" t="s">
        <v>28</v>
      </c>
    </row>
  </sheetData>
  <mergeCells count="3">
    <mergeCell ref="A10:A11"/>
    <mergeCell ref="B10:B11"/>
    <mergeCell ref="B6:B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"/>
  <sheetViews>
    <sheetView zoomScale="110" zoomScaleNormal="110" workbookViewId="0">
      <selection activeCell="D2" sqref="D2"/>
    </sheetView>
  </sheetViews>
  <sheetFormatPr defaultColWidth="9.1796875" defaultRowHeight="14"/>
  <cols>
    <col min="1" max="1" width="19.1796875" style="3" customWidth="1"/>
    <col min="2" max="2" width="28.1796875" style="3" customWidth="1"/>
    <col min="3" max="3" width="25.1796875" style="3" customWidth="1"/>
    <col min="4" max="4" width="10.453125" style="3" customWidth="1"/>
    <col min="5" max="16384" width="9.1796875" style="3"/>
  </cols>
  <sheetData>
    <row r="1" spans="1:8" ht="15">
      <c r="A1" s="53" t="s">
        <v>35</v>
      </c>
      <c r="B1" s="54"/>
    </row>
    <row r="2" spans="1:8">
      <c r="A2" s="324" t="s">
        <v>36</v>
      </c>
      <c r="B2" s="257"/>
      <c r="C2" s="257"/>
    </row>
    <row r="3" spans="1:8">
      <c r="A3" s="324" t="s">
        <v>133</v>
      </c>
      <c r="B3" s="325"/>
    </row>
    <row r="5" spans="1:8">
      <c r="A5" s="110" t="s">
        <v>8</v>
      </c>
      <c r="B5" s="110" t="s">
        <v>7</v>
      </c>
      <c r="C5" s="110" t="s">
        <v>9</v>
      </c>
      <c r="D5" s="110" t="s">
        <v>0</v>
      </c>
      <c r="F5" s="89"/>
      <c r="G5" s="90"/>
      <c r="H5" s="91"/>
    </row>
    <row r="6" spans="1:8">
      <c r="A6" s="8">
        <v>3274</v>
      </c>
      <c r="B6" s="9" t="s">
        <v>38</v>
      </c>
      <c r="C6" s="10" t="s">
        <v>37</v>
      </c>
      <c r="D6" s="11">
        <v>49.91</v>
      </c>
      <c r="F6" s="89"/>
      <c r="G6" s="90"/>
      <c r="H6" s="91"/>
    </row>
    <row r="7" spans="1:8">
      <c r="A7" s="8">
        <v>3274</v>
      </c>
      <c r="B7" s="9" t="s">
        <v>39</v>
      </c>
      <c r="C7" s="10" t="s">
        <v>37</v>
      </c>
      <c r="D7" s="11">
        <v>68.62</v>
      </c>
      <c r="F7" s="89"/>
      <c r="G7" s="90"/>
      <c r="H7" s="91"/>
    </row>
    <row r="8" spans="1:8">
      <c r="A8" s="8">
        <v>3274</v>
      </c>
      <c r="B8" s="9" t="s">
        <v>40</v>
      </c>
      <c r="C8" s="10" t="s">
        <v>37</v>
      </c>
      <c r="D8" s="11">
        <v>154.56</v>
      </c>
    </row>
  </sheetData>
  <mergeCells count="2">
    <mergeCell ref="A2:C2"/>
    <mergeCell ref="A3:B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9"/>
  <sheetViews>
    <sheetView zoomScale="110" zoomScaleNormal="110" workbookViewId="0">
      <selection activeCell="D28" sqref="D28"/>
    </sheetView>
  </sheetViews>
  <sheetFormatPr defaultColWidth="9.1796875" defaultRowHeight="14"/>
  <cols>
    <col min="1" max="1" width="29.1796875" style="3" customWidth="1"/>
    <col min="2" max="5" width="16.1796875" style="3" customWidth="1"/>
    <col min="6" max="7" width="9.1796875" style="3"/>
    <col min="8" max="8" width="29.1796875" style="3" bestFit="1" customWidth="1"/>
    <col min="9" max="16384" width="9.1796875" style="3"/>
  </cols>
  <sheetData>
    <row r="1" spans="1:6" ht="15">
      <c r="A1" s="53" t="s">
        <v>45</v>
      </c>
    </row>
    <row r="2" spans="1:6">
      <c r="B2" s="42"/>
      <c r="C2" s="42"/>
      <c r="D2" s="42"/>
    </row>
    <row r="3" spans="1:6" s="42" customFormat="1">
      <c r="A3" s="324" t="s">
        <v>36</v>
      </c>
      <c r="B3" s="324"/>
      <c r="C3" s="324"/>
      <c r="D3" s="324"/>
    </row>
    <row r="4" spans="1:6" s="42" customFormat="1">
      <c r="A4" s="310" t="s">
        <v>350</v>
      </c>
      <c r="B4" s="310"/>
      <c r="C4" s="310"/>
    </row>
    <row r="5" spans="1:6" s="42" customFormat="1" ht="15">
      <c r="A5" s="53"/>
    </row>
    <row r="6" spans="1:6" s="42" customFormat="1">
      <c r="A6" s="7" t="s">
        <v>116</v>
      </c>
      <c r="B6" s="55" t="s">
        <v>41</v>
      </c>
      <c r="C6" s="55" t="s">
        <v>42</v>
      </c>
      <c r="D6" s="55" t="s">
        <v>43</v>
      </c>
      <c r="E6" s="55" t="s">
        <v>44</v>
      </c>
      <c r="F6" s="55" t="s">
        <v>388</v>
      </c>
    </row>
    <row r="7" spans="1:6" s="42" customFormat="1">
      <c r="A7" s="58" t="s">
        <v>115</v>
      </c>
      <c r="B7" s="57">
        <v>45.64</v>
      </c>
      <c r="C7" s="57">
        <v>52.6</v>
      </c>
      <c r="D7" s="57">
        <v>60.52</v>
      </c>
      <c r="E7" s="57">
        <v>71.680000000000007</v>
      </c>
      <c r="F7" s="57" t="s">
        <v>394</v>
      </c>
    </row>
    <row r="8" spans="1:6" s="42" customFormat="1">
      <c r="A8" s="58" t="s">
        <v>122</v>
      </c>
      <c r="B8" s="57">
        <v>115.2</v>
      </c>
      <c r="C8" s="57">
        <v>136.36000000000001</v>
      </c>
      <c r="D8" s="57">
        <v>146.08000000000001</v>
      </c>
      <c r="E8" s="57" t="s">
        <v>394</v>
      </c>
      <c r="F8" s="57" t="s">
        <v>394</v>
      </c>
    </row>
    <row r="9" spans="1:6" s="42" customFormat="1">
      <c r="A9" s="58" t="s">
        <v>395</v>
      </c>
      <c r="B9" s="57">
        <v>44.44</v>
      </c>
      <c r="C9" s="57">
        <v>63.96</v>
      </c>
      <c r="D9" s="57">
        <v>85.52</v>
      </c>
      <c r="E9" s="57" t="s">
        <v>394</v>
      </c>
      <c r="F9" s="57" t="s">
        <v>394</v>
      </c>
    </row>
    <row r="10" spans="1:6" s="42" customFormat="1">
      <c r="A10" s="58" t="s">
        <v>387</v>
      </c>
      <c r="B10" s="57">
        <v>41.28</v>
      </c>
      <c r="C10" s="57">
        <v>46.72</v>
      </c>
      <c r="D10" s="57">
        <v>52.72</v>
      </c>
      <c r="E10" s="57">
        <v>61.6</v>
      </c>
      <c r="F10" s="57">
        <v>72.8</v>
      </c>
    </row>
    <row r="11" spans="1:6" s="42" customFormat="1" ht="28">
      <c r="A11" s="58" t="s">
        <v>396</v>
      </c>
      <c r="B11" s="57">
        <v>27.68</v>
      </c>
      <c r="C11" s="57">
        <v>33.840000000000003</v>
      </c>
      <c r="D11" s="57">
        <v>35.479999999999997</v>
      </c>
      <c r="E11" s="57">
        <v>41.28</v>
      </c>
      <c r="F11" s="57" t="s">
        <v>394</v>
      </c>
    </row>
    <row r="12" spans="1:6" s="42" customFormat="1" ht="15">
      <c r="A12" s="53"/>
    </row>
    <row r="14" spans="1:6">
      <c r="C14" s="42"/>
      <c r="D14" s="42"/>
      <c r="E14" s="42"/>
    </row>
    <row r="15" spans="1:6">
      <c r="C15" s="42"/>
      <c r="D15" s="42"/>
      <c r="E15" s="42"/>
    </row>
    <row r="16" spans="1:6">
      <c r="E16" s="42"/>
    </row>
    <row r="39" spans="1:3" ht="16">
      <c r="A39" s="56"/>
      <c r="B39"/>
      <c r="C39"/>
    </row>
  </sheetData>
  <mergeCells count="2">
    <mergeCell ref="A3:D3"/>
    <mergeCell ref="A4:C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calendar split</vt:lpstr>
      <vt:lpstr>Shared Living</vt:lpstr>
      <vt:lpstr>ALTR</vt:lpstr>
      <vt:lpstr>In Home Supp</vt:lpstr>
      <vt:lpstr>Emp &amp; Day</vt:lpstr>
      <vt:lpstr>Family Supports -all codes </vt:lpstr>
      <vt:lpstr>ABI Visual</vt:lpstr>
      <vt:lpstr>Corp Rep Payee</vt:lpstr>
      <vt:lpstr>Clinical Team</vt:lpstr>
      <vt:lpstr>Autism</vt:lpstr>
      <vt:lpstr>ALTR!Print_Area</vt:lpstr>
      <vt:lpstr>'Shared Living'!Print_Area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Lattimore, Dylan (DDS)</dc:creator>
  <cp:lastModifiedBy>Gustus, Toni (DDS)</cp:lastModifiedBy>
  <cp:lastPrinted>2020-05-14T20:02:24Z</cp:lastPrinted>
  <dcterms:created xsi:type="dcterms:W3CDTF">2014-05-09T20:11:48Z</dcterms:created>
  <dcterms:modified xsi:type="dcterms:W3CDTF">2021-08-04T14:44:11Z</dcterms:modified>
</cp:coreProperties>
</file>