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CENTRAL" sheetId="1" r:id="rId1"/>
  </sheets>
  <definedNames>
    <definedName name="_xlnm.Print_Area" localSheetId="0">'CENTRAL'!$A$1:$G$78</definedName>
  </definedNames>
  <calcPr fullCalcOnLoad="1"/>
</workbook>
</file>

<file path=xl/sharedStrings.xml><?xml version="1.0" encoding="utf-8"?>
<sst xmlns="http://schemas.openxmlformats.org/spreadsheetml/2006/main" count="211" uniqueCount="119">
  <si>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</si>
  <si>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</si>
  <si>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</si>
  <si>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</si>
  <si>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</si>
  <si>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</si>
  <si>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</si>
  <si>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</si>
  <si>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</si>
  <si>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</si>
  <si>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</si>
  <si>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</si>
  <si>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</si>
  <si>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</si>
  <si>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</si>
  <si>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</si>
  <si>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</si>
  <si>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</si>
  <si>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</si>
  <si>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</si>
  <si>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</si>
  <si>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</si>
  <si>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</si>
  <si>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</si>
  <si>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</si>
  <si>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DTA</t>
  </si>
  <si>
    <t>MA REHAB COMMISSION (SERVICE DATE 7.1.2020-9.30.2021)</t>
  </si>
  <si>
    <t>CT EOL 21CCWORCNEGREA</t>
  </si>
  <si>
    <t>F20213067</t>
  </si>
  <si>
    <t>4400-3067</t>
  </si>
  <si>
    <t>K103</t>
  </si>
  <si>
    <t xml:space="preserve"> DESCRIPTION:</t>
  </si>
  <si>
    <t>INITIAL AWARD FY22 JUNE 7, 2021</t>
  </si>
  <si>
    <t>TO ADD SNAP EXPANSION</t>
  </si>
  <si>
    <t>CT EOL 22CCWORCWP</t>
  </si>
  <si>
    <t>SNAP EXPANSION  (SERVICE DATE: JULY 1, 2021-SEPT 30, 2021)</t>
  </si>
  <si>
    <t>JULY 1, 2021-SEPT 30, 2021</t>
  </si>
  <si>
    <t>INITIAL AWARD FY22</t>
  </si>
  <si>
    <t>BUDGET #1 FY22</t>
  </si>
  <si>
    <t>JULY 1, 2021-JUNE 30, 2022</t>
  </si>
  <si>
    <t>SPSS2022</t>
  </si>
  <si>
    <t>4400-1979</t>
  </si>
  <si>
    <t>K227</t>
  </si>
  <si>
    <t>BUDGET #1 FY22 JULY 9, 2021</t>
  </si>
  <si>
    <t>TO ADD DTA FUNDS</t>
  </si>
  <si>
    <t>BUDGET #2 FY22 SEPTEMBER 10, 2021</t>
  </si>
  <si>
    <t>TO ADD SOS &amp; WTF FUNDS</t>
  </si>
  <si>
    <t>BUDGET #2 FY22</t>
  </si>
  <si>
    <t>CT EOL 22CCWORCSOSWTF</t>
  </si>
  <si>
    <t>WTRUSTF22</t>
  </si>
  <si>
    <t>7003-0803</t>
  </si>
  <si>
    <t>K264</t>
  </si>
  <si>
    <t>STOSCC2022</t>
  </si>
  <si>
    <t>K284</t>
  </si>
  <si>
    <t>BUDGET #3 FY22</t>
  </si>
  <si>
    <t>BUDGET #3 FY22 SEPTEMBER 14, 2021</t>
  </si>
  <si>
    <t>TO ADD FY22 WIOA FUNDS</t>
  </si>
  <si>
    <t>CT EOL 22CCWORCWIA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</si>
  <si>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</si>
  <si>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</si>
  <si>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</si>
  <si>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</si>
  <si>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</si>
  <si>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</si>
  <si>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</si>
  <si>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</si>
  <si>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</si>
  <si>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</si>
  <si>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</si>
  <si>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</si>
  <si>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</si>
  <si>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JVSG INCENTIVE-SILVER</t>
  </si>
  <si>
    <t>CT EOL 22CCWORCVETSUI</t>
  </si>
  <si>
    <t>SEPT. 21, 2021-DEC. 31, 2021</t>
  </si>
  <si>
    <t>LVER2021</t>
  </si>
  <si>
    <t>7002-6628</t>
  </si>
  <si>
    <t>K110</t>
  </si>
  <si>
    <t>BUDGET #4 FY22 OCTOBER 12, 2021</t>
  </si>
  <si>
    <t>TO ADD JVSG AWARD</t>
  </si>
  <si>
    <t>BUDGET #5 FY22</t>
  </si>
  <si>
    <t>CT EOL 22CCWORCTRADE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</si>
  <si>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</si>
  <si>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</si>
  <si>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</si>
  <si>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</si>
  <si>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</si>
  <si>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</si>
  <si>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TO ADD TRADE FUNDS</t>
  </si>
  <si>
    <t>BUDGET #5 FY22 OCTOBER 12, 2021</t>
  </si>
  <si>
    <t>BUDGET #6 FY22</t>
  </si>
  <si>
    <t>WPP EXPANSION FUNDS FROM DTA</t>
  </si>
  <si>
    <t>TO ADD WPP EXPANSION FUNDS FROM DTA</t>
  </si>
  <si>
    <t>BUDGET #6 FY22 OCTOBER 15, 2021</t>
  </si>
  <si>
    <t>BUDGET #7 FY22</t>
  </si>
  <si>
    <t>FVETS2021</t>
  </si>
  <si>
    <t>K109</t>
  </si>
  <si>
    <t xml:space="preserve">TO ADD DVOP </t>
  </si>
  <si>
    <t>BUDGET #7 FY22 NOVEMBER 15, 2021</t>
  </si>
  <si>
    <t>BUDGET #8 FY22</t>
  </si>
  <si>
    <t>BUDGET #8 FY22 DECEMBER 20, 2021</t>
  </si>
  <si>
    <t>TO ADD FUNDS FOR WP 90% &amp; 10%</t>
  </si>
  <si>
    <t>FES2022</t>
  </si>
  <si>
    <t>7002-6626</t>
  </si>
  <si>
    <t>K105</t>
  </si>
  <si>
    <t>K107</t>
  </si>
  <si>
    <t>BUDGET #9 FY22</t>
  </si>
  <si>
    <t>OCT 1, 2021-JUNE 30,  2022</t>
  </si>
  <si>
    <t>FWIAADT22B</t>
  </si>
  <si>
    <t>FWIADWK22B</t>
  </si>
  <si>
    <t>BUDGET #9 FY22 JANUARY 10, 2022</t>
  </si>
  <si>
    <t>BUDGET #10 FY22</t>
  </si>
  <si>
    <t>TO ADD BAL OF FY22 SOS</t>
  </si>
  <si>
    <t>BUDGET #10 FY22 FEBRUARY 14, 2022</t>
  </si>
  <si>
    <t>7003-1778</t>
  </si>
  <si>
    <t>BUDGET #11 FY22 MARCH 15, 2022</t>
  </si>
  <si>
    <t>TO ADD FUNDS FOR DUA TECH.</t>
  </si>
  <si>
    <t>DUA TECHNOLOGY DEPLOYMENT (STATEWIDE FUNDS SPECIAL ALLOTMENT)</t>
  </si>
  <si>
    <t xml:space="preserve">FWIADWK 21B </t>
  </si>
  <si>
    <t>BUDGET #11 FY22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</si>
</sst>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8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8" fillId="0" borderId="0" xfId="0" applyFont="1" applyFill="1" applyAlignment="1" quotePrefix="1">
      <alignment horizontal="center"/>
    </xf>
    <xf numFmtId="0" fontId="59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8" fillId="0" borderId="0" xfId="0" applyFont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 quotePrefix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58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58" fillId="0" borderId="1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61" fillId="0" borderId="10" xfId="0" applyFont="1" applyBorder="1" applyAlignment="1" quotePrefix="1">
      <alignment horizontal="center"/>
    </xf>
    <xf numFmtId="44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4" xfId="44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4" fontId="13" fillId="0" borderId="10" xfId="44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37" fontId="13" fillId="0" borderId="10" xfId="57" applyFont="1" applyBorder="1" applyAlignment="1">
      <alignment horizontal="center"/>
      <protection/>
    </xf>
    <xf numFmtId="0" fontId="62" fillId="0" borderId="15" xfId="0" applyFont="1" applyBorder="1" applyAlignment="1">
      <alignment horizontal="center"/>
    </xf>
    <xf numFmtId="0" fontId="5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58" fillId="0" borderId="12" xfId="0" applyFont="1" applyBorder="1" applyAlignment="1">
      <alignment vertical="center"/>
    </xf>
    <xf numFmtId="0" fontId="13" fillId="0" borderId="12" xfId="0" applyFont="1" applyBorder="1" applyAlignment="1" quotePrefix="1">
      <alignment horizontal="center"/>
    </xf>
    <xf numFmtId="0" fontId="13" fillId="0" borderId="11" xfId="0" applyFont="1" applyBorder="1" applyAlignment="1">
      <alignment horizontal="left"/>
    </xf>
    <xf numFmtId="0" fontId="62" fillId="0" borderId="10" xfId="0" applyFont="1" applyBorder="1" applyAlignment="1">
      <alignment horizontal="center" vertical="top" wrapText="1" readingOrder="1"/>
    </xf>
    <xf numFmtId="0" fontId="13" fillId="0" borderId="11" xfId="0" applyFont="1" applyBorder="1" applyAlignment="1" quotePrefix="1">
      <alignment horizontal="center"/>
    </xf>
    <xf numFmtId="0" fontId="13" fillId="0" borderId="12" xfId="0" applyFont="1" applyBorder="1" applyAlignment="1">
      <alignment horizontal="left"/>
    </xf>
    <xf numFmtId="49" fontId="13" fillId="0" borderId="10" xfId="0" applyNumberFormat="1" applyFont="1" applyBorder="1" applyAlignment="1">
      <alignment horizontal="center" wrapText="1"/>
    </xf>
    <xf numFmtId="0" fontId="13" fillId="0" borderId="15" xfId="0" applyFont="1" applyBorder="1" applyAlignment="1" quotePrefix="1">
      <alignment horizontal="center"/>
    </xf>
    <xf numFmtId="0" fontId="19" fillId="0" borderId="11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zoomScale="89" zoomScaleNormal="89" zoomScalePageLayoutView="0" workbookViewId="0" topLeftCell="A1">
      <selection activeCell="A68" sqref="A68"/>
    </sheetView>
  </sheetViews>
  <sheetFormatPr defaultColWidth="9.28125" defaultRowHeight="12.75"/>
  <cols>
    <col min="1" max="1" width="73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8.28125" style="4" bestFit="1" customWidth="1"/>
    <col min="7" max="9" width="15.57421875" style="4" hidden="1" customWidth="1"/>
    <col min="10" max="17" width="16.7109375" style="4" hidden="1" customWidth="1"/>
    <col min="18" max="18" width="16.7109375" style="4" customWidth="1"/>
    <col min="19" max="19" width="12.28125" style="3" hidden="1" customWidth="1"/>
    <col min="20" max="20" width="13.28125" style="3" bestFit="1" customWidth="1"/>
    <col min="21" max="16384" width="9.28125" style="3" customWidth="1"/>
  </cols>
  <sheetData>
    <row r="1" spans="1:18" ht="20.25">
      <c r="A1" s="3" t="s">
        <v>10</v>
      </c>
      <c r="B1" s="107" t="s">
        <v>9</v>
      </c>
      <c r="C1" s="108"/>
      <c r="D1" s="108"/>
      <c r="E1" s="108"/>
      <c r="F1" s="108"/>
      <c r="G1" s="10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1" thickBot="1">
      <c r="A4" s="5"/>
      <c r="B4" s="6"/>
      <c r="C4" s="1"/>
    </row>
    <row r="5" spans="1:19" s="17" customFormat="1" ht="30.75" thickBo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37</v>
      </c>
      <c r="H5" s="89" t="s">
        <v>38</v>
      </c>
      <c r="I5" s="89" t="s">
        <v>47</v>
      </c>
      <c r="J5" s="89" t="s">
        <v>54</v>
      </c>
      <c r="K5" s="89" t="s">
        <v>70</v>
      </c>
      <c r="L5" s="89" t="s">
        <v>79</v>
      </c>
      <c r="M5" s="89" t="s">
        <v>89</v>
      </c>
      <c r="N5" s="89" t="s">
        <v>93</v>
      </c>
      <c r="O5" s="89" t="s">
        <v>98</v>
      </c>
      <c r="P5" s="89" t="s">
        <v>105</v>
      </c>
      <c r="Q5" s="89" t="s">
        <v>110</v>
      </c>
      <c r="R5" s="89" t="s">
        <v>118</v>
      </c>
      <c r="S5" s="38" t="s">
        <v>6</v>
      </c>
    </row>
    <row r="6" spans="1:19" s="7" customFormat="1" ht="16.5" hidden="1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3"/>
    </row>
    <row r="7" spans="1:19" s="8" customFormat="1" ht="16.5" hidden="1">
      <c r="A7" s="22" t="s">
        <v>48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</row>
    <row r="8" spans="1:19" s="8" customFormat="1" ht="16.5" hidden="1">
      <c r="A8" s="40" t="s">
        <v>12</v>
      </c>
      <c r="B8" s="69" t="s">
        <v>39</v>
      </c>
      <c r="C8" s="92" t="s">
        <v>49</v>
      </c>
      <c r="D8" s="93" t="s">
        <v>50</v>
      </c>
      <c r="E8" s="94" t="s">
        <v>51</v>
      </c>
      <c r="F8" s="44" t="s">
        <v>13</v>
      </c>
      <c r="G8" s="25"/>
      <c r="H8" s="25"/>
      <c r="I8" s="57">
        <v>95000</v>
      </c>
      <c r="J8" s="57"/>
      <c r="K8" s="57"/>
      <c r="L8" s="57"/>
      <c r="M8" s="57"/>
      <c r="N8" s="57"/>
      <c r="O8" s="57"/>
      <c r="P8" s="57"/>
      <c r="Q8" s="57"/>
      <c r="R8" s="57"/>
      <c r="S8" s="91">
        <f>SUM(H8:I8)</f>
        <v>95000</v>
      </c>
    </row>
    <row r="9" spans="1:19" s="8" customFormat="1" ht="16.5" hidden="1">
      <c r="A9" s="45" t="s">
        <v>14</v>
      </c>
      <c r="B9" s="69" t="s">
        <v>39</v>
      </c>
      <c r="C9" s="93" t="s">
        <v>52</v>
      </c>
      <c r="D9" s="93" t="s">
        <v>50</v>
      </c>
      <c r="E9" s="70" t="s">
        <v>53</v>
      </c>
      <c r="F9" s="69" t="s">
        <v>13</v>
      </c>
      <c r="G9" s="25"/>
      <c r="H9" s="25"/>
      <c r="I9" s="57">
        <v>245028.13</v>
      </c>
      <c r="J9" s="57"/>
      <c r="K9" s="57"/>
      <c r="L9" s="57"/>
      <c r="M9" s="57"/>
      <c r="N9" s="57"/>
      <c r="O9" s="57"/>
      <c r="P9" s="57"/>
      <c r="Q9" s="57">
        <v>434221.87</v>
      </c>
      <c r="R9" s="57"/>
      <c r="S9" s="91">
        <f>SUM(I9:Q9)</f>
        <v>679250</v>
      </c>
    </row>
    <row r="10" spans="1:19" s="8" customFormat="1" ht="16.5" hidden="1">
      <c r="A10" s="45"/>
      <c r="B10" s="24"/>
      <c r="C10" s="44"/>
      <c r="D10" s="44"/>
      <c r="E10" s="44"/>
      <c r="F10" s="24"/>
      <c r="G10" s="25"/>
      <c r="H10" s="25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1">
        <f>SUM(G10:G10)</f>
        <v>0</v>
      </c>
    </row>
    <row r="11" spans="1:19" s="8" customFormat="1" ht="16.5" hidden="1">
      <c r="A11" s="45"/>
      <c r="B11" s="24"/>
      <c r="C11" s="41"/>
      <c r="D11" s="41"/>
      <c r="E11" s="41"/>
      <c r="F11" s="24"/>
      <c r="G11" s="25"/>
      <c r="H11" s="25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1">
        <f>SUM(G11:G11)</f>
        <v>0</v>
      </c>
    </row>
    <row r="12" spans="1:19" s="8" customFormat="1" ht="16.5" hidden="1">
      <c r="A12" s="16" t="s">
        <v>8</v>
      </c>
      <c r="B12" s="24"/>
      <c r="C12" s="41"/>
      <c r="D12" s="41"/>
      <c r="E12" s="41"/>
      <c r="F12" s="24"/>
      <c r="G12" s="25"/>
      <c r="H12" s="25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1">
        <f>SUM(G12:G12)</f>
        <v>0</v>
      </c>
    </row>
    <row r="13" spans="1:19" s="8" customFormat="1" ht="16.5" hidden="1">
      <c r="A13" s="22" t="s">
        <v>34</v>
      </c>
      <c r="B13" s="24"/>
      <c r="C13" s="41"/>
      <c r="D13" s="41"/>
      <c r="E13" s="41"/>
      <c r="F13" s="24"/>
      <c r="G13" s="25"/>
      <c r="H13" s="25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1">
        <f>SUM(G13:G13)</f>
        <v>0</v>
      </c>
    </row>
    <row r="14" spans="1:19" s="8" customFormat="1" ht="16.5" hidden="1">
      <c r="A14" s="37" t="s">
        <v>15</v>
      </c>
      <c r="B14" s="69" t="s">
        <v>39</v>
      </c>
      <c r="C14" s="44" t="s">
        <v>101</v>
      </c>
      <c r="D14" s="44" t="s">
        <v>102</v>
      </c>
      <c r="E14" s="44" t="s">
        <v>103</v>
      </c>
      <c r="F14" s="104">
        <v>17.207</v>
      </c>
      <c r="G14" s="25"/>
      <c r="H14" s="25"/>
      <c r="I14" s="57"/>
      <c r="J14" s="57"/>
      <c r="K14" s="57"/>
      <c r="L14" s="57"/>
      <c r="M14" s="57"/>
      <c r="N14" s="57"/>
      <c r="O14" s="57">
        <f>72000-1</f>
        <v>71999</v>
      </c>
      <c r="P14" s="57"/>
      <c r="Q14" s="57"/>
      <c r="R14" s="57"/>
      <c r="S14" s="91">
        <f>SUM(N14:O14)</f>
        <v>71999</v>
      </c>
    </row>
    <row r="15" spans="1:19" s="8" customFormat="1" ht="16.5" hidden="1">
      <c r="A15" s="37" t="s">
        <v>15</v>
      </c>
      <c r="B15" s="69" t="s">
        <v>85</v>
      </c>
      <c r="C15" s="44" t="s">
        <v>101</v>
      </c>
      <c r="D15" s="44" t="s">
        <v>102</v>
      </c>
      <c r="E15" s="44" t="s">
        <v>103</v>
      </c>
      <c r="F15" s="104">
        <v>17.207</v>
      </c>
      <c r="G15" s="25"/>
      <c r="H15" s="25"/>
      <c r="I15" s="57"/>
      <c r="J15" s="57"/>
      <c r="K15" s="57"/>
      <c r="L15" s="57"/>
      <c r="M15" s="57"/>
      <c r="N15" s="57"/>
      <c r="O15" s="57">
        <v>1</v>
      </c>
      <c r="P15" s="57"/>
      <c r="Q15" s="57"/>
      <c r="R15" s="57"/>
      <c r="S15" s="91">
        <f>SUM(N15:O15)</f>
        <v>1</v>
      </c>
    </row>
    <row r="16" spans="1:19" s="8" customFormat="1" ht="16.5" hidden="1">
      <c r="A16" s="37" t="s">
        <v>16</v>
      </c>
      <c r="B16" s="69" t="s">
        <v>39</v>
      </c>
      <c r="C16" s="44" t="s">
        <v>101</v>
      </c>
      <c r="D16" s="44" t="s">
        <v>102</v>
      </c>
      <c r="E16" s="44" t="s">
        <v>104</v>
      </c>
      <c r="F16" s="104" t="s">
        <v>17</v>
      </c>
      <c r="G16" s="25"/>
      <c r="H16" s="25"/>
      <c r="I16" s="57"/>
      <c r="J16" s="57"/>
      <c r="K16" s="57"/>
      <c r="L16" s="57"/>
      <c r="M16" s="57"/>
      <c r="N16" s="57"/>
      <c r="O16" s="57">
        <f>78712-1</f>
        <v>78711</v>
      </c>
      <c r="P16" s="57"/>
      <c r="Q16" s="57"/>
      <c r="R16" s="57"/>
      <c r="S16" s="91">
        <f>SUM(N16:O16)</f>
        <v>78711</v>
      </c>
    </row>
    <row r="17" spans="1:19" s="8" customFormat="1" ht="16.5" hidden="1">
      <c r="A17" s="37" t="s">
        <v>16</v>
      </c>
      <c r="B17" s="69" t="s">
        <v>85</v>
      </c>
      <c r="C17" s="44" t="s">
        <v>101</v>
      </c>
      <c r="D17" s="44" t="s">
        <v>102</v>
      </c>
      <c r="E17" s="44" t="s">
        <v>104</v>
      </c>
      <c r="F17" s="104" t="s">
        <v>17</v>
      </c>
      <c r="G17" s="25"/>
      <c r="H17" s="25"/>
      <c r="I17" s="57"/>
      <c r="J17" s="57"/>
      <c r="K17" s="57"/>
      <c r="L17" s="57"/>
      <c r="M17" s="57"/>
      <c r="N17" s="57"/>
      <c r="O17" s="57">
        <v>1</v>
      </c>
      <c r="P17" s="57"/>
      <c r="Q17" s="57"/>
      <c r="R17" s="57"/>
      <c r="S17" s="91">
        <f>SUM(N17:O17)</f>
        <v>1</v>
      </c>
    </row>
    <row r="18" spans="1:19" s="8" customFormat="1" ht="16.5" hidden="1">
      <c r="A18" s="46" t="s">
        <v>18</v>
      </c>
      <c r="B18" s="24"/>
      <c r="C18" s="44"/>
      <c r="D18" s="38"/>
      <c r="E18" s="44"/>
      <c r="F18" s="47" t="s">
        <v>19</v>
      </c>
      <c r="G18" s="25"/>
      <c r="H18" s="25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1">
        <f aca="true" t="shared" si="0" ref="S18:S24">SUM(G18:G18)</f>
        <v>0</v>
      </c>
    </row>
    <row r="19" spans="1:19" s="8" customFormat="1" ht="16.5" hidden="1">
      <c r="A19" s="46" t="s">
        <v>21</v>
      </c>
      <c r="B19" s="69"/>
      <c r="C19" s="22"/>
      <c r="D19" s="22"/>
      <c r="E19" s="22"/>
      <c r="F19" s="24" t="s">
        <v>13</v>
      </c>
      <c r="G19" s="25"/>
      <c r="H19" s="25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1">
        <f t="shared" si="0"/>
        <v>0</v>
      </c>
    </row>
    <row r="20" spans="1:19" s="8" customFormat="1" ht="16.5" hidden="1">
      <c r="A20" s="46" t="s">
        <v>22</v>
      </c>
      <c r="B20" s="24"/>
      <c r="C20" s="22"/>
      <c r="D20" s="22"/>
      <c r="E20" s="22"/>
      <c r="F20" s="24" t="s">
        <v>13</v>
      </c>
      <c r="G20" s="25"/>
      <c r="H20" s="25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1">
        <f t="shared" si="0"/>
        <v>0</v>
      </c>
    </row>
    <row r="21" spans="1:19" s="8" customFormat="1" ht="16.5" hidden="1">
      <c r="A21" s="46" t="s">
        <v>23</v>
      </c>
      <c r="B21" s="62"/>
      <c r="C21" s="73"/>
      <c r="D21" s="63"/>
      <c r="E21" s="63"/>
      <c r="F21" s="47" t="s">
        <v>13</v>
      </c>
      <c r="G21" s="25"/>
      <c r="H21" s="25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1">
        <f t="shared" si="0"/>
        <v>0</v>
      </c>
    </row>
    <row r="22" spans="1:19" s="8" customFormat="1" ht="16.5" hidden="1">
      <c r="A22" s="37" t="s">
        <v>26</v>
      </c>
      <c r="B22" s="60"/>
      <c r="C22" s="74"/>
      <c r="D22" s="61"/>
      <c r="E22" s="74"/>
      <c r="F22" s="47" t="s">
        <v>13</v>
      </c>
      <c r="G22" s="25"/>
      <c r="H22" s="25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1">
        <f t="shared" si="0"/>
        <v>0</v>
      </c>
    </row>
    <row r="23" spans="1:19" s="8" customFormat="1" ht="16.5" hidden="1">
      <c r="A23" s="37" t="s">
        <v>26</v>
      </c>
      <c r="B23" s="60"/>
      <c r="C23" s="74"/>
      <c r="D23" s="61"/>
      <c r="E23" s="74"/>
      <c r="F23" s="47" t="s">
        <v>13</v>
      </c>
      <c r="G23" s="25"/>
      <c r="H23" s="25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1">
        <f t="shared" si="0"/>
        <v>0</v>
      </c>
    </row>
    <row r="24" spans="1:19" s="8" customFormat="1" ht="16.5" hidden="1">
      <c r="A24" s="42" t="s">
        <v>24</v>
      </c>
      <c r="B24" s="24"/>
      <c r="C24" s="74"/>
      <c r="D24" s="58"/>
      <c r="E24" s="22"/>
      <c r="F24" s="24" t="s">
        <v>17</v>
      </c>
      <c r="G24" s="25"/>
      <c r="H24" s="25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1">
        <f t="shared" si="0"/>
        <v>0</v>
      </c>
    </row>
    <row r="25" spans="1:19" s="8" customFormat="1" ht="16.5" hidden="1">
      <c r="A25" s="46" t="s">
        <v>25</v>
      </c>
      <c r="B25" s="69" t="s">
        <v>39</v>
      </c>
      <c r="C25" s="90" t="s">
        <v>40</v>
      </c>
      <c r="D25" s="38" t="s">
        <v>41</v>
      </c>
      <c r="E25" s="44" t="s">
        <v>42</v>
      </c>
      <c r="F25" s="24" t="s">
        <v>13</v>
      </c>
      <c r="G25" s="25"/>
      <c r="H25" s="57">
        <v>21640.414004365655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1">
        <f>SUM(H25)</f>
        <v>21640.414004365655</v>
      </c>
    </row>
    <row r="26" spans="1:19" s="8" customFormat="1" ht="16.5" hidden="1">
      <c r="A26" s="37" t="s">
        <v>26</v>
      </c>
      <c r="B26" s="60"/>
      <c r="C26" s="74"/>
      <c r="D26" s="61"/>
      <c r="E26" s="74"/>
      <c r="F26" s="47" t="s">
        <v>13</v>
      </c>
      <c r="G26" s="2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1">
        <f>SUM(G26:G26)</f>
        <v>0</v>
      </c>
    </row>
    <row r="27" spans="1:19" s="8" customFormat="1" ht="16.5" hidden="1">
      <c r="A27" s="81" t="s">
        <v>35</v>
      </c>
      <c r="B27" s="82" t="s">
        <v>36</v>
      </c>
      <c r="C27" s="83" t="s">
        <v>28</v>
      </c>
      <c r="D27" s="83" t="s">
        <v>29</v>
      </c>
      <c r="E27" s="83" t="s">
        <v>30</v>
      </c>
      <c r="F27" s="83">
        <v>10.561</v>
      </c>
      <c r="G27" s="57">
        <v>6033.4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1">
        <f>SUM(G27:G27)</f>
        <v>6033.4</v>
      </c>
    </row>
    <row r="28" spans="1:19" s="8" customFormat="1" ht="16.5" hidden="1">
      <c r="A28" s="39" t="s">
        <v>90</v>
      </c>
      <c r="B28" s="82" t="s">
        <v>39</v>
      </c>
      <c r="C28" s="44" t="s">
        <v>40</v>
      </c>
      <c r="D28" s="44" t="s">
        <v>41</v>
      </c>
      <c r="E28" s="44" t="s">
        <v>42</v>
      </c>
      <c r="F28" s="83"/>
      <c r="G28" s="57"/>
      <c r="H28" s="57"/>
      <c r="I28" s="57"/>
      <c r="J28" s="57"/>
      <c r="K28" s="57"/>
      <c r="L28" s="57"/>
      <c r="M28" s="57">
        <v>15898.460000000003</v>
      </c>
      <c r="N28" s="57"/>
      <c r="O28" s="57"/>
      <c r="P28" s="57"/>
      <c r="Q28" s="57"/>
      <c r="R28" s="57"/>
      <c r="S28" s="91">
        <f>SUM(L28:M28)</f>
        <v>15898.460000000003</v>
      </c>
    </row>
    <row r="29" spans="1:19" s="8" customFormat="1" ht="16.5" hidden="1">
      <c r="A29" s="102"/>
      <c r="B29" s="82"/>
      <c r="C29" s="83"/>
      <c r="D29" s="83"/>
      <c r="E29" s="83"/>
      <c r="F29" s="8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1"/>
    </row>
    <row r="30" spans="1:19" s="8" customFormat="1" ht="16.5" hidden="1">
      <c r="A30" s="46"/>
      <c r="B30" s="60"/>
      <c r="C30" s="74"/>
      <c r="D30" s="85"/>
      <c r="E30" s="80"/>
      <c r="F30" s="4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1">
        <f>SUM(G30:G30)</f>
        <v>0</v>
      </c>
    </row>
    <row r="31" spans="1:19" s="8" customFormat="1" ht="16.5" hidden="1">
      <c r="A31" s="46"/>
      <c r="B31" s="86"/>
      <c r="C31" s="22"/>
      <c r="D31" s="85"/>
      <c r="E31" s="61"/>
      <c r="F31" s="4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1">
        <f>SUM(G31:G31)</f>
        <v>0</v>
      </c>
    </row>
    <row r="32" spans="1:19" s="8" customFormat="1" ht="16.5" hidden="1">
      <c r="A32" s="16" t="s">
        <v>8</v>
      </c>
      <c r="B32" s="47"/>
      <c r="C32" s="48"/>
      <c r="D32" s="48"/>
      <c r="E32" s="49"/>
      <c r="F32" s="4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1">
        <f>SUM(G32:G32)</f>
        <v>0</v>
      </c>
    </row>
    <row r="33" spans="1:19" s="8" customFormat="1" ht="16.5" hidden="1">
      <c r="A33" s="22" t="s">
        <v>72</v>
      </c>
      <c r="B33" s="47"/>
      <c r="C33" s="41"/>
      <c r="D33" s="48"/>
      <c r="E33" s="43"/>
      <c r="F33" s="4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1">
        <f>SUM(G33:G33)</f>
        <v>0</v>
      </c>
    </row>
    <row r="34" spans="1:19" s="8" customFormat="1" ht="16.5" hidden="1">
      <c r="A34" s="75" t="s">
        <v>20</v>
      </c>
      <c r="B34" s="69" t="s">
        <v>39</v>
      </c>
      <c r="C34" s="78" t="s">
        <v>94</v>
      </c>
      <c r="D34" s="78" t="s">
        <v>75</v>
      </c>
      <c r="E34" s="103" t="s">
        <v>95</v>
      </c>
      <c r="F34" s="38">
        <v>17.801</v>
      </c>
      <c r="G34" s="57"/>
      <c r="H34" s="57"/>
      <c r="I34" s="57"/>
      <c r="J34" s="57"/>
      <c r="K34" s="57"/>
      <c r="L34" s="57"/>
      <c r="M34" s="57"/>
      <c r="N34" s="57">
        <v>26697.567</v>
      </c>
      <c r="O34" s="57"/>
      <c r="P34" s="57"/>
      <c r="Q34" s="57"/>
      <c r="R34" s="57"/>
      <c r="S34" s="91">
        <f>SUM(M34:N34)</f>
        <v>26697.567</v>
      </c>
    </row>
    <row r="35" spans="1:20" s="8" customFormat="1" ht="16.5" hidden="1">
      <c r="A35" s="53" t="s">
        <v>71</v>
      </c>
      <c r="B35" s="69" t="s">
        <v>73</v>
      </c>
      <c r="C35" s="100" t="s">
        <v>74</v>
      </c>
      <c r="D35" s="100" t="s">
        <v>75</v>
      </c>
      <c r="E35" s="44" t="s">
        <v>76</v>
      </c>
      <c r="F35" s="38">
        <v>17.801</v>
      </c>
      <c r="G35" s="57"/>
      <c r="H35" s="57"/>
      <c r="I35" s="57"/>
      <c r="J35" s="57"/>
      <c r="K35" s="57">
        <v>8500</v>
      </c>
      <c r="L35" s="57"/>
      <c r="M35" s="57"/>
      <c r="N35" s="57"/>
      <c r="O35" s="57"/>
      <c r="P35" s="57"/>
      <c r="Q35" s="57"/>
      <c r="R35" s="57"/>
      <c r="S35" s="91">
        <f>SUM(J35:K35)</f>
        <v>8500</v>
      </c>
      <c r="T35" s="50"/>
    </row>
    <row r="36" spans="1:19" s="8" customFormat="1" ht="16.5" hidden="1">
      <c r="A36" s="46"/>
      <c r="B36" s="24"/>
      <c r="C36" s="41"/>
      <c r="D36" s="48"/>
      <c r="E36" s="41"/>
      <c r="F36" s="24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1">
        <f>SUM(G36:G36)</f>
        <v>0</v>
      </c>
    </row>
    <row r="37" spans="1:19" s="8" customFormat="1" ht="16.5" hidden="1">
      <c r="A37" s="37"/>
      <c r="B37" s="24"/>
      <c r="C37" s="64"/>
      <c r="D37" s="22"/>
      <c r="E37" s="64"/>
      <c r="F37" s="24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1">
        <f>SUM(G37:G37)</f>
        <v>0</v>
      </c>
    </row>
    <row r="38" spans="1:19" s="8" customFormat="1" ht="16.5" hidden="1">
      <c r="A38" s="16" t="s">
        <v>8</v>
      </c>
      <c r="B38" s="24"/>
      <c r="C38" s="64"/>
      <c r="D38" s="22"/>
      <c r="E38" s="64"/>
      <c r="F38" s="24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1">
        <f>SUM(G38:G38)</f>
        <v>0</v>
      </c>
    </row>
    <row r="39" spans="1:19" s="65" customFormat="1" ht="16.5" hidden="1">
      <c r="A39" s="22" t="s">
        <v>80</v>
      </c>
      <c r="B39" s="18"/>
      <c r="C39" s="21"/>
      <c r="D39" s="21"/>
      <c r="E39" s="18"/>
      <c r="F39" s="1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1">
        <f>SUM(G39:G39)</f>
        <v>0</v>
      </c>
    </row>
    <row r="40" spans="1:19" s="8" customFormat="1" ht="16.5" hidden="1">
      <c r="A40" s="99" t="s">
        <v>81</v>
      </c>
      <c r="B40" s="101" t="s">
        <v>39</v>
      </c>
      <c r="C40" s="44" t="s">
        <v>82</v>
      </c>
      <c r="D40" s="74" t="s">
        <v>83</v>
      </c>
      <c r="E40" s="74" t="s">
        <v>84</v>
      </c>
      <c r="F40" s="44">
        <v>17.245</v>
      </c>
      <c r="G40" s="57"/>
      <c r="H40" s="57"/>
      <c r="I40" s="57"/>
      <c r="J40" s="57"/>
      <c r="K40" s="57"/>
      <c r="L40" s="57">
        <f>76997.31-2</f>
        <v>76995.31</v>
      </c>
      <c r="M40" s="57"/>
      <c r="N40" s="57"/>
      <c r="O40" s="57"/>
      <c r="P40" s="57"/>
      <c r="Q40" s="57"/>
      <c r="R40" s="57"/>
      <c r="S40" s="91">
        <f>SUM(K40:L40)</f>
        <v>76995.31</v>
      </c>
    </row>
    <row r="41" spans="1:19" s="65" customFormat="1" ht="15" hidden="1">
      <c r="A41" s="99" t="s">
        <v>81</v>
      </c>
      <c r="B41" s="69" t="s">
        <v>85</v>
      </c>
      <c r="C41" s="44" t="s">
        <v>82</v>
      </c>
      <c r="D41" s="74" t="s">
        <v>83</v>
      </c>
      <c r="E41" s="74" t="s">
        <v>84</v>
      </c>
      <c r="F41" s="44">
        <v>17.245</v>
      </c>
      <c r="G41" s="57"/>
      <c r="H41" s="57"/>
      <c r="I41" s="57"/>
      <c r="J41" s="57"/>
      <c r="K41" s="57"/>
      <c r="L41" s="57">
        <v>1</v>
      </c>
      <c r="M41" s="57"/>
      <c r="N41" s="57"/>
      <c r="O41" s="57"/>
      <c r="P41" s="57"/>
      <c r="Q41" s="57"/>
      <c r="R41" s="57"/>
      <c r="S41" s="91">
        <f>SUM(K41:L41)</f>
        <v>1</v>
      </c>
    </row>
    <row r="42" spans="1:19" s="65" customFormat="1" ht="15" hidden="1">
      <c r="A42" s="99" t="s">
        <v>81</v>
      </c>
      <c r="B42" s="69" t="s">
        <v>86</v>
      </c>
      <c r="C42" s="44" t="s">
        <v>82</v>
      </c>
      <c r="D42" s="74" t="s">
        <v>83</v>
      </c>
      <c r="E42" s="74" t="s">
        <v>84</v>
      </c>
      <c r="F42" s="44">
        <v>17.245</v>
      </c>
      <c r="G42" s="57"/>
      <c r="H42" s="57"/>
      <c r="I42" s="57"/>
      <c r="J42" s="57"/>
      <c r="K42" s="57"/>
      <c r="L42" s="57">
        <v>1</v>
      </c>
      <c r="M42" s="57"/>
      <c r="N42" s="57"/>
      <c r="O42" s="57"/>
      <c r="P42" s="57"/>
      <c r="Q42" s="57"/>
      <c r="R42" s="57"/>
      <c r="S42" s="91">
        <f>SUM(K42:L42)</f>
        <v>1</v>
      </c>
    </row>
    <row r="43" spans="1:19" s="65" customFormat="1" ht="15" hidden="1">
      <c r="A43" s="53"/>
      <c r="B43" s="54"/>
      <c r="C43" s="22"/>
      <c r="D43" s="22"/>
      <c r="E43" s="22"/>
      <c r="F43" s="22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1">
        <f aca="true" t="shared" si="1" ref="S43:S54">SUM(G43:G43)</f>
        <v>0</v>
      </c>
    </row>
    <row r="44" spans="1:19" s="65" customFormat="1" ht="15" hidden="1">
      <c r="A44" s="53"/>
      <c r="B44" s="24"/>
      <c r="C44" s="22"/>
      <c r="D44" s="22"/>
      <c r="E44" s="22"/>
      <c r="F44" s="22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1">
        <f t="shared" si="1"/>
        <v>0</v>
      </c>
    </row>
    <row r="45" spans="1:19" s="8" customFormat="1" ht="16.5" hidden="1">
      <c r="A45" s="53"/>
      <c r="B45" s="24"/>
      <c r="C45" s="22"/>
      <c r="D45" s="22"/>
      <c r="E45" s="22"/>
      <c r="F45" s="22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1">
        <f t="shared" si="1"/>
        <v>0</v>
      </c>
    </row>
    <row r="46" spans="1:19" s="7" customFormat="1" ht="16.5" hidden="1">
      <c r="A46" s="16" t="s">
        <v>8</v>
      </c>
      <c r="B46" s="18"/>
      <c r="C46" s="19"/>
      <c r="D46" s="19"/>
      <c r="E46" s="20"/>
      <c r="F46" s="21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1">
        <f t="shared" si="1"/>
        <v>0</v>
      </c>
    </row>
    <row r="47" spans="1:19" s="7" customFormat="1" ht="16.5" hidden="1">
      <c r="A47" s="22" t="s">
        <v>27</v>
      </c>
      <c r="B47" s="18"/>
      <c r="C47" s="19"/>
      <c r="D47" s="19"/>
      <c r="E47" s="20"/>
      <c r="F47" s="21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91">
        <f t="shared" si="1"/>
        <v>0</v>
      </c>
    </row>
    <row r="48" spans="1:19" s="8" customFormat="1" ht="16.5" hidden="1">
      <c r="A48" s="84"/>
      <c r="B48" s="69"/>
      <c r="C48" s="44"/>
      <c r="D48" s="44"/>
      <c r="E48" s="44"/>
      <c r="F48" s="44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91">
        <f t="shared" si="1"/>
        <v>0</v>
      </c>
    </row>
    <row r="49" spans="1:19" s="8" customFormat="1" ht="16.5" hidden="1">
      <c r="A49" s="84"/>
      <c r="B49" s="69"/>
      <c r="C49" s="44"/>
      <c r="D49" s="44"/>
      <c r="E49" s="44"/>
      <c r="F49" s="44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91">
        <f t="shared" si="1"/>
        <v>0</v>
      </c>
    </row>
    <row r="50" spans="1:20" s="8" customFormat="1" ht="16.5" hidden="1">
      <c r="A50" s="84"/>
      <c r="B50" s="69"/>
      <c r="C50" s="44"/>
      <c r="D50" s="44"/>
      <c r="E50" s="44"/>
      <c r="F50" s="44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91">
        <f t="shared" si="1"/>
        <v>0</v>
      </c>
      <c r="T50" s="87"/>
    </row>
    <row r="51" spans="1:19" s="8" customFormat="1" ht="16.5" hidden="1">
      <c r="A51" s="42"/>
      <c r="B51" s="24"/>
      <c r="C51" s="41"/>
      <c r="D51" s="41"/>
      <c r="E51" s="43"/>
      <c r="F51" s="22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91">
        <f t="shared" si="1"/>
        <v>0</v>
      </c>
    </row>
    <row r="52" spans="1:19" s="65" customFormat="1" ht="16.5" hidden="1">
      <c r="A52" s="9"/>
      <c r="B52" s="18"/>
      <c r="C52" s="19"/>
      <c r="D52" s="19"/>
      <c r="E52" s="19"/>
      <c r="F52" s="1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91">
        <f t="shared" si="1"/>
        <v>0</v>
      </c>
    </row>
    <row r="53" spans="1:19" s="65" customFormat="1" ht="16.5">
      <c r="A53" s="16" t="s">
        <v>8</v>
      </c>
      <c r="B53" s="18"/>
      <c r="C53" s="19"/>
      <c r="D53" s="19"/>
      <c r="E53" s="19"/>
      <c r="F53" s="1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91">
        <f t="shared" si="1"/>
        <v>0</v>
      </c>
    </row>
    <row r="54" spans="1:19" s="65" customFormat="1" ht="16.5">
      <c r="A54" s="22" t="s">
        <v>57</v>
      </c>
      <c r="B54" s="18"/>
      <c r="C54" s="19"/>
      <c r="D54" s="19"/>
      <c r="E54" s="19"/>
      <c r="F54" s="21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91">
        <f t="shared" si="1"/>
        <v>0</v>
      </c>
    </row>
    <row r="55" spans="1:19" s="8" customFormat="1" ht="16.5" hidden="1">
      <c r="A55" s="95" t="s">
        <v>58</v>
      </c>
      <c r="B55" s="76" t="s">
        <v>59</v>
      </c>
      <c r="C55" s="96" t="s">
        <v>60</v>
      </c>
      <c r="D55" s="96" t="s">
        <v>61</v>
      </c>
      <c r="E55" s="96">
        <v>6501</v>
      </c>
      <c r="F55" s="69">
        <v>17.259</v>
      </c>
      <c r="G55" s="55"/>
      <c r="H55" s="55"/>
      <c r="I55" s="55"/>
      <c r="J55" s="55">
        <f>889597-2</f>
        <v>889595</v>
      </c>
      <c r="K55" s="55"/>
      <c r="L55" s="55"/>
      <c r="M55" s="55"/>
      <c r="N55" s="55"/>
      <c r="O55" s="55"/>
      <c r="P55" s="55"/>
      <c r="Q55" s="55"/>
      <c r="R55" s="55"/>
      <c r="S55" s="91">
        <f>SUM(I55:J55)</f>
        <v>889595</v>
      </c>
    </row>
    <row r="56" spans="1:19" s="8" customFormat="1" ht="16.5" hidden="1">
      <c r="A56" s="95" t="s">
        <v>58</v>
      </c>
      <c r="B56" s="69" t="s">
        <v>62</v>
      </c>
      <c r="C56" s="96" t="s">
        <v>60</v>
      </c>
      <c r="D56" s="96" t="s">
        <v>61</v>
      </c>
      <c r="E56" s="96">
        <v>6501</v>
      </c>
      <c r="F56" s="69">
        <v>17.259</v>
      </c>
      <c r="G56" s="56"/>
      <c r="H56" s="56"/>
      <c r="I56" s="56"/>
      <c r="J56" s="56">
        <v>1</v>
      </c>
      <c r="K56" s="56"/>
      <c r="L56" s="56"/>
      <c r="M56" s="56"/>
      <c r="N56" s="56"/>
      <c r="O56" s="56"/>
      <c r="P56" s="56"/>
      <c r="Q56" s="56"/>
      <c r="R56" s="56"/>
      <c r="S56" s="91">
        <f aca="true" t="shared" si="2" ref="S56:S63">SUM(I56:J56)</f>
        <v>1</v>
      </c>
    </row>
    <row r="57" spans="1:19" s="7" customFormat="1" ht="15.75" hidden="1">
      <c r="A57" s="97" t="s">
        <v>58</v>
      </c>
      <c r="B57" s="69" t="s">
        <v>63</v>
      </c>
      <c r="C57" s="96" t="s">
        <v>60</v>
      </c>
      <c r="D57" s="96" t="s">
        <v>61</v>
      </c>
      <c r="E57" s="96">
        <v>6501</v>
      </c>
      <c r="F57" s="98">
        <v>17.259</v>
      </c>
      <c r="G57" s="57"/>
      <c r="H57" s="57"/>
      <c r="I57" s="57"/>
      <c r="J57" s="57">
        <v>1</v>
      </c>
      <c r="K57" s="57"/>
      <c r="L57" s="57"/>
      <c r="M57" s="57"/>
      <c r="N57" s="57"/>
      <c r="O57" s="57"/>
      <c r="P57" s="57"/>
      <c r="Q57" s="57"/>
      <c r="R57" s="57"/>
      <c r="S57" s="91">
        <f t="shared" si="2"/>
        <v>1</v>
      </c>
    </row>
    <row r="58" spans="1:19" s="8" customFormat="1" ht="16.5" hidden="1">
      <c r="A58" s="81" t="s">
        <v>64</v>
      </c>
      <c r="B58" s="69" t="s">
        <v>62</v>
      </c>
      <c r="C58" s="96" t="s">
        <v>65</v>
      </c>
      <c r="D58" s="96" t="s">
        <v>66</v>
      </c>
      <c r="E58" s="96">
        <v>6502</v>
      </c>
      <c r="F58" s="44">
        <v>17.258</v>
      </c>
      <c r="G58" s="57"/>
      <c r="H58" s="57"/>
      <c r="I58" s="57"/>
      <c r="J58" s="57">
        <f>138257-2</f>
        <v>138255</v>
      </c>
      <c r="K58" s="57"/>
      <c r="L58" s="57"/>
      <c r="M58" s="57"/>
      <c r="N58" s="57"/>
      <c r="O58" s="57"/>
      <c r="P58" s="57"/>
      <c r="Q58" s="57"/>
      <c r="R58" s="57"/>
      <c r="S58" s="91">
        <f t="shared" si="2"/>
        <v>138255</v>
      </c>
    </row>
    <row r="59" spans="1:19" s="65" customFormat="1" ht="15.75" hidden="1">
      <c r="A59" s="81" t="s">
        <v>64</v>
      </c>
      <c r="B59" s="69" t="s">
        <v>63</v>
      </c>
      <c r="C59" s="96" t="s">
        <v>65</v>
      </c>
      <c r="D59" s="96" t="s">
        <v>66</v>
      </c>
      <c r="E59" s="96">
        <v>6502</v>
      </c>
      <c r="F59" s="44">
        <v>17.258</v>
      </c>
      <c r="G59" s="55"/>
      <c r="H59" s="55"/>
      <c r="I59" s="55"/>
      <c r="J59" s="55">
        <v>1</v>
      </c>
      <c r="K59" s="55"/>
      <c r="L59" s="55"/>
      <c r="M59" s="55"/>
      <c r="N59" s="55"/>
      <c r="O59" s="55"/>
      <c r="P59" s="55"/>
      <c r="Q59" s="55"/>
      <c r="R59" s="55"/>
      <c r="S59" s="91">
        <f t="shared" si="2"/>
        <v>1</v>
      </c>
    </row>
    <row r="60" spans="1:19" s="65" customFormat="1" ht="15.75" hidden="1">
      <c r="A60" s="81" t="s">
        <v>64</v>
      </c>
      <c r="B60" s="69" t="s">
        <v>67</v>
      </c>
      <c r="C60" s="96" t="s">
        <v>65</v>
      </c>
      <c r="D60" s="96" t="s">
        <v>66</v>
      </c>
      <c r="E60" s="96">
        <v>6502</v>
      </c>
      <c r="F60" s="44">
        <v>17.258</v>
      </c>
      <c r="G60" s="55"/>
      <c r="H60" s="55"/>
      <c r="I60" s="55"/>
      <c r="J60" s="55">
        <v>1</v>
      </c>
      <c r="K60" s="55"/>
      <c r="L60" s="55"/>
      <c r="M60" s="55"/>
      <c r="N60" s="55"/>
      <c r="O60" s="55"/>
      <c r="P60" s="55"/>
      <c r="Q60" s="55"/>
      <c r="R60" s="55"/>
      <c r="S60" s="91">
        <f t="shared" si="2"/>
        <v>1</v>
      </c>
    </row>
    <row r="61" spans="1:19" s="65" customFormat="1" ht="15.75" hidden="1">
      <c r="A61" s="99" t="s">
        <v>68</v>
      </c>
      <c r="B61" s="69" t="s">
        <v>62</v>
      </c>
      <c r="C61" s="96" t="s">
        <v>69</v>
      </c>
      <c r="D61" s="96" t="s">
        <v>113</v>
      </c>
      <c r="E61" s="96">
        <v>6503</v>
      </c>
      <c r="F61" s="44">
        <v>17.278</v>
      </c>
      <c r="G61" s="55"/>
      <c r="H61" s="55"/>
      <c r="I61" s="55"/>
      <c r="J61" s="55">
        <f>176894-2</f>
        <v>176892</v>
      </c>
      <c r="K61" s="55"/>
      <c r="L61" s="55"/>
      <c r="M61" s="55"/>
      <c r="N61" s="55"/>
      <c r="O61" s="55"/>
      <c r="P61" s="55"/>
      <c r="Q61" s="55"/>
      <c r="R61" s="55"/>
      <c r="S61" s="91">
        <f t="shared" si="2"/>
        <v>176892</v>
      </c>
    </row>
    <row r="62" spans="1:19" s="65" customFormat="1" ht="15.75" hidden="1">
      <c r="A62" s="99" t="s">
        <v>68</v>
      </c>
      <c r="B62" s="69" t="s">
        <v>63</v>
      </c>
      <c r="C62" s="96" t="s">
        <v>69</v>
      </c>
      <c r="D62" s="96" t="s">
        <v>113</v>
      </c>
      <c r="E62" s="96">
        <v>6503</v>
      </c>
      <c r="F62" s="44">
        <v>17.278</v>
      </c>
      <c r="G62" s="66"/>
      <c r="H62" s="66"/>
      <c r="I62" s="66"/>
      <c r="J62" s="66">
        <v>1</v>
      </c>
      <c r="K62" s="66"/>
      <c r="L62" s="66"/>
      <c r="M62" s="66"/>
      <c r="N62" s="66"/>
      <c r="O62" s="66"/>
      <c r="P62" s="66"/>
      <c r="Q62" s="66"/>
      <c r="R62" s="66"/>
      <c r="S62" s="91">
        <f t="shared" si="2"/>
        <v>1</v>
      </c>
    </row>
    <row r="63" spans="1:20" s="65" customFormat="1" ht="15.75" hidden="1">
      <c r="A63" s="99" t="s">
        <v>68</v>
      </c>
      <c r="B63" s="69" t="s">
        <v>67</v>
      </c>
      <c r="C63" s="96" t="s">
        <v>69</v>
      </c>
      <c r="D63" s="96" t="s">
        <v>113</v>
      </c>
      <c r="E63" s="96">
        <v>6503</v>
      </c>
      <c r="F63" s="44">
        <v>17.278</v>
      </c>
      <c r="G63" s="55"/>
      <c r="H63" s="55"/>
      <c r="I63" s="55"/>
      <c r="J63" s="55">
        <v>1</v>
      </c>
      <c r="K63" s="55"/>
      <c r="L63" s="55"/>
      <c r="M63" s="55"/>
      <c r="N63" s="55"/>
      <c r="O63" s="55"/>
      <c r="P63" s="55"/>
      <c r="Q63" s="55"/>
      <c r="R63" s="55"/>
      <c r="S63" s="91">
        <f t="shared" si="2"/>
        <v>1</v>
      </c>
      <c r="T63" s="67"/>
    </row>
    <row r="64" spans="1:19" s="8" customFormat="1" ht="16.5" hidden="1">
      <c r="A64" s="81" t="s">
        <v>64</v>
      </c>
      <c r="B64" s="69" t="s">
        <v>106</v>
      </c>
      <c r="C64" s="96" t="s">
        <v>107</v>
      </c>
      <c r="D64" s="96" t="s">
        <v>66</v>
      </c>
      <c r="E64" s="96">
        <v>6502</v>
      </c>
      <c r="F64" s="44">
        <v>17.258</v>
      </c>
      <c r="G64" s="55"/>
      <c r="H64" s="55"/>
      <c r="I64" s="55"/>
      <c r="J64" s="55"/>
      <c r="K64" s="55"/>
      <c r="L64" s="55"/>
      <c r="M64" s="55"/>
      <c r="N64" s="55"/>
      <c r="O64" s="55"/>
      <c r="P64" s="55">
        <f>651623-1</f>
        <v>651622</v>
      </c>
      <c r="Q64" s="55"/>
      <c r="R64" s="55"/>
      <c r="S64" s="91">
        <f>SUM(O64:P64)</f>
        <v>651622</v>
      </c>
    </row>
    <row r="65" spans="1:19" s="8" customFormat="1" ht="16.5" hidden="1">
      <c r="A65" s="81" t="s">
        <v>64</v>
      </c>
      <c r="B65" s="69" t="s">
        <v>63</v>
      </c>
      <c r="C65" s="96" t="s">
        <v>107</v>
      </c>
      <c r="D65" s="96" t="s">
        <v>66</v>
      </c>
      <c r="E65" s="96">
        <v>6502</v>
      </c>
      <c r="F65" s="44">
        <v>17.258</v>
      </c>
      <c r="G65" s="55"/>
      <c r="H65" s="55"/>
      <c r="I65" s="55"/>
      <c r="J65" s="55"/>
      <c r="K65" s="55"/>
      <c r="L65" s="55"/>
      <c r="M65" s="55"/>
      <c r="N65" s="55"/>
      <c r="O65" s="55"/>
      <c r="P65" s="55">
        <v>1</v>
      </c>
      <c r="Q65" s="55"/>
      <c r="R65" s="55"/>
      <c r="S65" s="91">
        <f aca="true" t="shared" si="3" ref="S65:S74">SUM(O65:P65)</f>
        <v>1</v>
      </c>
    </row>
    <row r="66" spans="1:19" s="8" customFormat="1" ht="16.5" hidden="1">
      <c r="A66" s="99" t="s">
        <v>68</v>
      </c>
      <c r="B66" s="69" t="s">
        <v>106</v>
      </c>
      <c r="C66" s="96" t="s">
        <v>108</v>
      </c>
      <c r="D66" s="96" t="s">
        <v>113</v>
      </c>
      <c r="E66" s="96">
        <v>6503</v>
      </c>
      <c r="F66" s="44">
        <v>17.278</v>
      </c>
      <c r="G66" s="55"/>
      <c r="H66" s="55"/>
      <c r="I66" s="55"/>
      <c r="J66" s="55"/>
      <c r="K66" s="55"/>
      <c r="L66" s="55"/>
      <c r="M66" s="55"/>
      <c r="N66" s="55"/>
      <c r="O66" s="55"/>
      <c r="P66" s="55">
        <f>752690-1</f>
        <v>752689</v>
      </c>
      <c r="Q66" s="55"/>
      <c r="R66" s="55"/>
      <c r="S66" s="91">
        <f t="shared" si="3"/>
        <v>752689</v>
      </c>
    </row>
    <row r="67" spans="1:19" s="8" customFormat="1" ht="16.5" hidden="1">
      <c r="A67" s="99" t="s">
        <v>68</v>
      </c>
      <c r="B67" s="69" t="s">
        <v>63</v>
      </c>
      <c r="C67" s="96" t="s">
        <v>108</v>
      </c>
      <c r="D67" s="96" t="s">
        <v>113</v>
      </c>
      <c r="E67" s="96">
        <v>6503</v>
      </c>
      <c r="F67" s="44">
        <v>17.278</v>
      </c>
      <c r="G67" s="55"/>
      <c r="H67" s="55"/>
      <c r="I67" s="55"/>
      <c r="J67" s="55"/>
      <c r="K67" s="55"/>
      <c r="L67" s="55"/>
      <c r="M67" s="55"/>
      <c r="N67" s="55"/>
      <c r="O67" s="55"/>
      <c r="P67" s="55">
        <v>1</v>
      </c>
      <c r="Q67" s="55"/>
      <c r="R67" s="55"/>
      <c r="S67" s="91">
        <f t="shared" si="3"/>
        <v>1</v>
      </c>
    </row>
    <row r="68" spans="1:19" s="8" customFormat="1" ht="16.5">
      <c r="A68" s="105" t="s">
        <v>116</v>
      </c>
      <c r="B68" s="69" t="s">
        <v>39</v>
      </c>
      <c r="C68" s="106" t="s">
        <v>117</v>
      </c>
      <c r="D68" s="44" t="s">
        <v>113</v>
      </c>
      <c r="E68" s="44">
        <v>6404</v>
      </c>
      <c r="F68" s="44">
        <v>17.278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>
        <f>58000-1</f>
        <v>57999</v>
      </c>
      <c r="S68" s="91">
        <f>SUM(Q68:R68)</f>
        <v>57999</v>
      </c>
    </row>
    <row r="69" spans="1:20" s="8" customFormat="1" ht="16.5">
      <c r="A69" s="105" t="s">
        <v>116</v>
      </c>
      <c r="B69" s="69" t="s">
        <v>85</v>
      </c>
      <c r="C69" s="106" t="s">
        <v>117</v>
      </c>
      <c r="D69" s="44" t="s">
        <v>113</v>
      </c>
      <c r="E69" s="44">
        <v>6404</v>
      </c>
      <c r="F69" s="44">
        <v>17.278</v>
      </c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>
        <v>1</v>
      </c>
      <c r="S69" s="91">
        <f>SUM(Q69:R69)</f>
        <v>1</v>
      </c>
      <c r="T69" s="50"/>
    </row>
    <row r="70" spans="1:19" s="8" customFormat="1" ht="16.5">
      <c r="A70" s="42"/>
      <c r="B70" s="24"/>
      <c r="C70" s="68"/>
      <c r="D70" s="22"/>
      <c r="E70" s="68"/>
      <c r="F70" s="22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91">
        <f t="shared" si="3"/>
        <v>0</v>
      </c>
    </row>
    <row r="71" spans="1:19" s="8" customFormat="1" ht="16.5">
      <c r="A71" s="75"/>
      <c r="B71" s="76"/>
      <c r="C71" s="77"/>
      <c r="D71" s="78"/>
      <c r="E71" s="79"/>
      <c r="F71" s="79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91">
        <f t="shared" si="3"/>
        <v>0</v>
      </c>
    </row>
    <row r="72" spans="1:19" s="10" customFormat="1" ht="16.5">
      <c r="A72" s="75"/>
      <c r="B72" s="69"/>
      <c r="C72" s="77"/>
      <c r="D72" s="78"/>
      <c r="E72" s="79"/>
      <c r="F72" s="79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91">
        <f t="shared" si="3"/>
        <v>0</v>
      </c>
    </row>
    <row r="73" spans="1:19" s="10" customFormat="1" ht="16.5">
      <c r="A73" s="51"/>
      <c r="B73" s="24"/>
      <c r="C73" s="52"/>
      <c r="D73" s="44"/>
      <c r="E73" s="22"/>
      <c r="F73" s="44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91">
        <f t="shared" si="3"/>
        <v>0</v>
      </c>
    </row>
    <row r="74" spans="1:19" s="10" customFormat="1" ht="16.5">
      <c r="A74" s="51"/>
      <c r="B74" s="24"/>
      <c r="C74" s="52"/>
      <c r="D74" s="44"/>
      <c r="E74" s="22"/>
      <c r="F74" s="44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91">
        <f t="shared" si="3"/>
        <v>0</v>
      </c>
    </row>
    <row r="75" spans="1:19" s="10" customFormat="1" ht="16.5">
      <c r="A75" s="11"/>
      <c r="B75" s="26"/>
      <c r="C75" s="26"/>
      <c r="D75" s="21"/>
      <c r="E75" s="21"/>
      <c r="F75" s="21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91">
        <f>SUM(G75:G75)</f>
        <v>0</v>
      </c>
    </row>
    <row r="76" spans="1:19" s="10" customFormat="1" ht="18.75">
      <c r="A76" s="12" t="s">
        <v>0</v>
      </c>
      <c r="B76" s="27"/>
      <c r="C76" s="28"/>
      <c r="D76" s="28"/>
      <c r="E76" s="28"/>
      <c r="F76" s="29"/>
      <c r="G76" s="59">
        <f>SUM(G27:G75)</f>
        <v>6033.4</v>
      </c>
      <c r="H76" s="59">
        <f>SUM(H25:H75)</f>
        <v>21640.414004365655</v>
      </c>
      <c r="I76" s="59">
        <f>SUM(I8:I10)</f>
        <v>340028.13</v>
      </c>
      <c r="J76" s="59">
        <f>SUM(J55:J73)</f>
        <v>1204748</v>
      </c>
      <c r="K76" s="59">
        <f>SUM(K32:K75)</f>
        <v>8500</v>
      </c>
      <c r="L76" s="59">
        <f>SUM(L40:L44)</f>
        <v>76997.31</v>
      </c>
      <c r="M76" s="59">
        <f>SUM(M12:M31)</f>
        <v>15898.460000000003</v>
      </c>
      <c r="N76" s="59">
        <f>SUM(N32:N37)</f>
        <v>26697.567</v>
      </c>
      <c r="O76" s="59">
        <f>SUM(O12:O17)</f>
        <v>150712</v>
      </c>
      <c r="P76" s="59">
        <f>SUM(P54:P72)</f>
        <v>1404313</v>
      </c>
      <c r="Q76" s="59">
        <f>SUM(Q8:Q10)</f>
        <v>434221.87</v>
      </c>
      <c r="R76" s="59">
        <f>SUM(R54:R73)</f>
        <v>58000</v>
      </c>
      <c r="S76" s="91"/>
    </row>
    <row r="77" spans="1:19" s="10" customFormat="1" ht="18.75">
      <c r="A77" s="31"/>
      <c r="B77" s="32"/>
      <c r="C77" s="33"/>
      <c r="D77" s="33"/>
      <c r="E77" s="33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6"/>
    </row>
    <row r="78" spans="1:2" ht="16.5">
      <c r="A78" s="39" t="s">
        <v>31</v>
      </c>
      <c r="B78" s="10"/>
    </row>
    <row r="79" ht="15" hidden="1">
      <c r="A79" s="39" t="s">
        <v>32</v>
      </c>
    </row>
    <row r="80" ht="15" hidden="1">
      <c r="A80" s="39" t="s">
        <v>33</v>
      </c>
    </row>
    <row r="81" ht="15" hidden="1">
      <c r="A81" s="39" t="s">
        <v>43</v>
      </c>
    </row>
    <row r="82" ht="15" hidden="1">
      <c r="A82" s="39" t="s">
        <v>44</v>
      </c>
    </row>
    <row r="83" ht="15" hidden="1">
      <c r="A83" s="39" t="s">
        <v>45</v>
      </c>
    </row>
    <row r="84" ht="15" hidden="1">
      <c r="A84" s="39" t="s">
        <v>46</v>
      </c>
    </row>
    <row r="85" ht="15" hidden="1">
      <c r="A85" s="39" t="s">
        <v>55</v>
      </c>
    </row>
    <row r="86" ht="15" hidden="1">
      <c r="A86" s="39" t="s">
        <v>56</v>
      </c>
    </row>
    <row r="87" ht="15" hidden="1">
      <c r="A87" s="39" t="s">
        <v>77</v>
      </c>
    </row>
    <row r="88" ht="15" hidden="1">
      <c r="A88" s="39" t="s">
        <v>78</v>
      </c>
    </row>
    <row r="89" ht="15" hidden="1">
      <c r="A89" s="39" t="s">
        <v>88</v>
      </c>
    </row>
    <row r="90" ht="15" hidden="1">
      <c r="A90" s="39" t="s">
        <v>87</v>
      </c>
    </row>
    <row r="91" ht="15" hidden="1">
      <c r="A91" s="39" t="s">
        <v>92</v>
      </c>
    </row>
    <row r="92" ht="15" hidden="1">
      <c r="A92" s="39" t="s">
        <v>91</v>
      </c>
    </row>
    <row r="93" ht="15" hidden="1">
      <c r="A93" s="39" t="s">
        <v>97</v>
      </c>
    </row>
    <row r="94" ht="15" hidden="1">
      <c r="A94" s="39" t="s">
        <v>96</v>
      </c>
    </row>
    <row r="95" ht="15" hidden="1">
      <c r="A95" s="39" t="s">
        <v>99</v>
      </c>
    </row>
    <row r="96" ht="15" hidden="1">
      <c r="A96" s="39" t="s">
        <v>100</v>
      </c>
    </row>
    <row r="97" ht="15" hidden="1">
      <c r="A97" s="39" t="s">
        <v>109</v>
      </c>
    </row>
    <row r="98" ht="15" hidden="1">
      <c r="A98" s="30" t="s">
        <v>56</v>
      </c>
    </row>
    <row r="99" ht="15" hidden="1">
      <c r="A99" s="39" t="s">
        <v>112</v>
      </c>
    </row>
    <row r="100" ht="15" hidden="1">
      <c r="A100" s="39" t="s">
        <v>111</v>
      </c>
    </row>
    <row r="101" spans="1:4" ht="18.75">
      <c r="A101" s="39" t="s">
        <v>114</v>
      </c>
      <c r="B101" s="72"/>
      <c r="C101" s="71"/>
      <c r="D101" s="71"/>
    </row>
    <row r="102" ht="15">
      <c r="A102" s="39" t="s">
        <v>115</v>
      </c>
    </row>
    <row r="103" ht="15">
      <c r="A103" s="39"/>
    </row>
    <row r="104" ht="15">
      <c r="A104" s="39"/>
    </row>
    <row r="105" ht="15">
      <c r="A105" s="39"/>
    </row>
    <row r="106" ht="15">
      <c r="A106" s="39"/>
    </row>
    <row r="107" ht="15">
      <c r="A107" s="39"/>
    </row>
    <row r="108" ht="15">
      <c r="A108" s="39"/>
    </row>
    <row r="109" ht="15">
      <c r="A109" s="39"/>
    </row>
    <row r="110" ht="15">
      <c r="A110" s="39"/>
    </row>
    <row r="111" ht="15">
      <c r="A111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2019-01-09T16:25:12Z</cp:lastPrinted>
  <dcterms:created xsi:type="dcterms:W3CDTF">2000-04-13T13:33:42Z</dcterms:created>
  <dcterms:modified xsi:type="dcterms:W3CDTF">2022-07-26T21:19:26Z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