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CENTRAL" sheetId="1" r:id="rId1"/>
  </sheets>
  <definedNames>
    <definedName name="_xlnm.Print_Area" localSheetId="0">'CENTRAL'!$A$1:$G$59</definedName>
  </definedNames>
  <calcPr fullCalcOnLoad="1"/>
</workbook>
</file>

<file path=xl/sharedStrings.xml><?xml version="1.0" encoding="utf-8"?>
<sst xmlns="http://schemas.openxmlformats.org/spreadsheetml/2006/main" count="220" uniqueCount="135">
  <si>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</si>
  <si>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</si>
  <si>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</si>
  <si>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</si>
  <si>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</si>
  <si>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</si>
  <si>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</si>
  <si>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</si>
  <si>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</si>
  <si>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</si>
  <si>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</si>
  <si>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CENTRAL MA -WORCESTER</t>
  </si>
  <si>
    <t>WORKFORCE TRAINING FUND</t>
  </si>
  <si>
    <t>N/A</t>
  </si>
  <si>
    <t>STATE ONE STOP</t>
  </si>
  <si>
    <t>WP 90%</t>
  </si>
  <si>
    <t>WP 10%</t>
  </si>
  <si>
    <t>17.207</t>
  </si>
  <si>
    <t>DTA</t>
  </si>
  <si>
    <t>F20213067</t>
  </si>
  <si>
    <t>4400-3067</t>
  </si>
  <si>
    <t>K103</t>
  </si>
  <si>
    <t xml:space="preserve"> DESCRIPTION:</t>
  </si>
  <si>
    <t>INITIAL AWARD FY22 JUNE 7, 2021</t>
  </si>
  <si>
    <t>TO ADD SNAP EXPANSION</t>
  </si>
  <si>
    <t>CT EOL 22CCWORCWP</t>
  </si>
  <si>
    <t>SNAP EXPANSION  (SERVICE DATE: JULY 1, 2021-SEPT 30, 2021)</t>
  </si>
  <si>
    <t>JULY 1, 2021-SEPT 30, 2021</t>
  </si>
  <si>
    <t>INITIAL AWARD FY22</t>
  </si>
  <si>
    <t>BUDGET #1 FY22</t>
  </si>
  <si>
    <t>JULY 1, 2021-JUNE 30, 2022</t>
  </si>
  <si>
    <t>SPSS2022</t>
  </si>
  <si>
    <t>4400-1979</t>
  </si>
  <si>
    <t>K227</t>
  </si>
  <si>
    <t>BUDGET #1 FY22 JULY 9, 2021</t>
  </si>
  <si>
    <t>TO ADD DTA FUNDS</t>
  </si>
  <si>
    <t>BUDGET #2 FY22 SEPTEMBER 10, 2021</t>
  </si>
  <si>
    <t>TO ADD SOS &amp; WTF FUNDS</t>
  </si>
  <si>
    <t>BUDGET #2 FY22</t>
  </si>
  <si>
    <t>CT EOL 22CCWORCSOSWTF</t>
  </si>
  <si>
    <t>WTRUSTF22</t>
  </si>
  <si>
    <t>7003-0803</t>
  </si>
  <si>
    <t>K264</t>
  </si>
  <si>
    <t>STOSCC2022</t>
  </si>
  <si>
    <t>K284</t>
  </si>
  <si>
    <t>BUDGET #3 FY22</t>
  </si>
  <si>
    <t>BUDGET #3 FY22 SEPTEMBER 14, 2021</t>
  </si>
  <si>
    <t>TO ADD FY22 WIOA FUNDS</t>
  </si>
  <si>
    <t>CT EOL 22CCWORCWIA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</si>
  <si>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</si>
  <si>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</si>
  <si>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</si>
  <si>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</si>
  <si>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</si>
  <si>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</si>
  <si>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</si>
  <si>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</si>
  <si>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</si>
  <si>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</si>
  <si>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</si>
  <si>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</si>
  <si>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BUDGET #4 FY22</t>
  </si>
  <si>
    <t>BUDGET #4 FY22 OCTOBER 12, 2021</t>
  </si>
  <si>
    <t>TO ADD JVSG AWARD</t>
  </si>
  <si>
    <t>BUDGET #5 FY22</t>
  </si>
  <si>
    <t>JULY 1, 2022-JUNE 30, 2023</t>
  </si>
  <si>
    <t>TO ADD TRADE FUNDS</t>
  </si>
  <si>
    <t>BUDGET #5 FY22 OCTOBER 12, 2021</t>
  </si>
  <si>
    <t>BUDGET #6 FY22</t>
  </si>
  <si>
    <t>WPP EXPANSION FUNDS FROM DTA</t>
  </si>
  <si>
    <t>TO ADD WPP EXPANSION FUNDS FROM DTA</t>
  </si>
  <si>
    <t>BUDGET #6 FY22 OCTOBER 15, 2021</t>
  </si>
  <si>
    <t>BUDGET #7 FY22</t>
  </si>
  <si>
    <t xml:space="preserve">TO ADD DVOP </t>
  </si>
  <si>
    <t>BUDGET #7 FY22 NOVEMBER 15, 2021</t>
  </si>
  <si>
    <t>BUDGET #8 FY22</t>
  </si>
  <si>
    <t>BUDGET #8 FY22 DECEMBER 20, 2021</t>
  </si>
  <si>
    <t>TO ADD FUNDS FOR WP 90% &amp; 10%</t>
  </si>
  <si>
    <t>FES2022</t>
  </si>
  <si>
    <t>7002-6626</t>
  </si>
  <si>
    <t>K105</t>
  </si>
  <si>
    <t>K107</t>
  </si>
  <si>
    <t>BUDGET #9 FY22</t>
  </si>
  <si>
    <t>OCT 1, 2021-JUNE 30,  2022</t>
  </si>
  <si>
    <t>FWIAADT22B</t>
  </si>
  <si>
    <t>FWIADWK22B</t>
  </si>
  <si>
    <t>BUDGET #9 FY22 JANUARY 10, 2022</t>
  </si>
  <si>
    <t>BUDGET #10 FY22</t>
  </si>
  <si>
    <t>TO ADD BAL OF FY22 SOS</t>
  </si>
  <si>
    <t>BUDGET #10 FY22 FEBRUARY 14, 2022</t>
  </si>
  <si>
    <t>7003-1778</t>
  </si>
  <si>
    <t>BUDGET #11 FY22 MARCH 15, 2022</t>
  </si>
  <si>
    <t>TO ADD FUNDS FOR DUA TECH.</t>
  </si>
  <si>
    <t>DUA TECHNOLOGY DEPLOYMENT (STATEWIDE FUNDS SPECIAL ALLOTMENT)</t>
  </si>
  <si>
    <t xml:space="preserve">FWIADWK 21B </t>
  </si>
  <si>
    <t>BUDGET #11 FY22</t>
  </si>
  <si>
    <t>BUDGET #12 FY22</t>
  </si>
  <si>
    <t>CT EOL 22CCWORCNEGREA</t>
  </si>
  <si>
    <t>DTA WPP EXPANSION FUNDS</t>
  </si>
  <si>
    <t>December 14, 2021-June 30, 2022</t>
  </si>
  <si>
    <t>F20223067</t>
  </si>
  <si>
    <t>July 1, 2021-June 30, 2022</t>
  </si>
  <si>
    <t>CAREER PATHWAYS (ACLS)</t>
  </si>
  <si>
    <t>DOE2022</t>
  </si>
  <si>
    <t>7035-0002</t>
  </si>
  <si>
    <t>K228</t>
  </si>
  <si>
    <t>MRC INFRASTRUCTURE AND TRAINING</t>
  </si>
  <si>
    <t>F100VR0021</t>
  </si>
  <si>
    <t>4120-0020</t>
  </si>
  <si>
    <t>K133</t>
  </si>
  <si>
    <t>ACLS INFRASTRUCTURE</t>
  </si>
  <si>
    <t>FV002A2122</t>
  </si>
  <si>
    <t>7038-0107</t>
  </si>
  <si>
    <t>K123</t>
  </si>
  <si>
    <t>MCB INFRASTRUCTURE</t>
  </si>
  <si>
    <t>FH126A21VR</t>
  </si>
  <si>
    <t>4110-3021</t>
  </si>
  <si>
    <t>K222</t>
  </si>
  <si>
    <t>SCEP INFRASTRUCTURE</t>
  </si>
  <si>
    <t>FAD6286FN0</t>
  </si>
  <si>
    <t>9110-1178</t>
  </si>
  <si>
    <t>K116</t>
  </si>
  <si>
    <t>WPP FUNDS</t>
  </si>
  <si>
    <t>February 1, 2022-June 30, 2022</t>
  </si>
  <si>
    <t>EASDTA2022</t>
  </si>
  <si>
    <t>4401-1000</t>
  </si>
  <si>
    <t>KD90</t>
  </si>
  <si>
    <t>FY21 RESEA SERVICE DATE( January 1, 2021-September 30, 2022)</t>
  </si>
  <si>
    <t>January 1, 2021-June 30, 2022</t>
  </si>
  <si>
    <t>FUIREA21</t>
  </si>
  <si>
    <t>7002-6624</t>
  </si>
  <si>
    <t>RE21</t>
  </si>
  <si>
    <t>July 1, 2022-September 30, 2022</t>
  </si>
  <si>
    <t>BUDGET #12 FY22 MARCH 28, 2022</t>
  </si>
  <si>
    <t>TO ADD VARIOUS FUNDING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</si>
</sst>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37" fontId="1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7" fontId="8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0" xfId="0" applyFont="1" applyFill="1" applyBorder="1" applyAlignment="1">
      <alignment/>
    </xf>
    <xf numFmtId="44" fontId="13" fillId="0" borderId="10" xfId="44" applyFont="1" applyFill="1" applyBorder="1" applyAlignment="1">
      <alignment horizontal="center" wrapText="1"/>
    </xf>
    <xf numFmtId="44" fontId="13" fillId="0" borderId="12" xfId="44" applyFont="1" applyFill="1" applyBorder="1" applyAlignment="1">
      <alignment horizontal="center" wrapText="1"/>
    </xf>
    <xf numFmtId="44" fontId="13" fillId="0" borderId="10" xfId="44" applyFont="1" applyFill="1" applyBorder="1" applyAlignment="1">
      <alignment horizontal="center"/>
    </xf>
    <xf numFmtId="44" fontId="14" fillId="0" borderId="10" xfId="44" applyFont="1" applyFill="1" applyBorder="1" applyAlignment="1">
      <alignment horizontal="center"/>
    </xf>
    <xf numFmtId="0" fontId="9" fillId="0" borderId="0" xfId="0" applyFont="1" applyFill="1" applyAlignment="1">
      <alignment/>
    </xf>
    <xf numFmtId="44" fontId="13" fillId="0" borderId="11" xfId="44" applyFont="1" applyFill="1" applyBorder="1" applyAlignment="1">
      <alignment horizontal="center" wrapText="1"/>
    </xf>
    <xf numFmtId="7" fontId="9" fillId="0" borderId="0" xfId="0" applyNumberFormat="1" applyFont="1" applyFill="1" applyAlignment="1">
      <alignment/>
    </xf>
    <xf numFmtId="0" fontId="56" fillId="0" borderId="0" xfId="0" applyFont="1" applyAlignment="1">
      <alignment horizontal="center"/>
    </xf>
    <xf numFmtId="0" fontId="13" fillId="0" borderId="10" xfId="0" applyFont="1" applyBorder="1" applyAlignment="1" quotePrefix="1">
      <alignment horizontal="center"/>
    </xf>
    <xf numFmtId="37" fontId="13" fillId="0" borderId="0" xfId="57" applyFont="1" applyAlignment="1">
      <alignment horizontal="center"/>
      <protection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6" fillId="0" borderId="10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0" xfId="0" applyFont="1" applyBorder="1" applyAlignment="1" quotePrefix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quotePrefix="1">
      <alignment horizontal="center" wrapText="1"/>
    </xf>
    <xf numFmtId="0" fontId="13" fillId="0" borderId="10" xfId="0" applyFont="1" applyBorder="1" applyAlignment="1">
      <alignment horizontal="left"/>
    </xf>
    <xf numFmtId="0" fontId="56" fillId="0" borderId="10" xfId="0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5" fillId="0" borderId="0" xfId="0" applyFont="1" applyAlignment="1">
      <alignment/>
    </xf>
    <xf numFmtId="44" fontId="13" fillId="0" borderId="13" xfId="44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44" fontId="13" fillId="0" borderId="10" xfId="44" applyFont="1" applyFill="1" applyBorder="1" applyAlignment="1">
      <alignment/>
    </xf>
    <xf numFmtId="0" fontId="56" fillId="0" borderId="10" xfId="0" applyFont="1" applyBorder="1" applyAlignment="1">
      <alignment horizontal="center" vertical="center"/>
    </xf>
    <xf numFmtId="37" fontId="13" fillId="0" borderId="10" xfId="57" applyFont="1" applyBorder="1" applyAlignment="1">
      <alignment horizontal="center"/>
      <protection/>
    </xf>
    <xf numFmtId="0" fontId="59" fillId="0" borderId="14" xfId="0" applyFont="1" applyBorder="1" applyAlignment="1">
      <alignment horizontal="center"/>
    </xf>
    <xf numFmtId="0" fontId="56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/>
    </xf>
    <xf numFmtId="0" fontId="56" fillId="0" borderId="12" xfId="0" applyFont="1" applyBorder="1" applyAlignment="1">
      <alignment vertical="center"/>
    </xf>
    <xf numFmtId="0" fontId="13" fillId="0" borderId="12" xfId="0" applyFont="1" applyBorder="1" applyAlignment="1" quotePrefix="1">
      <alignment horizontal="center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4" xfId="0" applyFont="1" applyBorder="1" applyAlignment="1" quotePrefix="1">
      <alignment horizontal="center"/>
    </xf>
    <xf numFmtId="0" fontId="18" fillId="0" borderId="11" xfId="0" applyFont="1" applyBorder="1" applyAlignment="1">
      <alignment horizontal="left"/>
    </xf>
    <xf numFmtId="0" fontId="59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7" fontId="13" fillId="0" borderId="10" xfId="44" applyNumberFormat="1" applyFont="1" applyFill="1" applyBorder="1" applyAlignment="1">
      <alignment/>
    </xf>
    <xf numFmtId="0" fontId="13" fillId="0" borderId="14" xfId="0" applyFont="1" applyFill="1" applyBorder="1" applyAlignment="1" quotePrefix="1">
      <alignment horizontal="center"/>
    </xf>
    <xf numFmtId="0" fontId="56" fillId="0" borderId="10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tabSelected="1" zoomScale="110" zoomScaleNormal="110" zoomScalePageLayoutView="0" workbookViewId="0" topLeftCell="A1">
      <selection activeCell="A11" sqref="A11"/>
    </sheetView>
  </sheetViews>
  <sheetFormatPr defaultColWidth="9.140625" defaultRowHeight="12.75"/>
  <cols>
    <col min="1" max="1" width="73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8.28125" style="4" bestFit="1" customWidth="1"/>
    <col min="7" max="9" width="15.57421875" style="4" hidden="1" customWidth="1"/>
    <col min="10" max="18" width="16.8515625" style="4" hidden="1" customWidth="1"/>
    <col min="19" max="19" width="16.8515625" style="4" customWidth="1"/>
    <col min="20" max="20" width="12.140625" style="3" hidden="1" customWidth="1"/>
    <col min="21" max="21" width="13.28125" style="3" bestFit="1" customWidth="1"/>
    <col min="22" max="16384" width="9.140625" style="3" customWidth="1"/>
  </cols>
  <sheetData>
    <row r="1" spans="1:19" ht="20.25">
      <c r="A1" s="3" t="s">
        <v>10</v>
      </c>
      <c r="B1" s="88" t="s">
        <v>9</v>
      </c>
      <c r="C1" s="89"/>
      <c r="D1" s="89"/>
      <c r="E1" s="89"/>
      <c r="F1" s="89"/>
      <c r="G1" s="89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2:6" ht="20.25">
      <c r="B2" s="13"/>
      <c r="C2" s="13"/>
      <c r="D2" s="13"/>
      <c r="E2" s="14"/>
      <c r="F2" s="14"/>
    </row>
    <row r="3" spans="1:3" ht="20.25">
      <c r="A3" s="5" t="s">
        <v>11</v>
      </c>
      <c r="B3" s="13" t="s">
        <v>7</v>
      </c>
      <c r="C3" s="1"/>
    </row>
    <row r="4" spans="1:3" ht="21" thickBot="1">
      <c r="A4" s="5"/>
      <c r="B4" s="6"/>
      <c r="C4" s="1"/>
    </row>
    <row r="5" spans="1:20" s="17" customFormat="1" ht="29.25" thickBot="1">
      <c r="A5" s="15"/>
      <c r="B5" s="16" t="s">
        <v>2</v>
      </c>
      <c r="C5" s="16" t="s">
        <v>3</v>
      </c>
      <c r="D5" s="16" t="s">
        <v>4</v>
      </c>
      <c r="E5" s="16" t="s">
        <v>5</v>
      </c>
      <c r="F5" s="16" t="s">
        <v>1</v>
      </c>
      <c r="G5" s="16" t="s">
        <v>28</v>
      </c>
      <c r="H5" s="73" t="s">
        <v>29</v>
      </c>
      <c r="I5" s="73" t="s">
        <v>38</v>
      </c>
      <c r="J5" s="73" t="s">
        <v>45</v>
      </c>
      <c r="K5" s="73" t="s">
        <v>61</v>
      </c>
      <c r="L5" s="73" t="s">
        <v>64</v>
      </c>
      <c r="M5" s="73" t="s">
        <v>68</v>
      </c>
      <c r="N5" s="73" t="s">
        <v>72</v>
      </c>
      <c r="O5" s="73" t="s">
        <v>75</v>
      </c>
      <c r="P5" s="73" t="s">
        <v>82</v>
      </c>
      <c r="Q5" s="73" t="s">
        <v>87</v>
      </c>
      <c r="R5" s="73" t="s">
        <v>95</v>
      </c>
      <c r="S5" s="73" t="s">
        <v>96</v>
      </c>
      <c r="T5" s="38" t="s">
        <v>6</v>
      </c>
    </row>
    <row r="6" spans="1:20" s="7" customFormat="1" ht="14.25" hidden="1">
      <c r="A6" s="16" t="s">
        <v>8</v>
      </c>
      <c r="B6" s="18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3"/>
    </row>
    <row r="7" spans="1:20" s="8" customFormat="1" ht="15" hidden="1">
      <c r="A7" s="22" t="s">
        <v>39</v>
      </c>
      <c r="B7" s="18"/>
      <c r="C7" s="19"/>
      <c r="D7" s="19"/>
      <c r="E7" s="20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</row>
    <row r="8" spans="1:20" s="8" customFormat="1" ht="15" hidden="1">
      <c r="A8" s="40" t="s">
        <v>12</v>
      </c>
      <c r="B8" s="58" t="s">
        <v>30</v>
      </c>
      <c r="C8" s="76" t="s">
        <v>40</v>
      </c>
      <c r="D8" s="77" t="s">
        <v>41</v>
      </c>
      <c r="E8" s="78" t="s">
        <v>42</v>
      </c>
      <c r="F8" s="43" t="s">
        <v>13</v>
      </c>
      <c r="G8" s="25"/>
      <c r="H8" s="25"/>
      <c r="I8" s="52">
        <v>95000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90">
        <f>SUM(G8:S8)</f>
        <v>95000</v>
      </c>
    </row>
    <row r="9" spans="1:20" s="8" customFormat="1" ht="15" hidden="1">
      <c r="A9" s="44" t="s">
        <v>14</v>
      </c>
      <c r="B9" s="58" t="s">
        <v>30</v>
      </c>
      <c r="C9" s="77" t="s">
        <v>43</v>
      </c>
      <c r="D9" s="77" t="s">
        <v>41</v>
      </c>
      <c r="E9" s="59" t="s">
        <v>44</v>
      </c>
      <c r="F9" s="58" t="s">
        <v>13</v>
      </c>
      <c r="G9" s="25"/>
      <c r="H9" s="25"/>
      <c r="I9" s="52">
        <v>245028.13</v>
      </c>
      <c r="J9" s="52"/>
      <c r="K9" s="52"/>
      <c r="L9" s="52"/>
      <c r="M9" s="52"/>
      <c r="N9" s="52"/>
      <c r="O9" s="52"/>
      <c r="P9" s="52"/>
      <c r="Q9" s="52">
        <v>434221.87</v>
      </c>
      <c r="R9" s="52"/>
      <c r="S9" s="52"/>
      <c r="T9" s="90">
        <f aca="true" t="shared" si="0" ref="T9:T45">SUM(G9:S9)</f>
        <v>679250</v>
      </c>
    </row>
    <row r="10" spans="1:20" s="8" customFormat="1" ht="15" hidden="1">
      <c r="A10" s="44"/>
      <c r="B10" s="24"/>
      <c r="C10" s="43"/>
      <c r="D10" s="43"/>
      <c r="E10" s="43"/>
      <c r="F10" s="24"/>
      <c r="G10" s="25"/>
      <c r="H10" s="25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90">
        <f t="shared" si="0"/>
        <v>0</v>
      </c>
    </row>
    <row r="11" spans="1:20" s="8" customFormat="1" ht="15">
      <c r="A11" s="44"/>
      <c r="B11" s="24"/>
      <c r="C11" s="41"/>
      <c r="D11" s="41"/>
      <c r="E11" s="41"/>
      <c r="F11" s="24"/>
      <c r="G11" s="25"/>
      <c r="H11" s="25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90">
        <f t="shared" si="0"/>
        <v>0</v>
      </c>
    </row>
    <row r="12" spans="1:20" s="8" customFormat="1" ht="15">
      <c r="A12" s="16" t="s">
        <v>8</v>
      </c>
      <c r="B12" s="24"/>
      <c r="C12" s="41"/>
      <c r="D12" s="41"/>
      <c r="E12" s="41"/>
      <c r="F12" s="24"/>
      <c r="G12" s="25"/>
      <c r="H12" s="25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90">
        <f t="shared" si="0"/>
        <v>0</v>
      </c>
    </row>
    <row r="13" spans="1:20" s="8" customFormat="1" ht="15">
      <c r="A13" s="22" t="s">
        <v>25</v>
      </c>
      <c r="B13" s="24"/>
      <c r="C13" s="41"/>
      <c r="D13" s="41"/>
      <c r="E13" s="41"/>
      <c r="F13" s="24"/>
      <c r="G13" s="25"/>
      <c r="H13" s="25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90">
        <f t="shared" si="0"/>
        <v>0</v>
      </c>
    </row>
    <row r="14" spans="1:20" s="8" customFormat="1" ht="15" hidden="1">
      <c r="A14" s="37" t="s">
        <v>15</v>
      </c>
      <c r="B14" s="58" t="s">
        <v>30</v>
      </c>
      <c r="C14" s="43" t="s">
        <v>78</v>
      </c>
      <c r="D14" s="43" t="s">
        <v>79</v>
      </c>
      <c r="E14" s="43" t="s">
        <v>80</v>
      </c>
      <c r="F14" s="85">
        <v>17.207</v>
      </c>
      <c r="G14" s="25"/>
      <c r="H14" s="25"/>
      <c r="I14" s="52"/>
      <c r="J14" s="52"/>
      <c r="K14" s="52"/>
      <c r="L14" s="52"/>
      <c r="M14" s="52"/>
      <c r="N14" s="52"/>
      <c r="O14" s="52">
        <f>72000-1</f>
        <v>71999</v>
      </c>
      <c r="P14" s="52"/>
      <c r="Q14" s="52"/>
      <c r="R14" s="52"/>
      <c r="S14" s="52"/>
      <c r="T14" s="90">
        <f t="shared" si="0"/>
        <v>71999</v>
      </c>
    </row>
    <row r="15" spans="1:20" s="8" customFormat="1" ht="15" hidden="1">
      <c r="A15" s="37" t="s">
        <v>15</v>
      </c>
      <c r="B15" s="58" t="s">
        <v>65</v>
      </c>
      <c r="C15" s="43" t="s">
        <v>78</v>
      </c>
      <c r="D15" s="43" t="s">
        <v>79</v>
      </c>
      <c r="E15" s="43" t="s">
        <v>80</v>
      </c>
      <c r="F15" s="85">
        <v>17.207</v>
      </c>
      <c r="G15" s="25"/>
      <c r="H15" s="25"/>
      <c r="I15" s="52"/>
      <c r="J15" s="52"/>
      <c r="K15" s="52"/>
      <c r="L15" s="52"/>
      <c r="M15" s="52"/>
      <c r="N15" s="52"/>
      <c r="O15" s="52">
        <v>1</v>
      </c>
      <c r="P15" s="52"/>
      <c r="Q15" s="52"/>
      <c r="R15" s="52"/>
      <c r="S15" s="52"/>
      <c r="T15" s="90">
        <f t="shared" si="0"/>
        <v>1</v>
      </c>
    </row>
    <row r="16" spans="1:20" s="8" customFormat="1" ht="15" hidden="1">
      <c r="A16" s="37" t="s">
        <v>16</v>
      </c>
      <c r="B16" s="58" t="s">
        <v>30</v>
      </c>
      <c r="C16" s="43" t="s">
        <v>78</v>
      </c>
      <c r="D16" s="43" t="s">
        <v>79</v>
      </c>
      <c r="E16" s="43" t="s">
        <v>81</v>
      </c>
      <c r="F16" s="85" t="s">
        <v>17</v>
      </c>
      <c r="G16" s="25"/>
      <c r="H16" s="25"/>
      <c r="I16" s="52"/>
      <c r="J16" s="52"/>
      <c r="K16" s="52"/>
      <c r="L16" s="52"/>
      <c r="M16" s="52"/>
      <c r="N16" s="52"/>
      <c r="O16" s="52">
        <f>78712-1</f>
        <v>78711</v>
      </c>
      <c r="P16" s="52"/>
      <c r="Q16" s="52"/>
      <c r="R16" s="52"/>
      <c r="S16" s="52"/>
      <c r="T16" s="90">
        <f t="shared" si="0"/>
        <v>78711</v>
      </c>
    </row>
    <row r="17" spans="1:20" s="8" customFormat="1" ht="15" hidden="1">
      <c r="A17" s="37" t="s">
        <v>16</v>
      </c>
      <c r="B17" s="24" t="s">
        <v>65</v>
      </c>
      <c r="C17" s="22" t="s">
        <v>78</v>
      </c>
      <c r="D17" s="22" t="s">
        <v>79</v>
      </c>
      <c r="E17" s="22" t="s">
        <v>81</v>
      </c>
      <c r="F17" s="91" t="s">
        <v>17</v>
      </c>
      <c r="G17" s="25"/>
      <c r="H17" s="25"/>
      <c r="I17" s="52"/>
      <c r="J17" s="52"/>
      <c r="K17" s="52"/>
      <c r="L17" s="52"/>
      <c r="M17" s="52"/>
      <c r="N17" s="52"/>
      <c r="O17" s="52">
        <v>1</v>
      </c>
      <c r="P17" s="52"/>
      <c r="Q17" s="52"/>
      <c r="R17" s="52"/>
      <c r="S17" s="52"/>
      <c r="T17" s="90">
        <f t="shared" si="0"/>
        <v>1</v>
      </c>
    </row>
    <row r="18" spans="1:20" s="8" customFormat="1" ht="15" hidden="1">
      <c r="A18" s="45" t="s">
        <v>18</v>
      </c>
      <c r="B18" s="58" t="s">
        <v>30</v>
      </c>
      <c r="C18" s="74" t="s">
        <v>31</v>
      </c>
      <c r="D18" s="38" t="s">
        <v>32</v>
      </c>
      <c r="E18" s="43" t="s">
        <v>33</v>
      </c>
      <c r="F18" s="24" t="s">
        <v>13</v>
      </c>
      <c r="G18" s="25"/>
      <c r="H18" s="52">
        <v>21640.414004365655</v>
      </c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90">
        <f t="shared" si="0"/>
        <v>21640.414004365655</v>
      </c>
    </row>
    <row r="19" spans="1:20" s="8" customFormat="1" ht="15" hidden="1">
      <c r="A19" s="68" t="s">
        <v>26</v>
      </c>
      <c r="B19" s="69" t="s">
        <v>27</v>
      </c>
      <c r="C19" s="70" t="s">
        <v>19</v>
      </c>
      <c r="D19" s="70" t="s">
        <v>20</v>
      </c>
      <c r="E19" s="70" t="s">
        <v>21</v>
      </c>
      <c r="F19" s="70">
        <v>10.561</v>
      </c>
      <c r="G19" s="52">
        <v>6033.4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90">
        <f t="shared" si="0"/>
        <v>6033.4</v>
      </c>
    </row>
    <row r="20" spans="1:20" s="8" customFormat="1" ht="15" hidden="1">
      <c r="A20" s="39" t="s">
        <v>69</v>
      </c>
      <c r="B20" s="69" t="s">
        <v>30</v>
      </c>
      <c r="C20" s="43" t="s">
        <v>31</v>
      </c>
      <c r="D20" s="43" t="s">
        <v>32</v>
      </c>
      <c r="E20" s="43" t="s">
        <v>33</v>
      </c>
      <c r="F20" s="70"/>
      <c r="G20" s="52"/>
      <c r="H20" s="52"/>
      <c r="I20" s="52"/>
      <c r="J20" s="52"/>
      <c r="K20" s="52"/>
      <c r="L20" s="52"/>
      <c r="M20" s="52">
        <v>15898.460000000003</v>
      </c>
      <c r="N20" s="52"/>
      <c r="O20" s="52"/>
      <c r="P20" s="52"/>
      <c r="Q20" s="52"/>
      <c r="R20" s="52"/>
      <c r="S20" s="52"/>
      <c r="T20" s="90">
        <f t="shared" si="0"/>
        <v>15898.460000000003</v>
      </c>
    </row>
    <row r="21" spans="1:20" s="8" customFormat="1" ht="15">
      <c r="A21" s="84" t="s">
        <v>98</v>
      </c>
      <c r="B21" s="65" t="s">
        <v>99</v>
      </c>
      <c r="C21" s="43" t="s">
        <v>100</v>
      </c>
      <c r="D21" s="38" t="s">
        <v>20</v>
      </c>
      <c r="E21" s="43" t="s">
        <v>21</v>
      </c>
      <c r="F21" s="58">
        <v>10.561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>
        <v>13062.970000000001</v>
      </c>
      <c r="T21" s="90">
        <f t="shared" si="0"/>
        <v>13062.970000000001</v>
      </c>
    </row>
    <row r="22" spans="1:20" s="8" customFormat="1" ht="15">
      <c r="A22" s="84" t="s">
        <v>102</v>
      </c>
      <c r="B22" s="65" t="s">
        <v>101</v>
      </c>
      <c r="C22" s="62" t="s">
        <v>103</v>
      </c>
      <c r="D22" s="62" t="s">
        <v>104</v>
      </c>
      <c r="E22" s="62" t="s">
        <v>105</v>
      </c>
      <c r="F22" s="58" t="s">
        <v>13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>
        <v>14629.39</v>
      </c>
      <c r="T22" s="90">
        <f t="shared" si="0"/>
        <v>14629.39</v>
      </c>
    </row>
    <row r="23" spans="1:20" s="8" customFormat="1" ht="15">
      <c r="A23" s="68" t="s">
        <v>106</v>
      </c>
      <c r="B23" s="65" t="s">
        <v>101</v>
      </c>
      <c r="C23" s="62" t="s">
        <v>107</v>
      </c>
      <c r="D23" s="43" t="s">
        <v>108</v>
      </c>
      <c r="E23" s="62" t="s">
        <v>109</v>
      </c>
      <c r="F23" s="58" t="s">
        <v>13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>
        <v>30329.93</v>
      </c>
      <c r="T23" s="90">
        <f t="shared" si="0"/>
        <v>30329.93</v>
      </c>
    </row>
    <row r="24" spans="1:20" s="8" customFormat="1" ht="15">
      <c r="A24" s="68" t="s">
        <v>110</v>
      </c>
      <c r="B24" s="65" t="s">
        <v>101</v>
      </c>
      <c r="C24" s="62" t="s">
        <v>111</v>
      </c>
      <c r="D24" s="43" t="s">
        <v>112</v>
      </c>
      <c r="E24" s="62" t="s">
        <v>113</v>
      </c>
      <c r="F24" s="58" t="s">
        <v>13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>
        <v>10972.04</v>
      </c>
      <c r="T24" s="90">
        <f t="shared" si="0"/>
        <v>10972.04</v>
      </c>
    </row>
    <row r="25" spans="1:20" s="8" customFormat="1" ht="15">
      <c r="A25" s="71" t="s">
        <v>114</v>
      </c>
      <c r="B25" s="65" t="s">
        <v>101</v>
      </c>
      <c r="C25" s="43" t="s">
        <v>115</v>
      </c>
      <c r="D25" s="43" t="s">
        <v>116</v>
      </c>
      <c r="E25" s="43" t="s">
        <v>117</v>
      </c>
      <c r="F25" s="58" t="s">
        <v>13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>
        <v>4240</v>
      </c>
      <c r="T25" s="90">
        <f t="shared" si="0"/>
        <v>4240</v>
      </c>
    </row>
    <row r="26" spans="1:20" s="8" customFormat="1" ht="15">
      <c r="A26" s="68" t="s">
        <v>118</v>
      </c>
      <c r="B26" s="65" t="s">
        <v>101</v>
      </c>
      <c r="C26" s="43" t="s">
        <v>119</v>
      </c>
      <c r="D26" s="43" t="s">
        <v>120</v>
      </c>
      <c r="E26" s="43" t="s">
        <v>121</v>
      </c>
      <c r="F26" s="58" t="s">
        <v>13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>
        <v>2761.34</v>
      </c>
      <c r="T26" s="90">
        <f t="shared" si="0"/>
        <v>2761.34</v>
      </c>
    </row>
    <row r="27" spans="1:20" s="8" customFormat="1" ht="15">
      <c r="A27" s="68" t="s">
        <v>122</v>
      </c>
      <c r="B27" s="65" t="s">
        <v>123</v>
      </c>
      <c r="C27" s="62" t="s">
        <v>124</v>
      </c>
      <c r="D27" s="43" t="s">
        <v>125</v>
      </c>
      <c r="E27" s="62" t="s">
        <v>126</v>
      </c>
      <c r="F27" s="58" t="s">
        <v>13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>
        <v>24994.14</v>
      </c>
      <c r="T27" s="90">
        <f t="shared" si="0"/>
        <v>24994.14</v>
      </c>
    </row>
    <row r="28" spans="1:20" s="8" customFormat="1" ht="15">
      <c r="A28" s="49"/>
      <c r="B28" s="24"/>
      <c r="C28" s="22"/>
      <c r="D28" s="22"/>
      <c r="E28" s="22"/>
      <c r="F28" s="2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90">
        <f t="shared" si="0"/>
        <v>0</v>
      </c>
    </row>
    <row r="29" spans="1:20" s="7" customFormat="1" ht="14.25">
      <c r="A29" s="16" t="s">
        <v>8</v>
      </c>
      <c r="B29" s="18"/>
      <c r="C29" s="19"/>
      <c r="D29" s="19"/>
      <c r="E29" s="20"/>
      <c r="F29" s="2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90">
        <f t="shared" si="0"/>
        <v>0</v>
      </c>
    </row>
    <row r="30" spans="1:20" s="7" customFormat="1" ht="14.25">
      <c r="A30" s="22" t="s">
        <v>97</v>
      </c>
      <c r="B30" s="18"/>
      <c r="C30" s="19"/>
      <c r="D30" s="19"/>
      <c r="E30" s="20"/>
      <c r="F30" s="2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90">
        <f t="shared" si="0"/>
        <v>0</v>
      </c>
    </row>
    <row r="31" spans="1:20" s="8" customFormat="1" ht="15">
      <c r="A31" s="92" t="s">
        <v>127</v>
      </c>
      <c r="B31" s="65" t="s">
        <v>128</v>
      </c>
      <c r="C31" s="43" t="s">
        <v>129</v>
      </c>
      <c r="D31" s="43" t="s">
        <v>130</v>
      </c>
      <c r="E31" s="43" t="s">
        <v>131</v>
      </c>
      <c r="F31" s="43">
        <v>17.225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>
        <f>38450.5932653141-1</f>
        <v>38449.5932653141</v>
      </c>
      <c r="T31" s="90">
        <f t="shared" si="0"/>
        <v>38449.5932653141</v>
      </c>
    </row>
    <row r="32" spans="1:20" s="8" customFormat="1" ht="15">
      <c r="A32" s="92" t="s">
        <v>127</v>
      </c>
      <c r="B32" s="65" t="s">
        <v>132</v>
      </c>
      <c r="C32" s="43" t="s">
        <v>129</v>
      </c>
      <c r="D32" s="43" t="s">
        <v>130</v>
      </c>
      <c r="E32" s="43" t="s">
        <v>131</v>
      </c>
      <c r="F32" s="43">
        <v>17.225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>
        <v>1</v>
      </c>
      <c r="T32" s="90">
        <f t="shared" si="0"/>
        <v>1</v>
      </c>
    </row>
    <row r="33" spans="1:20" s="54" customFormat="1" ht="15">
      <c r="A33" s="9"/>
      <c r="B33" s="18"/>
      <c r="C33" s="19"/>
      <c r="D33" s="19"/>
      <c r="E33" s="19"/>
      <c r="F33" s="18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90">
        <f t="shared" si="0"/>
        <v>0</v>
      </c>
    </row>
    <row r="34" spans="1:20" s="54" customFormat="1" ht="15" hidden="1">
      <c r="A34" s="16" t="s">
        <v>8</v>
      </c>
      <c r="B34" s="18"/>
      <c r="C34" s="19"/>
      <c r="D34" s="19"/>
      <c r="E34" s="19"/>
      <c r="F34" s="18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90">
        <f t="shared" si="0"/>
        <v>0</v>
      </c>
    </row>
    <row r="35" spans="1:20" s="54" customFormat="1" ht="15" hidden="1">
      <c r="A35" s="22" t="s">
        <v>48</v>
      </c>
      <c r="B35" s="18"/>
      <c r="C35" s="19"/>
      <c r="D35" s="19"/>
      <c r="E35" s="19"/>
      <c r="F35" s="2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90">
        <f t="shared" si="0"/>
        <v>0</v>
      </c>
    </row>
    <row r="36" spans="1:20" s="8" customFormat="1" ht="15" hidden="1">
      <c r="A36" s="79" t="s">
        <v>49</v>
      </c>
      <c r="B36" s="64" t="s">
        <v>50</v>
      </c>
      <c r="C36" s="80" t="s">
        <v>51</v>
      </c>
      <c r="D36" s="80" t="s">
        <v>52</v>
      </c>
      <c r="E36" s="80">
        <v>6501</v>
      </c>
      <c r="F36" s="58">
        <v>17.259</v>
      </c>
      <c r="G36" s="50"/>
      <c r="H36" s="50"/>
      <c r="I36" s="50"/>
      <c r="J36" s="50">
        <f>889597-2</f>
        <v>889595</v>
      </c>
      <c r="K36" s="50"/>
      <c r="L36" s="50"/>
      <c r="M36" s="50"/>
      <c r="N36" s="50"/>
      <c r="O36" s="50"/>
      <c r="P36" s="50"/>
      <c r="Q36" s="50"/>
      <c r="R36" s="50"/>
      <c r="S36" s="50"/>
      <c r="T36" s="90">
        <f t="shared" si="0"/>
        <v>889595</v>
      </c>
    </row>
    <row r="37" spans="1:20" s="8" customFormat="1" ht="15" hidden="1">
      <c r="A37" s="79" t="s">
        <v>49</v>
      </c>
      <c r="B37" s="58" t="s">
        <v>53</v>
      </c>
      <c r="C37" s="80" t="s">
        <v>51</v>
      </c>
      <c r="D37" s="80" t="s">
        <v>52</v>
      </c>
      <c r="E37" s="80">
        <v>6501</v>
      </c>
      <c r="F37" s="58">
        <v>17.259</v>
      </c>
      <c r="G37" s="51"/>
      <c r="H37" s="51"/>
      <c r="I37" s="51"/>
      <c r="J37" s="51">
        <v>1</v>
      </c>
      <c r="K37" s="51"/>
      <c r="L37" s="51"/>
      <c r="M37" s="51"/>
      <c r="N37" s="51"/>
      <c r="O37" s="51"/>
      <c r="P37" s="51"/>
      <c r="Q37" s="51"/>
      <c r="R37" s="51"/>
      <c r="S37" s="51"/>
      <c r="T37" s="90">
        <f t="shared" si="0"/>
        <v>1</v>
      </c>
    </row>
    <row r="38" spans="1:20" s="7" customFormat="1" ht="15" hidden="1">
      <c r="A38" s="81" t="s">
        <v>49</v>
      </c>
      <c r="B38" s="58" t="s">
        <v>54</v>
      </c>
      <c r="C38" s="80" t="s">
        <v>51</v>
      </c>
      <c r="D38" s="80" t="s">
        <v>52</v>
      </c>
      <c r="E38" s="80">
        <v>6501</v>
      </c>
      <c r="F38" s="82">
        <v>17.259</v>
      </c>
      <c r="G38" s="52"/>
      <c r="H38" s="52"/>
      <c r="I38" s="52"/>
      <c r="J38" s="52">
        <v>1</v>
      </c>
      <c r="K38" s="52"/>
      <c r="L38" s="52"/>
      <c r="M38" s="52"/>
      <c r="N38" s="52"/>
      <c r="O38" s="52"/>
      <c r="P38" s="52"/>
      <c r="Q38" s="52"/>
      <c r="R38" s="52"/>
      <c r="S38" s="52"/>
      <c r="T38" s="90">
        <f t="shared" si="0"/>
        <v>1</v>
      </c>
    </row>
    <row r="39" spans="1:20" s="8" customFormat="1" ht="15" hidden="1">
      <c r="A39" s="68" t="s">
        <v>55</v>
      </c>
      <c r="B39" s="58" t="s">
        <v>53</v>
      </c>
      <c r="C39" s="80" t="s">
        <v>56</v>
      </c>
      <c r="D39" s="80" t="s">
        <v>57</v>
      </c>
      <c r="E39" s="80">
        <v>6502</v>
      </c>
      <c r="F39" s="43">
        <v>17.258</v>
      </c>
      <c r="G39" s="52"/>
      <c r="H39" s="52"/>
      <c r="I39" s="52"/>
      <c r="J39" s="52">
        <f>138257-2</f>
        <v>138255</v>
      </c>
      <c r="K39" s="52"/>
      <c r="L39" s="52"/>
      <c r="M39" s="52"/>
      <c r="N39" s="52"/>
      <c r="O39" s="52"/>
      <c r="P39" s="52"/>
      <c r="Q39" s="52"/>
      <c r="R39" s="52"/>
      <c r="S39" s="52"/>
      <c r="T39" s="90">
        <f t="shared" si="0"/>
        <v>138255</v>
      </c>
    </row>
    <row r="40" spans="1:20" s="54" customFormat="1" ht="15" hidden="1">
      <c r="A40" s="68" t="s">
        <v>55</v>
      </c>
      <c r="B40" s="58" t="s">
        <v>54</v>
      </c>
      <c r="C40" s="80" t="s">
        <v>56</v>
      </c>
      <c r="D40" s="80" t="s">
        <v>57</v>
      </c>
      <c r="E40" s="80">
        <v>6502</v>
      </c>
      <c r="F40" s="43">
        <v>17.258</v>
      </c>
      <c r="G40" s="50"/>
      <c r="H40" s="50"/>
      <c r="I40" s="50"/>
      <c r="J40" s="50">
        <v>1</v>
      </c>
      <c r="K40" s="50"/>
      <c r="L40" s="50"/>
      <c r="M40" s="50"/>
      <c r="N40" s="50"/>
      <c r="O40" s="50"/>
      <c r="P40" s="50"/>
      <c r="Q40" s="50"/>
      <c r="R40" s="50"/>
      <c r="S40" s="50"/>
      <c r="T40" s="90">
        <f t="shared" si="0"/>
        <v>1</v>
      </c>
    </row>
    <row r="41" spans="1:20" s="54" customFormat="1" ht="15" hidden="1">
      <c r="A41" s="68" t="s">
        <v>55</v>
      </c>
      <c r="B41" s="58" t="s">
        <v>58</v>
      </c>
      <c r="C41" s="80" t="s">
        <v>56</v>
      </c>
      <c r="D41" s="80" t="s">
        <v>57</v>
      </c>
      <c r="E41" s="80">
        <v>6502</v>
      </c>
      <c r="F41" s="43">
        <v>17.258</v>
      </c>
      <c r="G41" s="50"/>
      <c r="H41" s="50"/>
      <c r="I41" s="50"/>
      <c r="J41" s="50">
        <v>1</v>
      </c>
      <c r="K41" s="50"/>
      <c r="L41" s="50"/>
      <c r="M41" s="50"/>
      <c r="N41" s="50"/>
      <c r="O41" s="50"/>
      <c r="P41" s="50"/>
      <c r="Q41" s="50"/>
      <c r="R41" s="50"/>
      <c r="S41" s="50"/>
      <c r="T41" s="90">
        <f t="shared" si="0"/>
        <v>1</v>
      </c>
    </row>
    <row r="42" spans="1:20" s="54" customFormat="1" ht="15" hidden="1">
      <c r="A42" s="83" t="s">
        <v>59</v>
      </c>
      <c r="B42" s="58" t="s">
        <v>53</v>
      </c>
      <c r="C42" s="80" t="s">
        <v>60</v>
      </c>
      <c r="D42" s="80" t="s">
        <v>90</v>
      </c>
      <c r="E42" s="80">
        <v>6503</v>
      </c>
      <c r="F42" s="43">
        <v>17.278</v>
      </c>
      <c r="G42" s="50"/>
      <c r="H42" s="50"/>
      <c r="I42" s="50"/>
      <c r="J42" s="50">
        <f>176894-2</f>
        <v>176892</v>
      </c>
      <c r="K42" s="50"/>
      <c r="L42" s="50"/>
      <c r="M42" s="50"/>
      <c r="N42" s="50"/>
      <c r="O42" s="50"/>
      <c r="P42" s="50"/>
      <c r="Q42" s="50"/>
      <c r="R42" s="50"/>
      <c r="S42" s="50"/>
      <c r="T42" s="90">
        <f t="shared" si="0"/>
        <v>176892</v>
      </c>
    </row>
    <row r="43" spans="1:20" s="54" customFormat="1" ht="15" hidden="1">
      <c r="A43" s="83" t="s">
        <v>59</v>
      </c>
      <c r="B43" s="58" t="s">
        <v>54</v>
      </c>
      <c r="C43" s="80" t="s">
        <v>60</v>
      </c>
      <c r="D43" s="80" t="s">
        <v>90</v>
      </c>
      <c r="E43" s="80">
        <v>6503</v>
      </c>
      <c r="F43" s="43">
        <v>17.278</v>
      </c>
      <c r="G43" s="55"/>
      <c r="H43" s="55"/>
      <c r="I43" s="55"/>
      <c r="J43" s="55">
        <v>1</v>
      </c>
      <c r="K43" s="55"/>
      <c r="L43" s="55"/>
      <c r="M43" s="55"/>
      <c r="N43" s="55"/>
      <c r="O43" s="55"/>
      <c r="P43" s="55"/>
      <c r="Q43" s="55"/>
      <c r="R43" s="55"/>
      <c r="S43" s="55"/>
      <c r="T43" s="90">
        <f t="shared" si="0"/>
        <v>1</v>
      </c>
    </row>
    <row r="44" spans="1:21" s="54" customFormat="1" ht="15" hidden="1">
      <c r="A44" s="83" t="s">
        <v>59</v>
      </c>
      <c r="B44" s="58" t="s">
        <v>58</v>
      </c>
      <c r="C44" s="80" t="s">
        <v>60</v>
      </c>
      <c r="D44" s="80" t="s">
        <v>90</v>
      </c>
      <c r="E44" s="80">
        <v>6503</v>
      </c>
      <c r="F44" s="43">
        <v>17.278</v>
      </c>
      <c r="G44" s="50"/>
      <c r="H44" s="50"/>
      <c r="I44" s="50"/>
      <c r="J44" s="50">
        <v>1</v>
      </c>
      <c r="K44" s="50"/>
      <c r="L44" s="50"/>
      <c r="M44" s="50"/>
      <c r="N44" s="50"/>
      <c r="O44" s="50"/>
      <c r="P44" s="50"/>
      <c r="Q44" s="50"/>
      <c r="R44" s="50"/>
      <c r="S44" s="50"/>
      <c r="T44" s="90">
        <f t="shared" si="0"/>
        <v>1</v>
      </c>
      <c r="U44" s="56"/>
    </row>
    <row r="45" spans="1:20" s="8" customFormat="1" ht="15" hidden="1">
      <c r="A45" s="68" t="s">
        <v>55</v>
      </c>
      <c r="B45" s="58" t="s">
        <v>83</v>
      </c>
      <c r="C45" s="80" t="s">
        <v>84</v>
      </c>
      <c r="D45" s="80" t="s">
        <v>57</v>
      </c>
      <c r="E45" s="80">
        <v>6502</v>
      </c>
      <c r="F45" s="43">
        <v>17.258</v>
      </c>
      <c r="G45" s="50"/>
      <c r="H45" s="50"/>
      <c r="I45" s="50"/>
      <c r="J45" s="50"/>
      <c r="K45" s="50"/>
      <c r="L45" s="50"/>
      <c r="M45" s="50"/>
      <c r="N45" s="50"/>
      <c r="O45" s="50"/>
      <c r="P45" s="50">
        <f>651623-1</f>
        <v>651622</v>
      </c>
      <c r="Q45" s="50"/>
      <c r="R45" s="50"/>
      <c r="S45" s="50"/>
      <c r="T45" s="90">
        <f t="shared" si="0"/>
        <v>651622</v>
      </c>
    </row>
    <row r="46" spans="1:20" s="8" customFormat="1" ht="15" hidden="1">
      <c r="A46" s="68" t="s">
        <v>55</v>
      </c>
      <c r="B46" s="58" t="s">
        <v>54</v>
      </c>
      <c r="C46" s="80" t="s">
        <v>84</v>
      </c>
      <c r="D46" s="80" t="s">
        <v>57</v>
      </c>
      <c r="E46" s="80">
        <v>6502</v>
      </c>
      <c r="F46" s="43">
        <v>17.258</v>
      </c>
      <c r="G46" s="50"/>
      <c r="H46" s="50"/>
      <c r="I46" s="50"/>
      <c r="J46" s="50"/>
      <c r="K46" s="50"/>
      <c r="L46" s="50"/>
      <c r="M46" s="50"/>
      <c r="N46" s="50"/>
      <c r="O46" s="50"/>
      <c r="P46" s="50">
        <v>1</v>
      </c>
      <c r="Q46" s="50"/>
      <c r="R46" s="50"/>
      <c r="S46" s="50"/>
      <c r="T46" s="90">
        <f aca="true" t="shared" si="1" ref="T46:T56">SUM(G46:S46)</f>
        <v>1</v>
      </c>
    </row>
    <row r="47" spans="1:20" s="8" customFormat="1" ht="15" hidden="1">
      <c r="A47" s="83" t="s">
        <v>59</v>
      </c>
      <c r="B47" s="58" t="s">
        <v>83</v>
      </c>
      <c r="C47" s="80" t="s">
        <v>85</v>
      </c>
      <c r="D47" s="80" t="s">
        <v>90</v>
      </c>
      <c r="E47" s="80">
        <v>6503</v>
      </c>
      <c r="F47" s="43">
        <v>17.278</v>
      </c>
      <c r="G47" s="50"/>
      <c r="H47" s="50"/>
      <c r="I47" s="50"/>
      <c r="J47" s="50"/>
      <c r="K47" s="50"/>
      <c r="L47" s="50"/>
      <c r="M47" s="50"/>
      <c r="N47" s="50"/>
      <c r="O47" s="50"/>
      <c r="P47" s="50">
        <f>752690-1</f>
        <v>752689</v>
      </c>
      <c r="Q47" s="50"/>
      <c r="R47" s="50"/>
      <c r="S47" s="50"/>
      <c r="T47" s="90">
        <f t="shared" si="1"/>
        <v>752689</v>
      </c>
    </row>
    <row r="48" spans="1:20" s="8" customFormat="1" ht="15" hidden="1">
      <c r="A48" s="83" t="s">
        <v>59</v>
      </c>
      <c r="B48" s="58" t="s">
        <v>54</v>
      </c>
      <c r="C48" s="80" t="s">
        <v>85</v>
      </c>
      <c r="D48" s="80" t="s">
        <v>90</v>
      </c>
      <c r="E48" s="80">
        <v>6503</v>
      </c>
      <c r="F48" s="43">
        <v>17.278</v>
      </c>
      <c r="G48" s="50"/>
      <c r="H48" s="50"/>
      <c r="I48" s="50"/>
      <c r="J48" s="50"/>
      <c r="K48" s="50"/>
      <c r="L48" s="50"/>
      <c r="M48" s="50"/>
      <c r="N48" s="50"/>
      <c r="O48" s="50"/>
      <c r="P48" s="50">
        <v>1</v>
      </c>
      <c r="Q48" s="50"/>
      <c r="R48" s="50"/>
      <c r="S48" s="50"/>
      <c r="T48" s="90">
        <f t="shared" si="1"/>
        <v>1</v>
      </c>
    </row>
    <row r="49" spans="1:20" s="8" customFormat="1" ht="15" hidden="1">
      <c r="A49" s="86" t="s">
        <v>93</v>
      </c>
      <c r="B49" s="58" t="s">
        <v>30</v>
      </c>
      <c r="C49" s="87" t="s">
        <v>94</v>
      </c>
      <c r="D49" s="43" t="s">
        <v>90</v>
      </c>
      <c r="E49" s="43">
        <v>6404</v>
      </c>
      <c r="F49" s="43">
        <v>17.278</v>
      </c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>
        <f>58000-1</f>
        <v>57999</v>
      </c>
      <c r="S49" s="50"/>
      <c r="T49" s="90">
        <f t="shared" si="1"/>
        <v>57999</v>
      </c>
    </row>
    <row r="50" spans="1:21" s="8" customFormat="1" ht="15" hidden="1">
      <c r="A50" s="86" t="s">
        <v>93</v>
      </c>
      <c r="B50" s="58" t="s">
        <v>65</v>
      </c>
      <c r="C50" s="87" t="s">
        <v>94</v>
      </c>
      <c r="D50" s="43" t="s">
        <v>90</v>
      </c>
      <c r="E50" s="43">
        <v>6404</v>
      </c>
      <c r="F50" s="43">
        <v>17.278</v>
      </c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>
        <v>1</v>
      </c>
      <c r="S50" s="50"/>
      <c r="T50" s="90">
        <f t="shared" si="1"/>
        <v>1</v>
      </c>
      <c r="U50" s="46"/>
    </row>
    <row r="51" spans="1:20" s="8" customFormat="1" ht="15" hidden="1">
      <c r="A51" s="42"/>
      <c r="B51" s="24"/>
      <c r="C51" s="57"/>
      <c r="D51" s="22"/>
      <c r="E51" s="57"/>
      <c r="F51" s="22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90">
        <f t="shared" si="1"/>
        <v>0</v>
      </c>
    </row>
    <row r="52" spans="1:20" s="8" customFormat="1" ht="15" hidden="1">
      <c r="A52" s="63"/>
      <c r="B52" s="64"/>
      <c r="C52" s="65"/>
      <c r="D52" s="66"/>
      <c r="E52" s="67"/>
      <c r="F52" s="67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90">
        <f t="shared" si="1"/>
        <v>0</v>
      </c>
    </row>
    <row r="53" spans="1:20" s="10" customFormat="1" ht="15" hidden="1">
      <c r="A53" s="63"/>
      <c r="B53" s="58"/>
      <c r="C53" s="65"/>
      <c r="D53" s="66"/>
      <c r="E53" s="67"/>
      <c r="F53" s="67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90">
        <f t="shared" si="1"/>
        <v>0</v>
      </c>
    </row>
    <row r="54" spans="1:20" s="10" customFormat="1" ht="15" hidden="1">
      <c r="A54" s="47"/>
      <c r="B54" s="24"/>
      <c r="C54" s="48"/>
      <c r="D54" s="43"/>
      <c r="E54" s="22"/>
      <c r="F54" s="43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90">
        <f t="shared" si="1"/>
        <v>0</v>
      </c>
    </row>
    <row r="55" spans="1:20" s="10" customFormat="1" ht="15">
      <c r="A55" s="47"/>
      <c r="B55" s="24"/>
      <c r="C55" s="48"/>
      <c r="D55" s="43"/>
      <c r="E55" s="22"/>
      <c r="F55" s="43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90">
        <f t="shared" si="1"/>
        <v>0</v>
      </c>
    </row>
    <row r="56" spans="1:20" s="10" customFormat="1" ht="15">
      <c r="A56" s="11"/>
      <c r="B56" s="26"/>
      <c r="C56" s="26"/>
      <c r="D56" s="21"/>
      <c r="E56" s="21"/>
      <c r="F56" s="21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90">
        <f t="shared" si="1"/>
        <v>0</v>
      </c>
    </row>
    <row r="57" spans="1:20" s="10" customFormat="1" ht="18">
      <c r="A57" s="12" t="s">
        <v>0</v>
      </c>
      <c r="B57" s="27"/>
      <c r="C57" s="28"/>
      <c r="D57" s="28"/>
      <c r="E57" s="28"/>
      <c r="F57" s="29"/>
      <c r="G57" s="53">
        <f>SUM(G6:G56)</f>
        <v>6033.4</v>
      </c>
      <c r="H57" s="53">
        <f aca="true" t="shared" si="2" ref="H57:S57">SUM(H6:H56)</f>
        <v>21640.414004365655</v>
      </c>
      <c r="I57" s="53">
        <f t="shared" si="2"/>
        <v>340028.13</v>
      </c>
      <c r="J57" s="53">
        <f t="shared" si="2"/>
        <v>1204748</v>
      </c>
      <c r="K57" s="53">
        <f t="shared" si="2"/>
        <v>0</v>
      </c>
      <c r="L57" s="53">
        <f t="shared" si="2"/>
        <v>0</v>
      </c>
      <c r="M57" s="53">
        <f t="shared" si="2"/>
        <v>15898.460000000003</v>
      </c>
      <c r="N57" s="53">
        <f t="shared" si="2"/>
        <v>0</v>
      </c>
      <c r="O57" s="53">
        <f t="shared" si="2"/>
        <v>150712</v>
      </c>
      <c r="P57" s="53">
        <f t="shared" si="2"/>
        <v>1404313</v>
      </c>
      <c r="Q57" s="53">
        <f t="shared" si="2"/>
        <v>434221.87</v>
      </c>
      <c r="R57" s="53">
        <f t="shared" si="2"/>
        <v>58000</v>
      </c>
      <c r="S57" s="53">
        <f t="shared" si="2"/>
        <v>139440.4032653141</v>
      </c>
      <c r="T57" s="75"/>
    </row>
    <row r="58" spans="1:20" s="10" customFormat="1" ht="18">
      <c r="A58" s="31"/>
      <c r="B58" s="32"/>
      <c r="C58" s="33"/>
      <c r="D58" s="33"/>
      <c r="E58" s="33"/>
      <c r="F58" s="34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6"/>
    </row>
    <row r="59" spans="1:2" ht="15">
      <c r="A59" s="39" t="s">
        <v>22</v>
      </c>
      <c r="B59" s="10"/>
    </row>
    <row r="60" ht="14.25" hidden="1">
      <c r="A60" s="39" t="s">
        <v>23</v>
      </c>
    </row>
    <row r="61" ht="14.25" hidden="1">
      <c r="A61" s="39" t="s">
        <v>24</v>
      </c>
    </row>
    <row r="62" ht="14.25" hidden="1">
      <c r="A62" s="39" t="s">
        <v>34</v>
      </c>
    </row>
    <row r="63" ht="14.25" hidden="1">
      <c r="A63" s="39" t="s">
        <v>35</v>
      </c>
    </row>
    <row r="64" ht="14.25" hidden="1">
      <c r="A64" s="39" t="s">
        <v>36</v>
      </c>
    </row>
    <row r="65" ht="14.25" hidden="1">
      <c r="A65" s="39" t="s">
        <v>37</v>
      </c>
    </row>
    <row r="66" ht="14.25" hidden="1">
      <c r="A66" s="39" t="s">
        <v>46</v>
      </c>
    </row>
    <row r="67" ht="14.25" hidden="1">
      <c r="A67" s="39" t="s">
        <v>47</v>
      </c>
    </row>
    <row r="68" ht="14.25" hidden="1">
      <c r="A68" s="39" t="s">
        <v>62</v>
      </c>
    </row>
    <row r="69" ht="14.25" hidden="1">
      <c r="A69" s="39" t="s">
        <v>63</v>
      </c>
    </row>
    <row r="70" ht="14.25" hidden="1">
      <c r="A70" s="39" t="s">
        <v>67</v>
      </c>
    </row>
    <row r="71" ht="14.25" hidden="1">
      <c r="A71" s="39" t="s">
        <v>66</v>
      </c>
    </row>
    <row r="72" ht="14.25" hidden="1">
      <c r="A72" s="39" t="s">
        <v>71</v>
      </c>
    </row>
    <row r="73" ht="14.25" hidden="1">
      <c r="A73" s="39" t="s">
        <v>70</v>
      </c>
    </row>
    <row r="74" ht="14.25" hidden="1">
      <c r="A74" s="39" t="s">
        <v>74</v>
      </c>
    </row>
    <row r="75" ht="14.25" hidden="1">
      <c r="A75" s="39" t="s">
        <v>73</v>
      </c>
    </row>
    <row r="76" ht="14.25" hidden="1">
      <c r="A76" s="39" t="s">
        <v>76</v>
      </c>
    </row>
    <row r="77" ht="14.25" hidden="1">
      <c r="A77" s="39" t="s">
        <v>77</v>
      </c>
    </row>
    <row r="78" ht="14.25" hidden="1">
      <c r="A78" s="39" t="s">
        <v>86</v>
      </c>
    </row>
    <row r="79" ht="14.25" hidden="1">
      <c r="A79" s="30" t="s">
        <v>47</v>
      </c>
    </row>
    <row r="80" ht="14.25" hidden="1">
      <c r="A80" s="39" t="s">
        <v>89</v>
      </c>
    </row>
    <row r="81" ht="14.25" hidden="1">
      <c r="A81" s="39" t="s">
        <v>88</v>
      </c>
    </row>
    <row r="82" spans="1:4" ht="18" hidden="1">
      <c r="A82" s="39" t="s">
        <v>91</v>
      </c>
      <c r="B82" s="61"/>
      <c r="C82" s="60"/>
      <c r="D82" s="60"/>
    </row>
    <row r="83" ht="14.25" hidden="1">
      <c r="A83" s="39" t="s">
        <v>92</v>
      </c>
    </row>
    <row r="84" ht="14.25">
      <c r="A84" s="39" t="s">
        <v>133</v>
      </c>
    </row>
    <row r="85" ht="14.25">
      <c r="A85" s="39" t="s">
        <v>134</v>
      </c>
    </row>
    <row r="86" ht="14.25">
      <c r="A86" s="39"/>
    </row>
    <row r="87" ht="14.25">
      <c r="A87" s="39"/>
    </row>
    <row r="88" ht="14.25">
      <c r="A88" s="39"/>
    </row>
    <row r="89" ht="14.25">
      <c r="A89" s="39"/>
    </row>
    <row r="90" ht="14.25">
      <c r="A90" s="39"/>
    </row>
    <row r="91" ht="14.25">
      <c r="A91" s="39"/>
    </row>
    <row r="92" ht="14.25">
      <c r="A92" s="3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2019-01-09T16:25:12Z</cp:lastPrinted>
  <dcterms:created xsi:type="dcterms:W3CDTF">2000-04-13T13:33:42Z</dcterms:created>
  <dcterms:modified xsi:type="dcterms:W3CDTF">2022-03-28T16:23:19Z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