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E3449860-4764-4B0C-B69F-B92A1B6888C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Y72" i="2" l="1"/>
  <c r="Z28" i="2"/>
  <c r="Z50" i="2"/>
  <c r="Z51" i="2"/>
  <c r="X72" i="2" l="1"/>
  <c r="Z53" i="2"/>
  <c r="Z52" i="2"/>
  <c r="W72" i="2" l="1"/>
  <c r="V72" i="2"/>
  <c r="Z47" i="2"/>
  <c r="Z48" i="2"/>
  <c r="Z49" i="2"/>
  <c r="Z46" i="2"/>
  <c r="U72" i="2"/>
  <c r="Z65" i="2" l="1"/>
  <c r="T64" i="2"/>
  <c r="T72" i="2" s="1"/>
  <c r="S72" i="2"/>
  <c r="Z45" i="2"/>
  <c r="R72" i="2"/>
  <c r="Z35" i="2"/>
  <c r="Z16" i="2"/>
  <c r="Q15" i="2"/>
  <c r="Q72" i="2" s="1"/>
  <c r="P72" i="2"/>
  <c r="Z18" i="2"/>
  <c r="Z19" i="2"/>
  <c r="Z20" i="2"/>
  <c r="Z21" i="2"/>
  <c r="Z22" i="2"/>
  <c r="Z23" i="2"/>
  <c r="Z24" i="2"/>
  <c r="Z25" i="2"/>
  <c r="Z26" i="2"/>
  <c r="Z29" i="2"/>
  <c r="Z30" i="2"/>
  <c r="Z31" i="2"/>
  <c r="Z32" i="2"/>
  <c r="Z33" i="2"/>
  <c r="Z34" i="2"/>
  <c r="Z36" i="2"/>
  <c r="Z37" i="2"/>
  <c r="Z38" i="2"/>
  <c r="Z39" i="2"/>
  <c r="Z40" i="2"/>
  <c r="Z41" i="2"/>
  <c r="Z42" i="2"/>
  <c r="Z43" i="2"/>
  <c r="Z44" i="2"/>
  <c r="Z54" i="2"/>
  <c r="Z55" i="2"/>
  <c r="Z56" i="2"/>
  <c r="Z57" i="2"/>
  <c r="Z58" i="2"/>
  <c r="Z59" i="2"/>
  <c r="Z60" i="2"/>
  <c r="Z61" i="2"/>
  <c r="Z62" i="2"/>
  <c r="Z63" i="2"/>
  <c r="Z66" i="2"/>
  <c r="Z67" i="2"/>
  <c r="Z68" i="2"/>
  <c r="Z69" i="2"/>
  <c r="Z70" i="2"/>
  <c r="O17" i="2"/>
  <c r="O72" i="2" s="1"/>
  <c r="N40" i="2"/>
  <c r="N42" i="2"/>
  <c r="Z12" i="2"/>
  <c r="M11" i="2"/>
  <c r="Z11" i="2" s="1"/>
  <c r="Z14" i="2"/>
  <c r="L13" i="2"/>
  <c r="Z13" i="2" s="1"/>
  <c r="Z10" i="2"/>
  <c r="K9" i="2"/>
  <c r="K72" i="2" s="1"/>
  <c r="J27" i="2"/>
  <c r="Z71" i="2"/>
  <c r="Z8" i="2"/>
  <c r="H72" i="2"/>
  <c r="I72" i="2"/>
  <c r="J72" i="2" l="1"/>
  <c r="Z27" i="2"/>
  <c r="Z64" i="2"/>
  <c r="Z15" i="2"/>
  <c r="N72" i="2"/>
  <c r="Z17" i="2"/>
  <c r="M72" i="2"/>
  <c r="Z9" i="2"/>
  <c r="L72" i="2"/>
</calcChain>
</file>

<file path=xl/sharedStrings.xml><?xml version="1.0" encoding="utf-8"?>
<sst xmlns="http://schemas.openxmlformats.org/spreadsheetml/2006/main" count="257" uniqueCount="159">
  <si>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</si>
  <si>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</si>
  <si>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</si>
  <si>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</si>
  <si>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</si>
  <si>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</si>
  <si>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</si>
  <si>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</si>
  <si>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</si>
  <si>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</si>
  <si>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</si>
  <si>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</si>
  <si>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</si>
  <si>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</si>
  <si>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</si>
  <si>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</si>
  <si>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</si>
  <si>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</si>
  <si>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</si>
  <si>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</si>
  <si>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</si>
  <si>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</si>
  <si>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</si>
  <si>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</si>
  <si>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</si>
  <si>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</si>
  <si>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</si>
  <si>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</si>
  <si>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</si>
  <si>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</si>
  <si>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K102</t>
  </si>
  <si>
    <t>7003-1010</t>
  </si>
  <si>
    <t>K109</t>
  </si>
  <si>
    <t>7002-6626</t>
  </si>
  <si>
    <t>K105</t>
  </si>
  <si>
    <t>K107</t>
  </si>
  <si>
    <t>7003-1778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</si>
  <si>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</si>
  <si>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</si>
  <si>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</si>
  <si>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</si>
  <si>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</si>
  <si>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</si>
  <si>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</si>
  <si>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</si>
  <si>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</si>
  <si>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</si>
  <si>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</si>
  <si>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</si>
  <si>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</si>
  <si>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</si>
  <si>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</si>
  <si>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</si>
  <si>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</si>
  <si>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</si>
  <si>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</si>
  <si>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</si>
  <si>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</si>
  <si>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</si>
  <si>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</si>
  <si>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</si>
  <si>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</si>
  <si>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</si>
  <si>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</si>
  <si>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</si>
  <si>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</si>
  <si>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</si>
  <si>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</si>
  <si>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</si>
  <si>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</si>
  <si>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</si>
  <si>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</si>
  <si>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</si>
  <si>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</si>
  <si>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</si>
  <si>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</si>
  <si>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</si>
  <si>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</si>
  <si>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</si>
  <si>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</si>
  <si>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</si>
  <si>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</si>
  <si>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</si>
  <si>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</si>
  <si>
    <t>BUDGET #7 FY23</t>
  </si>
  <si>
    <t>FWIADWK23B</t>
  </si>
  <si>
    <t>OCTOBER 1, 2022-JUNE 30,  2023</t>
  </si>
  <si>
    <t>BUDGET #7 FY23 DECEMBER 8, 2022</t>
  </si>
  <si>
    <t>TO ADD FY23 DISLOCATED WORKER FUND</t>
  </si>
  <si>
    <t>TO ADD FY23 STATE ONE STOP FUND</t>
  </si>
  <si>
    <t>STOSCC2023</t>
  </si>
  <si>
    <t>BUDGET #8 FY23</t>
  </si>
  <si>
    <t>BUDGET #8 FY23 DECEMBER 13, 2022</t>
  </si>
  <si>
    <t>BUDGET #9 FY23</t>
  </si>
  <si>
    <t>BUDGET #9 FY23 DECEMBER 19, 2022</t>
  </si>
  <si>
    <t>TO ADD FY23 ADULT FUNDS</t>
  </si>
  <si>
    <t>FWIAADT23B</t>
  </si>
  <si>
    <t>BUDGET #10 FY23</t>
  </si>
  <si>
    <t>BUDGET #10 FY23 JANUARY 10, 2023</t>
  </si>
  <si>
    <t>BUDGET #11 FY23</t>
  </si>
  <si>
    <t>BUDGET #11 FY23 JANUARY 12, 2023</t>
  </si>
  <si>
    <t>TO INCREASE WPP PROGRAM</t>
  </si>
  <si>
    <t>FAIN #</t>
  </si>
  <si>
    <t>AA-38535-22-55-A-25</t>
  </si>
  <si>
    <t>TA38685-22-55-A-25</t>
  </si>
  <si>
    <t>DV35786-21-55-5-25</t>
  </si>
  <si>
    <t>DUNS 947581567</t>
  </si>
  <si>
    <t>BUDGET #12 FY23</t>
  </si>
  <si>
    <t>FTRADE 2022</t>
  </si>
  <si>
    <t>TRADE (SERVICE DATE: 10/1/2021-9/30/2024)</t>
  </si>
  <si>
    <t>JULY 1, 2023 - SEPTEMBER 30, 2024</t>
  </si>
  <si>
    <t>BUDGET #12 FY23 JANUARY 25, 2023</t>
  </si>
  <si>
    <t>TO ADD TRADE FUNDS</t>
  </si>
  <si>
    <t>BUDGET #13 FY23</t>
  </si>
  <si>
    <t>MCB</t>
  </si>
  <si>
    <t>DOE-Infrastructure</t>
  </si>
  <si>
    <t>DOE-WDB Support</t>
  </si>
  <si>
    <t>MRC</t>
  </si>
  <si>
    <t>K222</t>
  </si>
  <si>
    <t>K123</t>
  </si>
  <si>
    <t>K228</t>
  </si>
  <si>
    <t>K133</t>
  </si>
  <si>
    <t>4110-3021</t>
  </si>
  <si>
    <t>7038-0107</t>
  </si>
  <si>
    <t>7035-0002</t>
  </si>
  <si>
    <t>4120-0020</t>
  </si>
  <si>
    <t>BUDGET #13 FY23 FEB. 7, 2023</t>
  </si>
  <si>
    <t>TO ADD PARTNER FUNDS</t>
  </si>
  <si>
    <t>FH126A22VR</t>
  </si>
  <si>
    <t>FV002A2222</t>
  </si>
  <si>
    <t>DOE2023</t>
  </si>
  <si>
    <t>F100VR0022</t>
  </si>
  <si>
    <t>VENDOR CUSTOMER CODE</t>
  </si>
  <si>
    <t>VC0000986857</t>
  </si>
  <si>
    <t>UEI #</t>
  </si>
  <si>
    <t>ZMY9NZB1MD13</t>
  </si>
  <si>
    <t xml:space="preserve">MA SCSEP </t>
  </si>
  <si>
    <t>K116</t>
  </si>
  <si>
    <t>9110-1178</t>
  </si>
  <si>
    <t>BUDGET #14 FY23</t>
  </si>
  <si>
    <t>BUDGET #14 FY23 MARCH 21, 2023</t>
  </si>
  <si>
    <t xml:space="preserve">FAD38278PI </t>
  </si>
  <si>
    <t>JAN 1, 2023-JUNE 30, 2023</t>
  </si>
  <si>
    <t>BUDGET #15 FY23</t>
  </si>
  <si>
    <t>BUDGET #15 FY23 MARCH 23, 2023</t>
  </si>
  <si>
    <t>TO ADD SCSEP FUNDS</t>
  </si>
  <si>
    <t>WPP SNAP EXPANSION</t>
  </si>
  <si>
    <t>OCT 1, 2022-FEB 16, 2023</t>
  </si>
  <si>
    <t>FEB 17, 2023-JUNE 30,2023</t>
  </si>
  <si>
    <t>BUDGET #16 FY23</t>
  </si>
  <si>
    <t>FY20233067</t>
  </si>
  <si>
    <t>BUDGET #16 FY23 APRIL 14, 2023</t>
  </si>
  <si>
    <t>TO ADD WPP EXPANSION FUNDS</t>
  </si>
  <si>
    <t>MA SCSEP -CASE MANAGEMENT</t>
  </si>
  <si>
    <t>BUDGET #17 FY23</t>
  </si>
  <si>
    <t>UI-35950-21-60-A-25</t>
  </si>
  <si>
    <t>ES-38736-22-55-A-25</t>
  </si>
  <si>
    <t>BUDGET #17 FY23 MAY 2, 2023</t>
  </si>
  <si>
    <t>TO ADD ADDITIONAL RESEA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</si>
</sst>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b/>
      <sz val="11"/>
      <color rgb="FF242424"/>
      <name val="Book Antiqua"/>
      <family val="1"/>
    </font>
    <font>
      <sz val="11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FF0000"/>
      <name val="Book Antiqua"/>
      <family val="1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10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7" xfId="0" applyFont="1" applyBorder="1" applyAlignment="1">
      <alignment horizontal="left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0" fontId="10" fillId="0" borderId="0" xfId="0" applyFont="1"/>
    <xf numFmtId="0" fontId="15" fillId="0" borderId="0" xfId="0" applyFont="1" applyAlignment="1">
      <alignment horizontal="left"/>
    </xf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Border="1" applyAlignment="1">
      <alignment horizontal="center"/>
    </xf>
    <xf numFmtId="0" fontId="13" fillId="0" borderId="3" xfId="0" applyFont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20" fillId="2" borderId="13" xfId="0" applyFont="1" applyFill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4" fillId="0" borderId="0" xfId="0" applyFont="1"/>
    <xf numFmtId="0" fontId="18" fillId="0" borderId="2" xfId="0" applyFont="1" applyBorder="1"/>
    <xf numFmtId="0" fontId="21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wrapText="1"/>
    </xf>
    <xf numFmtId="44" fontId="8" fillId="0" borderId="2" xfId="1" applyFont="1" applyBorder="1"/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22" fillId="3" borderId="2" xfId="0" applyFont="1" applyFill="1" applyBorder="1"/>
    <xf numFmtId="0" fontId="22" fillId="3" borderId="2" xfId="0" quotePrefix="1" applyFont="1" applyFill="1" applyBorder="1" applyAlignment="1">
      <alignment horizontal="center" vertical="center" wrapText="1"/>
    </xf>
    <xf numFmtId="0" fontId="23" fillId="3" borderId="2" xfId="0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0" fontId="23" fillId="3" borderId="2" xfId="0" applyFont="1" applyFill="1" applyBorder="1" applyAlignment="1">
      <alignment horizontal="center" vertical="center" wrapText="1"/>
    </xf>
    <xf numFmtId="0" fontId="22" fillId="3" borderId="2" xfId="0" applyFont="1" applyFill="1" applyBorder="1" applyAlignment="1">
      <alignment horizontal="center"/>
    </xf>
    <xf numFmtId="44" fontId="22" fillId="3" borderId="2" xfId="1" applyFont="1" applyFill="1" applyBorder="1" applyAlignment="1">
      <alignment horizontal="center"/>
    </xf>
    <xf numFmtId="44" fontId="22" fillId="3" borderId="2" xfId="1" applyFont="1" applyFill="1" applyBorder="1"/>
    <xf numFmtId="44" fontId="22" fillId="3" borderId="2" xfId="0" applyNumberFormat="1" applyFont="1" applyFill="1" applyBorder="1"/>
    <xf numFmtId="0" fontId="22" fillId="3" borderId="0" xfId="0" applyFont="1" applyFill="1"/>
    <xf numFmtId="0" fontId="22" fillId="0" borderId="0" xfId="0" applyFont="1"/>
    <xf numFmtId="0" fontId="22" fillId="3" borderId="2" xfId="0" quotePrefix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9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7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4" fillId="0" borderId="14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21"/>
  <sheetViews>
    <sheetView tabSelected="1" zoomScale="120" zoomScaleNormal="120" workbookViewId="0">
      <selection activeCell="A72" sqref="A72"/>
    </sheetView>
  </sheetViews>
  <sheetFormatPr defaultColWidth="9.1796875" defaultRowHeight="12" x14ac:dyDescent="0.3"/>
  <cols>
    <col min="1" max="1" width="68.90625" style="3" customWidth="1"/>
    <col min="2" max="2" width="38.36328125" style="3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2" bestFit="1" customWidth="1"/>
    <col min="7" max="7" width="31.08984375" style="2" customWidth="1"/>
    <col min="8" max="8" width="14.08984375" style="47" hidden="1" customWidth="1"/>
    <col min="9" max="24" width="12.90625" style="47" hidden="1" customWidth="1"/>
    <col min="25" max="25" width="12.90625" style="47" customWidth="1"/>
    <col min="26" max="26" width="12.1796875" style="3" hidden="1" customWidth="1"/>
    <col min="27" max="27" width="26.7265625" style="3" bestFit="1" customWidth="1"/>
    <col min="28" max="16384" width="9.1796875" style="3"/>
  </cols>
  <sheetData>
    <row r="1" spans="1:26" ht="20.5" x14ac:dyDescent="0.45">
      <c r="A1" s="3" t="s">
        <v>11</v>
      </c>
      <c r="B1" s="96" t="s">
        <v>10</v>
      </c>
      <c r="C1" s="97"/>
      <c r="D1" s="97"/>
      <c r="E1" s="97"/>
      <c r="F1" s="97"/>
      <c r="G1" s="77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</row>
    <row r="2" spans="1:26" ht="20.5" x14ac:dyDescent="0.45">
      <c r="A2" s="26" t="s">
        <v>7</v>
      </c>
      <c r="B2" s="6"/>
      <c r="C2" s="6"/>
      <c r="D2" s="6"/>
      <c r="E2" s="7"/>
      <c r="F2" s="7"/>
      <c r="G2" s="7"/>
    </row>
    <row r="3" spans="1:26" ht="20.5" x14ac:dyDescent="0.45">
      <c r="A3" s="4" t="s">
        <v>12</v>
      </c>
      <c r="C3" s="1"/>
    </row>
    <row r="4" spans="1:26" ht="21" thickBot="1" x14ac:dyDescent="0.5">
      <c r="A4" s="4"/>
      <c r="B4" s="5"/>
      <c r="C4" s="1"/>
    </row>
    <row r="5" spans="1:26" s="9" customFormat="1" ht="29.5" thickBot="1" x14ac:dyDescent="0.4">
      <c r="A5" s="21"/>
      <c r="B5" s="22" t="s">
        <v>2</v>
      </c>
      <c r="C5" s="22" t="s">
        <v>3</v>
      </c>
      <c r="D5" s="22" t="s">
        <v>4</v>
      </c>
      <c r="E5" s="22" t="s">
        <v>5</v>
      </c>
      <c r="F5" s="22" t="s">
        <v>1</v>
      </c>
      <c r="G5" s="22" t="s">
        <v>102</v>
      </c>
      <c r="H5" s="48" t="s">
        <v>38</v>
      </c>
      <c r="I5" s="53" t="s">
        <v>39</v>
      </c>
      <c r="J5" s="53" t="s">
        <v>40</v>
      </c>
      <c r="K5" s="53" t="s">
        <v>66</v>
      </c>
      <c r="L5" s="53" t="s">
        <v>72</v>
      </c>
      <c r="M5" s="53" t="s">
        <v>76</v>
      </c>
      <c r="N5" s="53" t="s">
        <v>80</v>
      </c>
      <c r="O5" s="53" t="s">
        <v>84</v>
      </c>
      <c r="P5" s="53" t="s">
        <v>91</v>
      </c>
      <c r="Q5" s="53" t="s">
        <v>93</v>
      </c>
      <c r="R5" s="53" t="s">
        <v>97</v>
      </c>
      <c r="S5" s="53" t="s">
        <v>99</v>
      </c>
      <c r="T5" s="53" t="s">
        <v>107</v>
      </c>
      <c r="U5" s="53" t="s">
        <v>113</v>
      </c>
      <c r="V5" s="53" t="s">
        <v>139</v>
      </c>
      <c r="W5" s="53" t="s">
        <v>143</v>
      </c>
      <c r="X5" s="53" t="s">
        <v>149</v>
      </c>
      <c r="Y5" s="53" t="s">
        <v>154</v>
      </c>
      <c r="Z5" s="8" t="s">
        <v>6</v>
      </c>
    </row>
    <row r="6" spans="1:26" s="13" customFormat="1" ht="14.5" hidden="1" x14ac:dyDescent="0.35">
      <c r="A6" s="19" t="s">
        <v>8</v>
      </c>
      <c r="B6" s="31"/>
      <c r="C6" s="35"/>
      <c r="D6" s="35"/>
      <c r="E6" s="36"/>
      <c r="F6" s="37"/>
      <c r="G6" s="9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20"/>
    </row>
    <row r="7" spans="1:26" s="13" customFormat="1" ht="14.5" hidden="1" x14ac:dyDescent="0.35">
      <c r="A7" s="10" t="s">
        <v>41</v>
      </c>
      <c r="B7" s="12"/>
      <c r="C7" s="23"/>
      <c r="D7" s="23"/>
      <c r="E7" s="24"/>
      <c r="F7" s="10"/>
      <c r="G7" s="100"/>
      <c r="H7" s="59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11"/>
    </row>
    <row r="8" spans="1:26" s="13" customFormat="1" ht="15.5" hidden="1" x14ac:dyDescent="0.35">
      <c r="A8" s="70" t="s">
        <v>67</v>
      </c>
      <c r="B8" s="69" t="s">
        <v>63</v>
      </c>
      <c r="C8" s="10" t="s">
        <v>68</v>
      </c>
      <c r="D8" s="54" t="s">
        <v>28</v>
      </c>
      <c r="E8" s="54">
        <v>6501</v>
      </c>
      <c r="F8" s="12">
        <v>17.259</v>
      </c>
      <c r="G8" s="106" t="s">
        <v>103</v>
      </c>
      <c r="H8" s="59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11">
        <f>SUM(H8:J8)</f>
        <v>0</v>
      </c>
    </row>
    <row r="9" spans="1:26" s="13" customFormat="1" ht="15.5" hidden="1" x14ac:dyDescent="0.35">
      <c r="A9" s="70" t="s">
        <v>71</v>
      </c>
      <c r="B9" s="12" t="s">
        <v>64</v>
      </c>
      <c r="C9" s="10" t="s">
        <v>68</v>
      </c>
      <c r="D9" s="54" t="s">
        <v>28</v>
      </c>
      <c r="E9" s="54">
        <v>6501</v>
      </c>
      <c r="F9" s="12">
        <v>17.259</v>
      </c>
      <c r="G9" s="106" t="s">
        <v>103</v>
      </c>
      <c r="H9" s="59"/>
      <c r="I9" s="45"/>
      <c r="J9" s="45"/>
      <c r="K9" s="45">
        <f>446348-1</f>
        <v>446347</v>
      </c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11">
        <f>SUM(K9)</f>
        <v>446347</v>
      </c>
    </row>
    <row r="10" spans="1:26" s="13" customFormat="1" ht="15.5" hidden="1" x14ac:dyDescent="0.35">
      <c r="A10" s="70" t="s">
        <v>71</v>
      </c>
      <c r="B10" s="12" t="s">
        <v>65</v>
      </c>
      <c r="C10" s="10" t="s">
        <v>68</v>
      </c>
      <c r="D10" s="54" t="s">
        <v>28</v>
      </c>
      <c r="E10" s="54">
        <v>6501</v>
      </c>
      <c r="F10" s="12">
        <v>17.259</v>
      </c>
      <c r="G10" s="106" t="s">
        <v>103</v>
      </c>
      <c r="H10" s="59"/>
      <c r="I10" s="45"/>
      <c r="J10" s="45"/>
      <c r="K10" s="45">
        <v>1</v>
      </c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11">
        <f>SUM(K10)</f>
        <v>1</v>
      </c>
    </row>
    <row r="11" spans="1:26" s="13" customFormat="1" ht="15.5" hidden="1" x14ac:dyDescent="0.35">
      <c r="A11" s="14" t="s">
        <v>26</v>
      </c>
      <c r="B11" s="12" t="s">
        <v>64</v>
      </c>
      <c r="C11" s="44" t="s">
        <v>77</v>
      </c>
      <c r="D11" s="71" t="s">
        <v>29</v>
      </c>
      <c r="E11" s="71">
        <v>6502</v>
      </c>
      <c r="F11" s="10">
        <v>17.257999999999999</v>
      </c>
      <c r="G11" s="106" t="s">
        <v>103</v>
      </c>
      <c r="H11" s="59"/>
      <c r="I11" s="45"/>
      <c r="J11" s="45"/>
      <c r="K11" s="45"/>
      <c r="L11" s="45"/>
      <c r="M11" s="45">
        <f>69061-1</f>
        <v>69060</v>
      </c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11">
        <f>SUM(M11)</f>
        <v>69060</v>
      </c>
    </row>
    <row r="12" spans="1:26" s="13" customFormat="1" ht="15.5" hidden="1" x14ac:dyDescent="0.35">
      <c r="A12" s="14" t="s">
        <v>26</v>
      </c>
      <c r="B12" s="12" t="s">
        <v>65</v>
      </c>
      <c r="C12" s="44" t="s">
        <v>77</v>
      </c>
      <c r="D12" s="71" t="s">
        <v>29</v>
      </c>
      <c r="E12" s="71">
        <v>6502</v>
      </c>
      <c r="F12" s="10">
        <v>17.257999999999999</v>
      </c>
      <c r="G12" s="106" t="s">
        <v>103</v>
      </c>
      <c r="H12" s="59"/>
      <c r="I12" s="45"/>
      <c r="J12" s="45"/>
      <c r="K12" s="45"/>
      <c r="L12" s="45"/>
      <c r="M12" s="45">
        <v>1</v>
      </c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11">
        <f>SUM(M12)</f>
        <v>1</v>
      </c>
    </row>
    <row r="13" spans="1:26" s="13" customFormat="1" ht="15.5" hidden="1" x14ac:dyDescent="0.35">
      <c r="A13" s="25" t="s">
        <v>27</v>
      </c>
      <c r="B13" s="12" t="s">
        <v>64</v>
      </c>
      <c r="C13" s="10" t="s">
        <v>73</v>
      </c>
      <c r="D13" s="71" t="s">
        <v>36</v>
      </c>
      <c r="E13" s="71">
        <v>6503</v>
      </c>
      <c r="F13" s="10">
        <v>17.277999999999999</v>
      </c>
      <c r="G13" s="106" t="s">
        <v>103</v>
      </c>
      <c r="H13" s="59"/>
      <c r="I13" s="45"/>
      <c r="J13" s="45"/>
      <c r="K13" s="45"/>
      <c r="L13" s="45">
        <f>89990-1</f>
        <v>89989</v>
      </c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11">
        <f>SUM(L13)</f>
        <v>89989</v>
      </c>
    </row>
    <row r="14" spans="1:26" s="13" customFormat="1" ht="15.5" hidden="1" x14ac:dyDescent="0.35">
      <c r="A14" s="25" t="s">
        <v>27</v>
      </c>
      <c r="B14" s="12" t="s">
        <v>65</v>
      </c>
      <c r="C14" s="10" t="s">
        <v>73</v>
      </c>
      <c r="D14" s="71" t="s">
        <v>36</v>
      </c>
      <c r="E14" s="71">
        <v>6503</v>
      </c>
      <c r="F14" s="10">
        <v>17.277999999999999</v>
      </c>
      <c r="G14" s="106" t="s">
        <v>103</v>
      </c>
      <c r="H14" s="59"/>
      <c r="I14" s="45"/>
      <c r="J14" s="45"/>
      <c r="K14" s="45"/>
      <c r="L14" s="45">
        <v>1</v>
      </c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11">
        <f>SUM(L14)</f>
        <v>1</v>
      </c>
    </row>
    <row r="15" spans="1:26" s="13" customFormat="1" ht="15.5" hidden="1" x14ac:dyDescent="0.35">
      <c r="A15" s="14" t="s">
        <v>26</v>
      </c>
      <c r="B15" s="12" t="s">
        <v>86</v>
      </c>
      <c r="C15" s="10" t="s">
        <v>96</v>
      </c>
      <c r="D15" s="71" t="s">
        <v>29</v>
      </c>
      <c r="E15" s="71">
        <v>6502</v>
      </c>
      <c r="F15" s="10">
        <v>17.257999999999999</v>
      </c>
      <c r="G15" s="106" t="s">
        <v>103</v>
      </c>
      <c r="H15" s="59"/>
      <c r="I15" s="45"/>
      <c r="J15" s="45"/>
      <c r="K15" s="45"/>
      <c r="L15" s="45"/>
      <c r="M15" s="45"/>
      <c r="N15" s="45"/>
      <c r="O15" s="45"/>
      <c r="P15" s="45"/>
      <c r="Q15" s="45">
        <f>308624-1</f>
        <v>308623</v>
      </c>
      <c r="R15" s="45"/>
      <c r="S15" s="45"/>
      <c r="T15" s="45"/>
      <c r="U15" s="45"/>
      <c r="V15" s="45"/>
      <c r="W15" s="45"/>
      <c r="X15" s="45"/>
      <c r="Y15" s="45"/>
      <c r="Z15" s="11">
        <f>SUM(Q15)</f>
        <v>308623</v>
      </c>
    </row>
    <row r="16" spans="1:26" s="13" customFormat="1" ht="15.5" hidden="1" x14ac:dyDescent="0.35">
      <c r="A16" s="14" t="s">
        <v>26</v>
      </c>
      <c r="B16" s="12" t="s">
        <v>65</v>
      </c>
      <c r="C16" s="10" t="s">
        <v>96</v>
      </c>
      <c r="D16" s="71" t="s">
        <v>29</v>
      </c>
      <c r="E16" s="71">
        <v>6502</v>
      </c>
      <c r="F16" s="10">
        <v>17.257999999999999</v>
      </c>
      <c r="G16" s="106" t="s">
        <v>103</v>
      </c>
      <c r="H16" s="59"/>
      <c r="I16" s="45"/>
      <c r="J16" s="45"/>
      <c r="K16" s="45"/>
      <c r="L16" s="45"/>
      <c r="M16" s="45"/>
      <c r="N16" s="45"/>
      <c r="O16" s="45"/>
      <c r="P16" s="45"/>
      <c r="Q16" s="45">
        <v>1</v>
      </c>
      <c r="R16" s="45"/>
      <c r="S16" s="45"/>
      <c r="T16" s="45"/>
      <c r="U16" s="45"/>
      <c r="V16" s="45"/>
      <c r="W16" s="45"/>
      <c r="X16" s="45"/>
      <c r="Y16" s="45"/>
      <c r="Z16" s="11">
        <f>SUM(Q16)</f>
        <v>1</v>
      </c>
    </row>
    <row r="17" spans="1:27" s="13" customFormat="1" ht="15.5" hidden="1" x14ac:dyDescent="0.35">
      <c r="A17" s="25" t="s">
        <v>27</v>
      </c>
      <c r="B17" s="12" t="s">
        <v>86</v>
      </c>
      <c r="C17" s="10" t="s">
        <v>85</v>
      </c>
      <c r="D17" s="71" t="s">
        <v>36</v>
      </c>
      <c r="E17" s="71">
        <v>6503</v>
      </c>
      <c r="F17" s="10">
        <v>17.277999999999999</v>
      </c>
      <c r="G17" s="106" t="s">
        <v>103</v>
      </c>
      <c r="H17" s="59"/>
      <c r="I17" s="45"/>
      <c r="J17" s="45"/>
      <c r="K17" s="45"/>
      <c r="L17" s="45"/>
      <c r="M17" s="45"/>
      <c r="N17" s="45"/>
      <c r="O17" s="45">
        <f>357511-1</f>
        <v>357510</v>
      </c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11">
        <f>SUM(O17)</f>
        <v>357510</v>
      </c>
    </row>
    <row r="18" spans="1:27" s="13" customFormat="1" ht="15.5" hidden="1" x14ac:dyDescent="0.35">
      <c r="A18" s="25" t="s">
        <v>27</v>
      </c>
      <c r="B18" s="12" t="s">
        <v>65</v>
      </c>
      <c r="C18" s="10" t="s">
        <v>85</v>
      </c>
      <c r="D18" s="71" t="s">
        <v>36</v>
      </c>
      <c r="E18" s="71">
        <v>6503</v>
      </c>
      <c r="F18" s="10">
        <v>17.277999999999999</v>
      </c>
      <c r="G18" s="106" t="s">
        <v>103</v>
      </c>
      <c r="H18" s="59"/>
      <c r="I18" s="45"/>
      <c r="J18" s="45"/>
      <c r="K18" s="45"/>
      <c r="L18" s="45"/>
      <c r="M18" s="45"/>
      <c r="N18" s="45"/>
      <c r="O18" s="45">
        <v>1</v>
      </c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11">
        <f>SUM(O18)</f>
        <v>1</v>
      </c>
    </row>
    <row r="19" spans="1:27" s="13" customFormat="1" ht="14.5" hidden="1" x14ac:dyDescent="0.35">
      <c r="A19" s="56"/>
      <c r="B19" s="12"/>
      <c r="C19" s="10"/>
      <c r="D19" s="10"/>
      <c r="E19" s="10"/>
      <c r="F19" s="10"/>
      <c r="G19" s="100"/>
      <c r="H19" s="59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11">
        <f>SUM(O19)</f>
        <v>0</v>
      </c>
    </row>
    <row r="20" spans="1:27" s="13" customFormat="1" ht="14.5" hidden="1" x14ac:dyDescent="0.35">
      <c r="A20" s="64"/>
      <c r="B20" s="12"/>
      <c r="C20" s="62"/>
      <c r="D20" s="10"/>
      <c r="E20" s="10"/>
      <c r="F20" s="10"/>
      <c r="G20" s="100"/>
      <c r="H20" s="59"/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11">
        <f>SUM(O20)</f>
        <v>0</v>
      </c>
    </row>
    <row r="21" spans="1:27" s="13" customFormat="1" ht="14.5" hidden="1" x14ac:dyDescent="0.35">
      <c r="A21" s="64"/>
      <c r="B21" s="12"/>
      <c r="C21" s="62"/>
      <c r="D21" s="10"/>
      <c r="E21" s="10"/>
      <c r="F21" s="10"/>
      <c r="G21" s="100"/>
      <c r="H21" s="59"/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11">
        <f>SUM(O21)</f>
        <v>0</v>
      </c>
    </row>
    <row r="22" spans="1:27" s="13" customFormat="1" ht="14.5" hidden="1" x14ac:dyDescent="0.35">
      <c r="A22" s="30"/>
      <c r="B22" s="63"/>
      <c r="C22" s="27"/>
      <c r="D22" s="10"/>
      <c r="E22" s="10"/>
      <c r="F22" s="10"/>
      <c r="G22" s="100"/>
      <c r="H22" s="59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11">
        <f>SUM(O22)</f>
        <v>0</v>
      </c>
    </row>
    <row r="23" spans="1:27" s="13" customFormat="1" ht="14.5" hidden="1" x14ac:dyDescent="0.35">
      <c r="A23" s="30"/>
      <c r="B23" s="12"/>
      <c r="C23" s="27"/>
      <c r="D23" s="10"/>
      <c r="E23" s="10"/>
      <c r="F23" s="10"/>
      <c r="G23" s="100"/>
      <c r="H23" s="59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11">
        <f>SUM(O23)</f>
        <v>0</v>
      </c>
    </row>
    <row r="24" spans="1:27" s="13" customFormat="1" ht="14.5" x14ac:dyDescent="0.35">
      <c r="A24" s="30"/>
      <c r="B24" s="12"/>
      <c r="C24" s="57"/>
      <c r="D24" s="73"/>
      <c r="E24" s="73"/>
      <c r="F24" s="57"/>
      <c r="G24" s="102"/>
      <c r="H24" s="59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11">
        <f>SUM(O24)</f>
        <v>0</v>
      </c>
    </row>
    <row r="25" spans="1:27" s="13" customFormat="1" ht="14.5" x14ac:dyDescent="0.35">
      <c r="A25" s="19" t="s">
        <v>8</v>
      </c>
      <c r="B25" s="12"/>
      <c r="C25" s="23"/>
      <c r="D25" s="23"/>
      <c r="E25" s="24"/>
      <c r="F25" s="10"/>
      <c r="G25" s="100"/>
      <c r="H25" s="59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11">
        <f>SUM(O25)</f>
        <v>0</v>
      </c>
    </row>
    <row r="26" spans="1:27" s="13" customFormat="1" ht="14.5" x14ac:dyDescent="0.35">
      <c r="A26" s="10" t="s">
        <v>42</v>
      </c>
      <c r="B26" s="12"/>
      <c r="C26" s="23"/>
      <c r="D26" s="23"/>
      <c r="E26" s="24"/>
      <c r="F26" s="10"/>
      <c r="G26" s="100"/>
      <c r="H26" s="59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11">
        <f>SUM(O26)</f>
        <v>0</v>
      </c>
    </row>
    <row r="27" spans="1:27" s="13" customFormat="1" ht="15.5" x14ac:dyDescent="0.35">
      <c r="A27" s="66" t="s">
        <v>57</v>
      </c>
      <c r="B27" s="68" t="s">
        <v>55</v>
      </c>
      <c r="C27" s="10" t="s">
        <v>59</v>
      </c>
      <c r="D27" s="10" t="s">
        <v>60</v>
      </c>
      <c r="E27" s="10" t="s">
        <v>58</v>
      </c>
      <c r="F27" s="10">
        <v>17.225000000000001</v>
      </c>
      <c r="G27" s="106" t="s">
        <v>155</v>
      </c>
      <c r="H27" s="59"/>
      <c r="I27" s="45"/>
      <c r="J27" s="45">
        <f>5000-1</f>
        <v>4999</v>
      </c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>
        <v>85305.51</v>
      </c>
      <c r="Z27" s="11">
        <f>SUM(H27:Y27)</f>
        <v>90304.51</v>
      </c>
      <c r="AA27" s="38"/>
    </row>
    <row r="28" spans="1:27" s="13" customFormat="1" ht="15.5" hidden="1" x14ac:dyDescent="0.35">
      <c r="A28" s="66" t="s">
        <v>57</v>
      </c>
      <c r="B28" s="65" t="s">
        <v>56</v>
      </c>
      <c r="C28" s="10" t="s">
        <v>59</v>
      </c>
      <c r="D28" s="10" t="s">
        <v>60</v>
      </c>
      <c r="E28" s="10" t="s">
        <v>58</v>
      </c>
      <c r="F28" s="10">
        <v>17.225000000000001</v>
      </c>
      <c r="G28" s="106" t="s">
        <v>155</v>
      </c>
      <c r="H28" s="59"/>
      <c r="I28" s="45"/>
      <c r="J28" s="45">
        <v>1</v>
      </c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11">
        <f>SUM(H28:Y28)</f>
        <v>1</v>
      </c>
    </row>
    <row r="29" spans="1:27" s="13" customFormat="1" ht="14.5" x14ac:dyDescent="0.35">
      <c r="A29" s="32"/>
      <c r="B29" s="12"/>
      <c r="C29" s="10"/>
      <c r="D29" s="10"/>
      <c r="E29" s="10"/>
      <c r="F29" s="10"/>
      <c r="G29" s="100"/>
      <c r="H29" s="59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11">
        <f>SUM(O29)</f>
        <v>0</v>
      </c>
      <c r="AA29" s="38"/>
    </row>
    <row r="30" spans="1:27" s="13" customFormat="1" ht="14.5" x14ac:dyDescent="0.35">
      <c r="A30" s="14"/>
      <c r="B30" s="12"/>
      <c r="C30" s="10"/>
      <c r="D30" s="10"/>
      <c r="E30" s="10"/>
      <c r="F30" s="10"/>
      <c r="G30" s="100"/>
      <c r="H30" s="59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11">
        <f>SUM(O30)</f>
        <v>0</v>
      </c>
    </row>
    <row r="31" spans="1:27" s="13" customFormat="1" ht="14.5" x14ac:dyDescent="0.35">
      <c r="A31" s="14"/>
      <c r="B31" s="12"/>
      <c r="C31" s="10"/>
      <c r="D31" s="10"/>
      <c r="E31" s="10"/>
      <c r="F31" s="10"/>
      <c r="G31" s="100"/>
      <c r="H31" s="59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11">
        <f>SUM(O31)</f>
        <v>0</v>
      </c>
    </row>
    <row r="32" spans="1:27" s="13" customFormat="1" ht="14.5" hidden="1" x14ac:dyDescent="0.35">
      <c r="A32" s="25"/>
      <c r="B32" s="12"/>
      <c r="C32" s="23"/>
      <c r="D32" s="23"/>
      <c r="E32" s="24"/>
      <c r="F32" s="10"/>
      <c r="G32" s="100"/>
      <c r="H32" s="59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11">
        <f>SUM(O32)</f>
        <v>0</v>
      </c>
    </row>
    <row r="33" spans="1:28" s="13" customFormat="1" ht="14.5" hidden="1" x14ac:dyDescent="0.35">
      <c r="A33" s="19" t="s">
        <v>8</v>
      </c>
      <c r="B33" s="12"/>
      <c r="C33" s="23"/>
      <c r="D33" s="23"/>
      <c r="E33" s="24"/>
      <c r="F33" s="10"/>
      <c r="G33" s="100"/>
      <c r="H33" s="59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11">
        <f>SUM(O33)</f>
        <v>0</v>
      </c>
    </row>
    <row r="34" spans="1:28" s="13" customFormat="1" ht="14.5" hidden="1" x14ac:dyDescent="0.35">
      <c r="A34" s="10" t="s">
        <v>47</v>
      </c>
      <c r="B34" s="12"/>
      <c r="C34" s="23"/>
      <c r="D34" s="23"/>
      <c r="E34" s="24"/>
      <c r="F34" s="10"/>
      <c r="G34" s="100"/>
      <c r="H34" s="59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11">
        <f>SUM(O34)</f>
        <v>0</v>
      </c>
    </row>
    <row r="35" spans="1:28" s="13" customFormat="1" ht="15" hidden="1" thickBot="1" x14ac:dyDescent="0.4">
      <c r="A35" s="28" t="s">
        <v>15</v>
      </c>
      <c r="B35" s="68" t="s">
        <v>55</v>
      </c>
      <c r="C35" s="72" t="s">
        <v>90</v>
      </c>
      <c r="D35" s="58" t="s">
        <v>20</v>
      </c>
      <c r="E35" s="58" t="s">
        <v>25</v>
      </c>
      <c r="F35" s="12" t="s">
        <v>16</v>
      </c>
      <c r="G35" s="101"/>
      <c r="H35" s="59"/>
      <c r="I35" s="45"/>
      <c r="J35" s="45"/>
      <c r="K35" s="45"/>
      <c r="L35" s="45"/>
      <c r="M35" s="45"/>
      <c r="N35" s="45"/>
      <c r="O35" s="45"/>
      <c r="P35" s="45">
        <v>191465</v>
      </c>
      <c r="Q35" s="45"/>
      <c r="R35" s="45">
        <v>191465</v>
      </c>
      <c r="S35" s="45"/>
      <c r="T35" s="45"/>
      <c r="U35" s="45"/>
      <c r="V35" s="45"/>
      <c r="W35" s="45"/>
      <c r="X35" s="45"/>
      <c r="Y35" s="45"/>
      <c r="Z35" s="11">
        <f>SUM(P35:R35)</f>
        <v>382930</v>
      </c>
    </row>
    <row r="36" spans="1:28" s="13" customFormat="1" ht="15" hidden="1" thickTop="1" x14ac:dyDescent="0.35">
      <c r="A36" s="28"/>
      <c r="B36" s="12"/>
      <c r="C36" s="10"/>
      <c r="D36" s="10"/>
      <c r="E36" s="10"/>
      <c r="F36" s="12"/>
      <c r="G36" s="101"/>
      <c r="H36" s="59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11">
        <f>SUM(O36)</f>
        <v>0</v>
      </c>
      <c r="AB36" s="38"/>
    </row>
    <row r="37" spans="1:28" s="13" customFormat="1" ht="14.5" hidden="1" x14ac:dyDescent="0.35">
      <c r="A37" s="30"/>
      <c r="B37" s="12"/>
      <c r="C37" s="10"/>
      <c r="D37" s="10"/>
      <c r="E37" s="10"/>
      <c r="F37" s="12"/>
      <c r="G37" s="101"/>
      <c r="H37" s="59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11">
        <f>SUM(O37)</f>
        <v>0</v>
      </c>
    </row>
    <row r="38" spans="1:28" s="13" customFormat="1" ht="14.5" hidden="1" x14ac:dyDescent="0.35">
      <c r="A38" s="19" t="s">
        <v>8</v>
      </c>
      <c r="B38" s="32"/>
      <c r="C38" s="32"/>
      <c r="D38" s="32"/>
      <c r="E38" s="32"/>
      <c r="F38" s="32"/>
      <c r="G38" s="103"/>
      <c r="H38" s="59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11">
        <f>SUM(O38)</f>
        <v>0</v>
      </c>
    </row>
    <row r="39" spans="1:28" s="13" customFormat="1" ht="14.5" hidden="1" x14ac:dyDescent="0.35">
      <c r="A39" s="10" t="s">
        <v>43</v>
      </c>
      <c r="B39" s="32"/>
      <c r="C39" s="32"/>
      <c r="D39" s="32"/>
      <c r="E39" s="32"/>
      <c r="F39" s="32"/>
      <c r="G39" s="32"/>
      <c r="H39" s="45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11">
        <f>SUM(O39)</f>
        <v>0</v>
      </c>
    </row>
    <row r="40" spans="1:28" s="13" customFormat="1" ht="15.5" hidden="1" x14ac:dyDescent="0.35">
      <c r="A40" s="14" t="s">
        <v>13</v>
      </c>
      <c r="B40" s="12" t="s">
        <v>64</v>
      </c>
      <c r="C40" s="10" t="s">
        <v>81</v>
      </c>
      <c r="D40" s="10" t="s">
        <v>33</v>
      </c>
      <c r="E40" s="10" t="s">
        <v>34</v>
      </c>
      <c r="F40" s="12">
        <v>17.207000000000001</v>
      </c>
      <c r="G40" s="106" t="s">
        <v>156</v>
      </c>
      <c r="H40" s="45"/>
      <c r="I40" s="45"/>
      <c r="J40" s="45"/>
      <c r="K40" s="45"/>
      <c r="L40" s="45"/>
      <c r="M40" s="45"/>
      <c r="N40" s="45">
        <f>10431.7-1</f>
        <v>10430.700000000001</v>
      </c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11">
        <f>SUM(O40)</f>
        <v>0</v>
      </c>
    </row>
    <row r="41" spans="1:28" s="13" customFormat="1" ht="15.5" hidden="1" x14ac:dyDescent="0.35">
      <c r="A41" s="14" t="s">
        <v>13</v>
      </c>
      <c r="B41" s="12" t="s">
        <v>65</v>
      </c>
      <c r="C41" s="10" t="s">
        <v>81</v>
      </c>
      <c r="D41" s="10" t="s">
        <v>33</v>
      </c>
      <c r="E41" s="10" t="s">
        <v>34</v>
      </c>
      <c r="F41" s="12">
        <v>17.207000000000001</v>
      </c>
      <c r="G41" s="106" t="s">
        <v>156</v>
      </c>
      <c r="H41" s="45"/>
      <c r="I41" s="45"/>
      <c r="J41" s="45"/>
      <c r="K41" s="45"/>
      <c r="L41" s="45"/>
      <c r="M41" s="45"/>
      <c r="N41" s="45">
        <v>1</v>
      </c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11">
        <f>SUM(O41)</f>
        <v>0</v>
      </c>
    </row>
    <row r="42" spans="1:28" s="13" customFormat="1" ht="15.5" hidden="1" x14ac:dyDescent="0.35">
      <c r="A42" s="14" t="s">
        <v>17</v>
      </c>
      <c r="B42" s="12" t="s">
        <v>64</v>
      </c>
      <c r="C42" s="10" t="s">
        <v>81</v>
      </c>
      <c r="D42" s="10" t="s">
        <v>33</v>
      </c>
      <c r="E42" s="10" t="s">
        <v>35</v>
      </c>
      <c r="F42" s="12" t="s">
        <v>14</v>
      </c>
      <c r="G42" s="106" t="s">
        <v>156</v>
      </c>
      <c r="H42" s="45"/>
      <c r="I42" s="45"/>
      <c r="J42" s="45"/>
      <c r="K42" s="45"/>
      <c r="L42" s="45"/>
      <c r="M42" s="45"/>
      <c r="N42" s="45">
        <f>6367.57-1</f>
        <v>6366.57</v>
      </c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11">
        <f>SUM(O42)</f>
        <v>0</v>
      </c>
    </row>
    <row r="43" spans="1:28" s="13" customFormat="1" ht="15.5" hidden="1" x14ac:dyDescent="0.35">
      <c r="A43" s="14" t="s">
        <v>17</v>
      </c>
      <c r="B43" s="12" t="s">
        <v>65</v>
      </c>
      <c r="C43" s="10" t="s">
        <v>81</v>
      </c>
      <c r="D43" s="10" t="s">
        <v>33</v>
      </c>
      <c r="E43" s="10" t="s">
        <v>35</v>
      </c>
      <c r="F43" s="12" t="s">
        <v>14</v>
      </c>
      <c r="G43" s="106" t="s">
        <v>156</v>
      </c>
      <c r="H43" s="45"/>
      <c r="I43" s="45"/>
      <c r="J43" s="45"/>
      <c r="K43" s="45"/>
      <c r="L43" s="45"/>
      <c r="M43" s="45"/>
      <c r="N43" s="45">
        <v>1</v>
      </c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11">
        <f>SUM(O43)</f>
        <v>0</v>
      </c>
    </row>
    <row r="44" spans="1:28" s="13" customFormat="1" ht="14.5" hidden="1" x14ac:dyDescent="0.35">
      <c r="A44" s="29" t="s">
        <v>37</v>
      </c>
      <c r="B44" s="68" t="s">
        <v>50</v>
      </c>
      <c r="C44" s="10" t="s">
        <v>49</v>
      </c>
      <c r="D44" s="27" t="s">
        <v>21</v>
      </c>
      <c r="E44" s="10" t="s">
        <v>22</v>
      </c>
      <c r="F44" s="12">
        <v>10.561</v>
      </c>
      <c r="G44" s="12"/>
      <c r="H44" s="45">
        <v>3960.0199999999995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11">
        <f>SUM(O44)</f>
        <v>0</v>
      </c>
    </row>
    <row r="45" spans="1:28" s="13" customFormat="1" ht="14.5" hidden="1" x14ac:dyDescent="0.35">
      <c r="A45" s="14" t="s">
        <v>52</v>
      </c>
      <c r="B45" s="68" t="s">
        <v>55</v>
      </c>
      <c r="C45" s="10" t="s">
        <v>51</v>
      </c>
      <c r="D45" s="10" t="s">
        <v>24</v>
      </c>
      <c r="E45" s="10" t="s">
        <v>23</v>
      </c>
      <c r="F45" s="12" t="s">
        <v>16</v>
      </c>
      <c r="G45" s="12"/>
      <c r="H45" s="45"/>
      <c r="I45" s="45">
        <v>26345.858310285708</v>
      </c>
      <c r="J45" s="45"/>
      <c r="K45" s="45"/>
      <c r="L45" s="45"/>
      <c r="M45" s="45"/>
      <c r="N45" s="45"/>
      <c r="O45" s="45"/>
      <c r="P45" s="45"/>
      <c r="Q45" s="45"/>
      <c r="R45" s="45"/>
      <c r="S45" s="45">
        <v>15750</v>
      </c>
      <c r="T45" s="45"/>
      <c r="U45" s="45"/>
      <c r="V45" s="45"/>
      <c r="W45" s="45"/>
      <c r="X45" s="45"/>
      <c r="Y45" s="45"/>
      <c r="Z45" s="11">
        <f>SUM(I45:S45)</f>
        <v>42095.858310285708</v>
      </c>
    </row>
    <row r="46" spans="1:28" s="13" customFormat="1" ht="14.5" hidden="1" x14ac:dyDescent="0.35">
      <c r="A46" s="76" t="s">
        <v>114</v>
      </c>
      <c r="B46" s="68" t="s">
        <v>55</v>
      </c>
      <c r="C46" s="74" t="s">
        <v>128</v>
      </c>
      <c r="D46" s="57" t="s">
        <v>122</v>
      </c>
      <c r="E46" s="57" t="s">
        <v>118</v>
      </c>
      <c r="F46" s="12" t="s">
        <v>16</v>
      </c>
      <c r="G46" s="12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>
        <v>909</v>
      </c>
      <c r="V46" s="45"/>
      <c r="W46" s="45"/>
      <c r="X46" s="45"/>
      <c r="Y46" s="45"/>
      <c r="Z46" s="11">
        <f>SUM(U46)</f>
        <v>909</v>
      </c>
    </row>
    <row r="47" spans="1:28" s="13" customFormat="1" ht="14.5" hidden="1" x14ac:dyDescent="0.35">
      <c r="A47" s="76" t="s">
        <v>115</v>
      </c>
      <c r="B47" s="68" t="s">
        <v>55</v>
      </c>
      <c r="C47" s="79" t="s">
        <v>129</v>
      </c>
      <c r="D47" s="79" t="s">
        <v>123</v>
      </c>
      <c r="E47" s="57" t="s">
        <v>119</v>
      </c>
      <c r="F47" s="12" t="s">
        <v>16</v>
      </c>
      <c r="G47" s="12"/>
      <c r="H47" s="45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>
        <v>3185.95</v>
      </c>
      <c r="V47" s="45"/>
      <c r="W47" s="45"/>
      <c r="X47" s="45"/>
      <c r="Y47" s="45"/>
      <c r="Z47" s="11">
        <f t="shared" ref="Z47:Z49" si="0">SUM(U47)</f>
        <v>3185.95</v>
      </c>
    </row>
    <row r="48" spans="1:28" s="13" customFormat="1" ht="14.5" hidden="1" x14ac:dyDescent="0.35">
      <c r="A48" s="76" t="s">
        <v>116</v>
      </c>
      <c r="B48" s="68" t="s">
        <v>55</v>
      </c>
      <c r="C48" s="79" t="s">
        <v>130</v>
      </c>
      <c r="D48" s="79" t="s">
        <v>124</v>
      </c>
      <c r="E48" s="57" t="s">
        <v>120</v>
      </c>
      <c r="F48" s="12" t="s">
        <v>16</v>
      </c>
      <c r="G48" s="12"/>
      <c r="H48" s="45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>
        <v>4247.93</v>
      </c>
      <c r="V48" s="45"/>
      <c r="W48" s="45"/>
      <c r="X48" s="45"/>
      <c r="Y48" s="45"/>
      <c r="Z48" s="11">
        <f t="shared" si="0"/>
        <v>4247.93</v>
      </c>
    </row>
    <row r="49" spans="1:27" s="13" customFormat="1" ht="14.5" hidden="1" x14ac:dyDescent="0.35">
      <c r="A49" s="76" t="s">
        <v>117</v>
      </c>
      <c r="B49" s="68" t="s">
        <v>55</v>
      </c>
      <c r="C49" s="74" t="s">
        <v>131</v>
      </c>
      <c r="D49" s="74" t="s">
        <v>125</v>
      </c>
      <c r="E49" s="80" t="s">
        <v>121</v>
      </c>
      <c r="F49" s="12" t="s">
        <v>16</v>
      </c>
      <c r="G49" s="12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>
        <v>7692.41</v>
      </c>
      <c r="V49" s="45"/>
      <c r="W49" s="45"/>
      <c r="X49" s="45"/>
      <c r="Y49" s="45"/>
      <c r="Z49" s="11">
        <f t="shared" si="0"/>
        <v>7692.41</v>
      </c>
    </row>
    <row r="50" spans="1:27" s="94" customFormat="1" ht="14.5" hidden="1" x14ac:dyDescent="0.35">
      <c r="A50" s="93" t="s">
        <v>136</v>
      </c>
      <c r="B50" s="85" t="s">
        <v>55</v>
      </c>
      <c r="C50" s="86" t="s">
        <v>141</v>
      </c>
      <c r="D50" s="87" t="s">
        <v>138</v>
      </c>
      <c r="E50" s="88" t="s">
        <v>137</v>
      </c>
      <c r="F50" s="95" t="s">
        <v>16</v>
      </c>
      <c r="G50" s="95"/>
      <c r="H50" s="90"/>
      <c r="I50" s="90"/>
      <c r="J50" s="90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>
        <v>1380.67</v>
      </c>
      <c r="W50" s="90"/>
      <c r="X50" s="90"/>
      <c r="Y50" s="90"/>
      <c r="Z50" s="92">
        <f>SUM(V50)</f>
        <v>1380.67</v>
      </c>
    </row>
    <row r="51" spans="1:27" s="94" customFormat="1" ht="14.5" hidden="1" x14ac:dyDescent="0.35">
      <c r="A51" s="84" t="s">
        <v>153</v>
      </c>
      <c r="B51" s="85" t="s">
        <v>142</v>
      </c>
      <c r="C51" s="86" t="s">
        <v>141</v>
      </c>
      <c r="D51" s="87" t="s">
        <v>138</v>
      </c>
      <c r="E51" s="88" t="s">
        <v>137</v>
      </c>
      <c r="F51" s="89" t="s">
        <v>16</v>
      </c>
      <c r="G51" s="89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1">
        <v>26174.78</v>
      </c>
      <c r="X51" s="91"/>
      <c r="Y51" s="91"/>
      <c r="Z51" s="92">
        <f>W51</f>
        <v>26174.78</v>
      </c>
    </row>
    <row r="52" spans="1:27" s="13" customFormat="1" ht="14.5" hidden="1" x14ac:dyDescent="0.35">
      <c r="A52" s="78" t="s">
        <v>146</v>
      </c>
      <c r="B52" s="68" t="s">
        <v>147</v>
      </c>
      <c r="C52" s="82" t="s">
        <v>150</v>
      </c>
      <c r="D52" s="82" t="s">
        <v>21</v>
      </c>
      <c r="E52" s="82" t="s">
        <v>22</v>
      </c>
      <c r="F52" s="83">
        <v>10.561</v>
      </c>
      <c r="G52" s="83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81"/>
      <c r="X52" s="81">
        <v>4416.1255838699999</v>
      </c>
      <c r="Y52" s="81"/>
      <c r="Z52" s="11">
        <f>SUM(X52)</f>
        <v>4416.1255838699999</v>
      </c>
    </row>
    <row r="53" spans="1:27" s="13" customFormat="1" ht="14.5" hidden="1" x14ac:dyDescent="0.35">
      <c r="A53" s="14" t="s">
        <v>146</v>
      </c>
      <c r="B53" s="68" t="s">
        <v>148</v>
      </c>
      <c r="C53" s="82" t="s">
        <v>150</v>
      </c>
      <c r="D53" s="82" t="s">
        <v>21</v>
      </c>
      <c r="E53" s="82" t="s">
        <v>22</v>
      </c>
      <c r="F53" s="83">
        <v>10.561</v>
      </c>
      <c r="G53" s="83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>
        <v>5520.164416130001</v>
      </c>
      <c r="Y53" s="45"/>
      <c r="Z53" s="11">
        <f>SUM(X53)</f>
        <v>5520.164416130001</v>
      </c>
    </row>
    <row r="54" spans="1:27" s="13" customFormat="1" ht="14.5" hidden="1" x14ac:dyDescent="0.35">
      <c r="A54" s="14"/>
      <c r="B54" s="63"/>
      <c r="C54" s="10"/>
      <c r="D54" s="10"/>
      <c r="E54" s="10"/>
      <c r="F54" s="12"/>
      <c r="G54" s="12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11">
        <f t="shared" ref="Z54:Z63" si="1">SUM(O54)</f>
        <v>0</v>
      </c>
    </row>
    <row r="55" spans="1:27" s="13" customFormat="1" ht="14.5" hidden="1" x14ac:dyDescent="0.35">
      <c r="A55" s="19" t="s">
        <v>8</v>
      </c>
      <c r="B55" s="31"/>
      <c r="C55" s="23"/>
      <c r="D55" s="23"/>
      <c r="E55" s="24"/>
      <c r="F55" s="12"/>
      <c r="G55" s="104"/>
      <c r="H55" s="60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11">
        <f t="shared" si="1"/>
        <v>0</v>
      </c>
    </row>
    <row r="56" spans="1:27" s="13" customFormat="1" ht="14.5" hidden="1" x14ac:dyDescent="0.35">
      <c r="A56" s="10" t="s">
        <v>44</v>
      </c>
      <c r="B56" s="12"/>
      <c r="C56" s="23"/>
      <c r="D56" s="23"/>
      <c r="E56" s="24"/>
      <c r="F56" s="12"/>
      <c r="G56" s="104"/>
      <c r="H56" s="60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11">
        <f t="shared" si="1"/>
        <v>0</v>
      </c>
    </row>
    <row r="57" spans="1:27" s="13" customFormat="1" ht="15.5" hidden="1" x14ac:dyDescent="0.35">
      <c r="A57" s="30" t="s">
        <v>18</v>
      </c>
      <c r="B57" s="12"/>
      <c r="C57" s="23"/>
      <c r="D57" s="23" t="s">
        <v>19</v>
      </c>
      <c r="E57" s="24" t="s">
        <v>32</v>
      </c>
      <c r="F57" s="27">
        <v>17.800999999999998</v>
      </c>
      <c r="G57" s="106" t="s">
        <v>105</v>
      </c>
      <c r="H57" s="60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11">
        <f t="shared" si="1"/>
        <v>0</v>
      </c>
    </row>
    <row r="58" spans="1:27" s="13" customFormat="1" ht="14.5" hidden="1" x14ac:dyDescent="0.35">
      <c r="A58" s="30"/>
      <c r="B58" s="12"/>
      <c r="C58" s="23"/>
      <c r="D58" s="23"/>
      <c r="E58" s="24"/>
      <c r="F58" s="12"/>
      <c r="G58" s="104"/>
      <c r="H58" s="60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11">
        <f t="shared" si="1"/>
        <v>0</v>
      </c>
      <c r="AA58" s="42"/>
    </row>
    <row r="59" spans="1:27" s="13" customFormat="1" ht="14.5" hidden="1" x14ac:dyDescent="0.35">
      <c r="A59" s="30"/>
      <c r="B59" s="12"/>
      <c r="C59" s="10"/>
      <c r="D59" s="44"/>
      <c r="E59" s="10"/>
      <c r="F59" s="10"/>
      <c r="G59" s="105"/>
      <c r="H59" s="60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11">
        <f t="shared" si="1"/>
        <v>0</v>
      </c>
    </row>
    <row r="60" spans="1:27" s="13" customFormat="1" ht="14.5" hidden="1" x14ac:dyDescent="0.35">
      <c r="A60" s="30"/>
      <c r="B60" s="12"/>
      <c r="C60" s="23"/>
      <c r="D60" s="23"/>
      <c r="E60" s="24"/>
      <c r="F60" s="12"/>
      <c r="G60" s="104"/>
      <c r="H60" s="60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11">
        <f t="shared" si="1"/>
        <v>0</v>
      </c>
    </row>
    <row r="61" spans="1:27" s="13" customFormat="1" ht="14.5" hidden="1" x14ac:dyDescent="0.35">
      <c r="A61" s="14"/>
      <c r="B61" s="12"/>
      <c r="C61" s="23"/>
      <c r="D61" s="23"/>
      <c r="E61" s="23"/>
      <c r="F61" s="12"/>
      <c r="G61" s="104"/>
      <c r="H61" s="60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11">
        <f t="shared" si="1"/>
        <v>0</v>
      </c>
    </row>
    <row r="62" spans="1:27" s="13" customFormat="1" ht="14.5" hidden="1" x14ac:dyDescent="0.35">
      <c r="A62" s="19" t="s">
        <v>8</v>
      </c>
      <c r="B62" s="12"/>
      <c r="C62" s="23"/>
      <c r="D62" s="23"/>
      <c r="E62" s="23"/>
      <c r="F62" s="12"/>
      <c r="G62" s="104"/>
      <c r="H62" s="60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11">
        <f t="shared" si="1"/>
        <v>0</v>
      </c>
    </row>
    <row r="63" spans="1:27" s="13" customFormat="1" ht="14.5" hidden="1" x14ac:dyDescent="0.35">
      <c r="A63" s="10" t="s">
        <v>45</v>
      </c>
      <c r="B63" s="12"/>
      <c r="C63" s="23"/>
      <c r="D63" s="23"/>
      <c r="E63" s="23"/>
      <c r="F63" s="12"/>
      <c r="G63" s="104"/>
      <c r="H63" s="60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11">
        <f t="shared" si="1"/>
        <v>0</v>
      </c>
    </row>
    <row r="64" spans="1:27" s="13" customFormat="1" ht="15.5" hidden="1" x14ac:dyDescent="0.35">
      <c r="A64" s="25" t="s">
        <v>109</v>
      </c>
      <c r="B64" s="12" t="s">
        <v>55</v>
      </c>
      <c r="C64" s="75" t="s">
        <v>108</v>
      </c>
      <c r="D64" s="44" t="s">
        <v>31</v>
      </c>
      <c r="E64" s="44" t="s">
        <v>30</v>
      </c>
      <c r="F64" s="10">
        <v>17.245000000000001</v>
      </c>
      <c r="G64" s="106" t="s">
        <v>104</v>
      </c>
      <c r="H64" s="60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>
        <f>500-1</f>
        <v>499</v>
      </c>
      <c r="U64" s="43"/>
      <c r="V64" s="43"/>
      <c r="W64" s="43"/>
      <c r="X64" s="43"/>
      <c r="Y64" s="43"/>
      <c r="Z64" s="11">
        <f>SUM(T64)</f>
        <v>499</v>
      </c>
    </row>
    <row r="65" spans="1:27" s="13" customFormat="1" ht="15.5" hidden="1" x14ac:dyDescent="0.35">
      <c r="A65" s="25" t="s">
        <v>109</v>
      </c>
      <c r="B65" s="12" t="s">
        <v>110</v>
      </c>
      <c r="C65" s="75" t="s">
        <v>108</v>
      </c>
      <c r="D65" s="44" t="s">
        <v>31</v>
      </c>
      <c r="E65" s="44" t="s">
        <v>30</v>
      </c>
      <c r="F65" s="10">
        <v>17.245000000000001</v>
      </c>
      <c r="G65" s="106" t="s">
        <v>104</v>
      </c>
      <c r="H65" s="60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>
        <v>1</v>
      </c>
      <c r="U65" s="43"/>
      <c r="V65" s="43"/>
      <c r="W65" s="43"/>
      <c r="X65" s="43"/>
      <c r="Y65" s="43"/>
      <c r="Z65" s="11">
        <f>SUM(T65)</f>
        <v>1</v>
      </c>
    </row>
    <row r="66" spans="1:27" s="13" customFormat="1" ht="14.5" hidden="1" x14ac:dyDescent="0.35">
      <c r="A66" s="25"/>
      <c r="B66" s="12"/>
      <c r="C66" s="10"/>
      <c r="D66" s="44"/>
      <c r="E66" s="44"/>
      <c r="F66" s="10"/>
      <c r="G66" s="105"/>
      <c r="H66" s="60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11">
        <f>SUM(O66)</f>
        <v>0</v>
      </c>
      <c r="AA66" s="42"/>
    </row>
    <row r="67" spans="1:27" s="13" customFormat="1" ht="14.5" hidden="1" x14ac:dyDescent="0.35">
      <c r="A67" s="32"/>
      <c r="B67" s="12"/>
      <c r="C67" s="10"/>
      <c r="D67" s="10"/>
      <c r="E67" s="10"/>
      <c r="F67" s="10"/>
      <c r="G67" s="105"/>
      <c r="H67" s="60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11">
        <f>SUM(O67)</f>
        <v>0</v>
      </c>
    </row>
    <row r="68" spans="1:27" s="13" customFormat="1" ht="14.5" hidden="1" x14ac:dyDescent="0.35">
      <c r="A68" s="32"/>
      <c r="B68" s="12"/>
      <c r="C68" s="10"/>
      <c r="D68" s="10"/>
      <c r="E68" s="10"/>
      <c r="F68" s="10"/>
      <c r="G68" s="105"/>
      <c r="H68" s="60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11">
        <f>SUM(O68)</f>
        <v>0</v>
      </c>
    </row>
    <row r="69" spans="1:27" s="13" customFormat="1" ht="14.5" hidden="1" x14ac:dyDescent="0.35">
      <c r="A69" s="32"/>
      <c r="B69" s="12"/>
      <c r="C69" s="10"/>
      <c r="D69" s="10"/>
      <c r="E69" s="10"/>
      <c r="F69" s="10"/>
      <c r="G69" s="105"/>
      <c r="H69" s="60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11">
        <f>SUM(O69)</f>
        <v>0</v>
      </c>
    </row>
    <row r="70" spans="1:27" s="13" customFormat="1" ht="14.5" hidden="1" x14ac:dyDescent="0.35">
      <c r="A70" s="32"/>
      <c r="B70" s="12"/>
      <c r="C70" s="10"/>
      <c r="D70" s="10"/>
      <c r="E70" s="10"/>
      <c r="F70" s="10"/>
      <c r="G70" s="105"/>
      <c r="H70" s="60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11">
        <f>SUM(O70)</f>
        <v>0</v>
      </c>
    </row>
    <row r="71" spans="1:27" s="13" customFormat="1" ht="15" thickBot="1" x14ac:dyDescent="0.4">
      <c r="A71" s="39"/>
      <c r="B71" s="32"/>
      <c r="C71" s="10"/>
      <c r="D71" s="10"/>
      <c r="E71" s="10"/>
      <c r="F71" s="10"/>
      <c r="G71" s="10"/>
      <c r="H71" s="60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11">
        <f t="shared" ref="Z71" si="2">SUM(H71:J71)</f>
        <v>0</v>
      </c>
    </row>
    <row r="72" spans="1:27" s="9" customFormat="1" ht="15" thickBot="1" x14ac:dyDescent="0.4">
      <c r="A72" s="33" t="s">
        <v>0</v>
      </c>
      <c r="B72" s="61"/>
      <c r="C72" s="55"/>
      <c r="D72" s="55"/>
      <c r="E72" s="55"/>
      <c r="F72" s="55"/>
      <c r="G72" s="55"/>
      <c r="H72" s="50">
        <f>SUM(H6:H71)</f>
        <v>3960.0199999999995</v>
      </c>
      <c r="I72" s="50">
        <f>SUM(I37:I70)</f>
        <v>26345.858310285708</v>
      </c>
      <c r="J72" s="50">
        <f>SUM(J26:J31)</f>
        <v>5000</v>
      </c>
      <c r="K72" s="50">
        <f>SUM(K9:K71)</f>
        <v>446348</v>
      </c>
      <c r="L72" s="50">
        <f>SUM(L13:L71)</f>
        <v>89990</v>
      </c>
      <c r="M72" s="50">
        <f>SUM(M7:M14)</f>
        <v>69061</v>
      </c>
      <c r="N72" s="50">
        <f>SUM(N38:N43)</f>
        <v>16799.27</v>
      </c>
      <c r="O72" s="50">
        <f>SUM(O8:O18)</f>
        <v>357511</v>
      </c>
      <c r="P72" s="50">
        <f>SUM(P33:P37)</f>
        <v>191465</v>
      </c>
      <c r="Q72" s="50">
        <f>SUM(Q7:Q37)</f>
        <v>308624</v>
      </c>
      <c r="R72" s="50">
        <f>SUM(R34:R36)</f>
        <v>191465</v>
      </c>
      <c r="S72" s="50">
        <f>SUM(S39:S49)</f>
        <v>15750</v>
      </c>
      <c r="T72" s="50">
        <f>SUM(T64:T71)</f>
        <v>500</v>
      </c>
      <c r="U72" s="50">
        <f>SUM(U36:U54)</f>
        <v>16035.29</v>
      </c>
      <c r="V72" s="50">
        <f>SUM(V46:V54)</f>
        <v>1380.67</v>
      </c>
      <c r="W72" s="50">
        <f>SUM(W38:W53)</f>
        <v>26174.78</v>
      </c>
      <c r="X72" s="50">
        <f>SUM(X37:X54)</f>
        <v>9936.2900000000009</v>
      </c>
      <c r="Y72" s="50">
        <f>SUM(Y25:Y30)</f>
        <v>85305.51</v>
      </c>
      <c r="Z72" s="34"/>
    </row>
    <row r="73" spans="1:27" s="9" customFormat="1" ht="14.5" x14ac:dyDescent="0.35">
      <c r="A73" s="15"/>
      <c r="B73" s="15"/>
      <c r="C73" s="16"/>
      <c r="D73" s="16"/>
      <c r="E73" s="16"/>
      <c r="F73" s="16"/>
      <c r="G73" s="16"/>
      <c r="H73" s="51"/>
      <c r="I73" s="51"/>
      <c r="J73" s="51"/>
      <c r="K73" s="51"/>
      <c r="L73" s="51"/>
      <c r="M73" s="51"/>
      <c r="N73" s="51"/>
      <c r="O73" s="51"/>
      <c r="P73" s="51"/>
      <c r="Q73" s="51"/>
      <c r="R73" s="51"/>
      <c r="S73" s="51"/>
      <c r="T73" s="51"/>
      <c r="U73" s="51"/>
      <c r="V73" s="51"/>
      <c r="W73" s="51"/>
      <c r="X73" s="51"/>
      <c r="Y73" s="51"/>
      <c r="Z73" s="17"/>
    </row>
    <row r="74" spans="1:27" s="9" customFormat="1" ht="15.5" x14ac:dyDescent="0.35">
      <c r="A74" s="13" t="s">
        <v>9</v>
      </c>
      <c r="C74" s="67"/>
      <c r="D74" s="18"/>
      <c r="E74" s="18"/>
      <c r="F74" s="18"/>
      <c r="G74" s="18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</row>
    <row r="75" spans="1:27" s="9" customFormat="1" ht="15.5" hidden="1" x14ac:dyDescent="0.35">
      <c r="A75" s="13" t="s">
        <v>48</v>
      </c>
      <c r="C75" s="98"/>
      <c r="D75" s="98"/>
      <c r="E75" s="18"/>
      <c r="F75" s="18"/>
      <c r="G75" s="18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</row>
    <row r="76" spans="1:27" s="9" customFormat="1" ht="14.5" hidden="1" x14ac:dyDescent="0.35">
      <c r="A76" s="15" t="s">
        <v>46</v>
      </c>
      <c r="C76" s="18"/>
      <c r="D76" s="18"/>
      <c r="E76" s="18"/>
      <c r="F76" s="18"/>
      <c r="G76" s="18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</row>
    <row r="77" spans="1:27" s="9" customFormat="1" ht="14.5" hidden="1" x14ac:dyDescent="0.35">
      <c r="A77" s="13" t="s">
        <v>39</v>
      </c>
      <c r="C77" s="18"/>
      <c r="D77" s="18"/>
      <c r="E77" s="18"/>
      <c r="F77" s="18"/>
      <c r="G77" s="18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</row>
    <row r="78" spans="1:27" s="9" customFormat="1" ht="14.5" hidden="1" x14ac:dyDescent="0.35">
      <c r="A78" s="13" t="s">
        <v>54</v>
      </c>
      <c r="C78" s="18"/>
      <c r="D78" s="18"/>
      <c r="E78" s="18"/>
      <c r="F78" s="18"/>
      <c r="G78" s="18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</row>
    <row r="79" spans="1:27" s="9" customFormat="1" ht="14.5" hidden="1" x14ac:dyDescent="0.35">
      <c r="A79" s="13" t="s">
        <v>53</v>
      </c>
      <c r="C79" s="18"/>
      <c r="D79" s="18"/>
      <c r="E79" s="18"/>
      <c r="F79" s="18"/>
      <c r="G79" s="18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</row>
    <row r="80" spans="1:27" s="9" customFormat="1" ht="14.5" hidden="1" x14ac:dyDescent="0.35">
      <c r="A80" s="13" t="s">
        <v>61</v>
      </c>
      <c r="C80" s="18"/>
      <c r="D80" s="18"/>
      <c r="E80" s="18"/>
      <c r="F80" s="18"/>
      <c r="G80" s="18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</row>
    <row r="81" spans="1:25" s="9" customFormat="1" ht="14.5" hidden="1" x14ac:dyDescent="0.35">
      <c r="A81" s="13" t="s">
        <v>62</v>
      </c>
      <c r="B81" s="40"/>
      <c r="C81" s="18"/>
      <c r="D81" s="18"/>
      <c r="E81" s="18"/>
      <c r="F81" s="18"/>
      <c r="G81" s="18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</row>
    <row r="82" spans="1:25" s="9" customFormat="1" ht="14.5" hidden="1" x14ac:dyDescent="0.35">
      <c r="A82" s="13" t="s">
        <v>69</v>
      </c>
      <c r="B82" s="41"/>
      <c r="C82" s="18"/>
      <c r="D82" s="18"/>
      <c r="E82" s="18"/>
      <c r="F82" s="18"/>
      <c r="G82" s="18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</row>
    <row r="83" spans="1:25" s="9" customFormat="1" ht="14.5" hidden="1" x14ac:dyDescent="0.35">
      <c r="A83" s="13" t="s">
        <v>70</v>
      </c>
      <c r="C83" s="18"/>
      <c r="D83" s="18"/>
      <c r="E83" s="18"/>
      <c r="F83" s="18"/>
      <c r="G83" s="18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</row>
    <row r="84" spans="1:25" s="9" customFormat="1" ht="14.5" hidden="1" x14ac:dyDescent="0.35">
      <c r="A84" s="13" t="s">
        <v>74</v>
      </c>
      <c r="C84" s="18"/>
      <c r="D84" s="18"/>
      <c r="E84" s="18"/>
      <c r="F84" s="18"/>
      <c r="G84" s="18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</row>
    <row r="85" spans="1:25" s="9" customFormat="1" ht="14.5" hidden="1" x14ac:dyDescent="0.35">
      <c r="A85" s="13" t="s">
        <v>75</v>
      </c>
      <c r="C85" s="18"/>
      <c r="D85" s="18"/>
      <c r="E85" s="18"/>
      <c r="F85" s="18"/>
      <c r="G85" s="18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</row>
    <row r="86" spans="1:25" s="9" customFormat="1" ht="14.5" hidden="1" x14ac:dyDescent="0.35">
      <c r="A86" s="13" t="s">
        <v>78</v>
      </c>
      <c r="C86" s="18"/>
      <c r="D86" s="18"/>
      <c r="E86" s="18"/>
      <c r="F86" s="18"/>
      <c r="G86" s="18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</row>
    <row r="87" spans="1:25" ht="14.5" hidden="1" x14ac:dyDescent="0.35">
      <c r="A87" s="13" t="s">
        <v>79</v>
      </c>
    </row>
    <row r="88" spans="1:25" ht="14.5" hidden="1" x14ac:dyDescent="0.35">
      <c r="A88" s="13" t="s">
        <v>82</v>
      </c>
    </row>
    <row r="89" spans="1:25" ht="14.5" hidden="1" x14ac:dyDescent="0.35">
      <c r="A89" s="13" t="s">
        <v>83</v>
      </c>
    </row>
    <row r="90" spans="1:25" ht="14.5" hidden="1" x14ac:dyDescent="0.35">
      <c r="A90" s="13" t="s">
        <v>87</v>
      </c>
    </row>
    <row r="91" spans="1:25" ht="14.5" hidden="1" x14ac:dyDescent="0.35">
      <c r="A91" s="13" t="s">
        <v>88</v>
      </c>
    </row>
    <row r="92" spans="1:25" ht="14.5" hidden="1" x14ac:dyDescent="0.35">
      <c r="A92" s="13" t="s">
        <v>92</v>
      </c>
    </row>
    <row r="93" spans="1:25" ht="14.5" hidden="1" x14ac:dyDescent="0.35">
      <c r="A93" s="13" t="s">
        <v>89</v>
      </c>
    </row>
    <row r="94" spans="1:25" ht="14.5" hidden="1" x14ac:dyDescent="0.35">
      <c r="A94" s="13" t="s">
        <v>94</v>
      </c>
    </row>
    <row r="95" spans="1:25" ht="14.5" hidden="1" x14ac:dyDescent="0.35">
      <c r="A95" s="13" t="s">
        <v>95</v>
      </c>
    </row>
    <row r="96" spans="1:25" ht="14.5" hidden="1" x14ac:dyDescent="0.35">
      <c r="A96" s="13" t="s">
        <v>98</v>
      </c>
    </row>
    <row r="97" spans="1:25" ht="14.5" hidden="1" x14ac:dyDescent="0.35">
      <c r="A97" s="13" t="s">
        <v>89</v>
      </c>
    </row>
    <row r="98" spans="1:25" ht="14.5" hidden="1" x14ac:dyDescent="0.35">
      <c r="A98" s="13" t="s">
        <v>100</v>
      </c>
    </row>
    <row r="99" spans="1:25" ht="14.5" hidden="1" x14ac:dyDescent="0.35">
      <c r="A99" s="13" t="s">
        <v>101</v>
      </c>
    </row>
    <row r="100" spans="1:25" ht="14.5" hidden="1" x14ac:dyDescent="0.35">
      <c r="A100" s="13" t="s">
        <v>111</v>
      </c>
    </row>
    <row r="101" spans="1:25" ht="14.5" hidden="1" x14ac:dyDescent="0.35">
      <c r="A101" s="13" t="s">
        <v>112</v>
      </c>
    </row>
    <row r="102" spans="1:25" ht="14.5" hidden="1" x14ac:dyDescent="0.35">
      <c r="A102" s="13" t="s">
        <v>126</v>
      </c>
      <c r="C102" s="3"/>
      <c r="D102" s="3"/>
      <c r="E102" s="3"/>
      <c r="F102" s="3"/>
      <c r="G102" s="3"/>
      <c r="H102" s="59"/>
      <c r="I102" s="45"/>
      <c r="J102" s="45"/>
      <c r="K102" s="51"/>
      <c r="L102" s="51"/>
      <c r="M102" s="51"/>
      <c r="N102" s="51"/>
      <c r="O102" s="51"/>
      <c r="P102" s="51"/>
      <c r="Q102" s="51"/>
      <c r="R102" s="51"/>
      <c r="S102" s="51"/>
      <c r="T102" s="51"/>
      <c r="U102" s="51"/>
      <c r="V102" s="51"/>
      <c r="W102" s="51"/>
      <c r="X102" s="51"/>
      <c r="Y102" s="51"/>
    </row>
    <row r="103" spans="1:25" ht="14.5" hidden="1" x14ac:dyDescent="0.35">
      <c r="A103" s="13" t="s">
        <v>127</v>
      </c>
    </row>
    <row r="104" spans="1:25" ht="14.5" hidden="1" x14ac:dyDescent="0.35">
      <c r="A104" s="13" t="s">
        <v>140</v>
      </c>
    </row>
    <row r="105" spans="1:25" ht="14.5" hidden="1" x14ac:dyDescent="0.35">
      <c r="A105" s="13" t="s">
        <v>127</v>
      </c>
    </row>
    <row r="106" spans="1:25" ht="14.5" hidden="1" x14ac:dyDescent="0.35">
      <c r="A106" s="13" t="s">
        <v>144</v>
      </c>
    </row>
    <row r="107" spans="1:25" ht="14.5" hidden="1" x14ac:dyDescent="0.35">
      <c r="A107" s="13" t="s">
        <v>145</v>
      </c>
    </row>
    <row r="108" spans="1:25" ht="14.5" hidden="1" x14ac:dyDescent="0.35">
      <c r="A108" s="13" t="s">
        <v>151</v>
      </c>
    </row>
    <row r="109" spans="1:25" ht="14.5" hidden="1" x14ac:dyDescent="0.35">
      <c r="A109" s="13" t="s">
        <v>152</v>
      </c>
    </row>
    <row r="110" spans="1:25" ht="14.5" x14ac:dyDescent="0.35">
      <c r="A110" s="13" t="s">
        <v>157</v>
      </c>
    </row>
    <row r="111" spans="1:25" ht="14.5" x14ac:dyDescent="0.35">
      <c r="A111" s="13" t="s">
        <v>158</v>
      </c>
    </row>
    <row r="116" spans="1:1" ht="14.5" x14ac:dyDescent="0.35">
      <c r="A116" s="9" t="s">
        <v>106</v>
      </c>
    </row>
    <row r="117" spans="1:1" ht="14.5" x14ac:dyDescent="0.35">
      <c r="A117" s="9" t="s">
        <v>132</v>
      </c>
    </row>
    <row r="118" spans="1:1" ht="14.5" x14ac:dyDescent="0.35">
      <c r="A118" s="9" t="s">
        <v>133</v>
      </c>
    </row>
    <row r="119" spans="1:1" ht="14.5" x14ac:dyDescent="0.35">
      <c r="A119" s="9" t="s">
        <v>134</v>
      </c>
    </row>
    <row r="120" spans="1:1" ht="14.5" x14ac:dyDescent="0.35">
      <c r="A120" s="9" t="s">
        <v>135</v>
      </c>
    </row>
    <row r="121" spans="1:1" ht="14.5" x14ac:dyDescent="0.35">
      <c r="A121" s="13"/>
    </row>
  </sheetData>
  <mergeCells count="2">
    <mergeCell ref="B1:F1"/>
    <mergeCell ref="C75:D75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2023-05-02T14:04:38Z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