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BROCKTON/"/>
    </mc:Choice>
  </mc:AlternateContent>
  <xr:revisionPtr revIDLastSave="0" documentId="8_{E5911284-F588-4A16-A3A8-21F4514037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3" i="2" l="1"/>
  <c r="W42" i="2"/>
  <c r="V42" i="2"/>
  <c r="V88" i="2" s="1"/>
  <c r="U88" i="2"/>
  <c r="W72" i="2"/>
  <c r="T88" i="2"/>
  <c r="W37" i="2"/>
  <c r="S13" i="2"/>
  <c r="S88" i="2" s="1"/>
  <c r="W14" i="2"/>
  <c r="R88" i="2"/>
  <c r="Q19" i="2"/>
  <c r="W19" i="2" s="1"/>
  <c r="W18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8" i="2"/>
  <c r="W39" i="2"/>
  <c r="W40" i="2"/>
  <c r="W47" i="2"/>
  <c r="W48" i="2"/>
  <c r="W49" i="2"/>
  <c r="W50" i="2"/>
  <c r="W51" i="2"/>
  <c r="W52" i="2"/>
  <c r="W53" i="2"/>
  <c r="W54" i="2"/>
  <c r="W55" i="2"/>
  <c r="W56" i="2"/>
  <c r="W57" i="2"/>
  <c r="W58" i="2"/>
  <c r="W60" i="2"/>
  <c r="W62" i="2"/>
  <c r="W63" i="2"/>
  <c r="W64" i="2"/>
  <c r="W65" i="2"/>
  <c r="W66" i="2"/>
  <c r="W67" i="2"/>
  <c r="W68" i="2"/>
  <c r="W69" i="2"/>
  <c r="W70" i="2"/>
  <c r="W71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17" i="2"/>
  <c r="P88" i="2"/>
  <c r="O61" i="2"/>
  <c r="W61" i="2" s="1"/>
  <c r="O59" i="2"/>
  <c r="W59" i="2" s="1"/>
  <c r="W11" i="2"/>
  <c r="W10" i="2"/>
  <c r="N88" i="2"/>
  <c r="W13" i="2" l="1"/>
  <c r="Q88" i="2"/>
  <c r="O88" i="2"/>
  <c r="M88" i="2"/>
  <c r="L16" i="2"/>
  <c r="W9" i="2"/>
  <c r="K8" i="2"/>
  <c r="W8" i="2" s="1"/>
  <c r="J51" i="2"/>
  <c r="J88" i="2" s="1"/>
  <c r="I88" i="2"/>
  <c r="W87" i="2"/>
  <c r="H88" i="2"/>
  <c r="L88" i="2" l="1"/>
  <c r="W16" i="2"/>
  <c r="K88" i="2"/>
</calcChain>
</file>

<file path=xl/sharedStrings.xml><?xml version="1.0" encoding="utf-8"?>
<sst xmlns="http://schemas.openxmlformats.org/spreadsheetml/2006/main" count="223" uniqueCount="132">
  <si>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</si>
  <si>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</si>
  <si>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</si>
  <si>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</si>
  <si>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</si>
  <si>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</si>
  <si>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</si>
  <si>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</si>
  <si>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</si>
  <si>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</si>
  <si>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</si>
  <si>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</si>
  <si>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</si>
  <si>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WORKFORCE TRAINING FUND</t>
  </si>
  <si>
    <t>N/A</t>
  </si>
  <si>
    <t>17.207</t>
  </si>
  <si>
    <t>STATE ONE STOP</t>
  </si>
  <si>
    <t>WP 10%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</si>
  <si>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</si>
  <si>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</si>
  <si>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</si>
  <si>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</si>
  <si>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</si>
  <si>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</si>
  <si>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LVER</t>
  </si>
  <si>
    <t>ALLOCATION FOR UI SERVICES</t>
  </si>
  <si>
    <t>DTA</t>
  </si>
  <si>
    <t>MA REHAB COMMISSION (SERVICE DATE 7.1.2020-9.30.2021)</t>
  </si>
  <si>
    <t>CT EOL 21CCBWIBVETSUI</t>
  </si>
  <si>
    <t>UI</t>
  </si>
  <si>
    <t>4400-3067</t>
  </si>
  <si>
    <t>K103</t>
  </si>
  <si>
    <t>WP 90%</t>
  </si>
  <si>
    <t>CT EOL 23CCBWIBWP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</si>
  <si>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</si>
  <si>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</si>
  <si>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</si>
  <si>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</si>
  <si>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</si>
  <si>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INITIAL AWARD FY23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</si>
  <si>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</si>
  <si>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</si>
  <si>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</si>
  <si>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</si>
  <si>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</si>
  <si>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</si>
  <si>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</si>
  <si>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23CCBWIBNEGREA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</si>
  <si>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</si>
  <si>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</si>
  <si>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</si>
  <si>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</si>
  <si>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</si>
  <si>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</si>
  <si>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</si>
  <si>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</si>
  <si>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</si>
  <si>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23CCBWIBWIA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</si>
  <si>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</si>
  <si>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</si>
  <si>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</si>
  <si>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</si>
  <si>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</si>
  <si>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</si>
  <si>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</si>
  <si>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</si>
  <si>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</si>
  <si>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</si>
  <si>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</si>
  <si>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</si>
  <si>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</si>
  <si>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</si>
  <si>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</si>
  <si>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TO ADD WTF FUNDS</t>
  </si>
  <si>
    <t>BUDGET #5 FY23 OCTOBER 20, 2022</t>
  </si>
  <si>
    <t>CT EOL 23CCBWIBSOSWTF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</si>
  <si>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</si>
  <si>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</si>
  <si>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</si>
  <si>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</si>
  <si>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</si>
  <si>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</si>
  <si>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</si>
  <si>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BUDGET #6 FY23 OCTOBER 20, 2022</t>
  </si>
  <si>
    <t>TO ADD FY23 ADULT</t>
  </si>
  <si>
    <t>BUDGET #7 FY23</t>
  </si>
  <si>
    <t>FES2023</t>
  </si>
  <si>
    <t>7002-6626</t>
  </si>
  <si>
    <t>K105</t>
  </si>
  <si>
    <t>K107</t>
  </si>
  <si>
    <t>TO ADD FY23 WP FUNDS</t>
  </si>
  <si>
    <t>BUDGET #7 FY23 OCTOBER 21, 2022</t>
  </si>
  <si>
    <t>BUDGET #8 FY23</t>
  </si>
  <si>
    <t>MassHire Award COLLABORATION</t>
  </si>
  <si>
    <t>OCTOBER 17, 2022-JUNE 30,2023</t>
  </si>
  <si>
    <t>BUDGET #8 FY23 NOVEMBER 4, 2022</t>
  </si>
  <si>
    <t>TO ADD MassHire AWARD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</si>
  <si>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</si>
  <si>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</si>
  <si>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</si>
  <si>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</si>
  <si>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</si>
  <si>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</si>
  <si>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</si>
  <si>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</si>
  <si>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</si>
  <si>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</si>
  <si>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</si>
  <si>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FWIAADT23B</t>
  </si>
  <si>
    <t>BUDGET #11 FY23</t>
  </si>
  <si>
    <t>TO ADD FY23 ADULT FUNDS</t>
  </si>
  <si>
    <t>BUDGET #11 FY23 DECEMBER 19, 2022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</si>
  <si>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</si>
  <si>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</si>
  <si>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</si>
  <si>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</si>
  <si>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</si>
  <si>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</si>
  <si>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</si>
  <si>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</si>
  <si>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</si>
  <si>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</si>
  <si>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</si>
  <si>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</si>
  <si>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BUDGET #14 FY23</t>
  </si>
  <si>
    <t>TO ADD TRADE FUNDS</t>
  </si>
  <si>
    <t>BUDGET #14 FY23 JANUARY 25, 2023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</si>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</sst>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4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8"/>
  <sheetViews>
    <sheetView tabSelected="1" topLeftCell="D5" zoomScale="110" zoomScaleNormal="110" workbookViewId="0">
      <selection activeCell="U5" sqref="U1:U1048576"/>
    </sheetView>
  </sheetViews>
  <sheetFormatPr defaultColWidth="9.1796875" defaultRowHeight="14.5" x14ac:dyDescent="0.35"/>
  <cols>
    <col min="1" max="1" width="62.9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17" width="15.453125" style="2" hidden="1" customWidth="1"/>
    <col min="18" max="18" width="13.90625" style="2" hidden="1" customWidth="1"/>
    <col min="19" max="19" width="15.453125" style="2" hidden="1" customWidth="1"/>
    <col min="20" max="20" width="4.36328125" style="2" hidden="1" customWidth="1"/>
    <col min="21" max="21" width="13.90625" style="2" hidden="1" customWidth="1"/>
    <col min="22" max="22" width="13.90625" style="2" customWidth="1"/>
    <col min="23" max="23" width="13.81640625" style="44" hidden="1" customWidth="1"/>
    <col min="24" max="24" width="14" style="3" bestFit="1" customWidth="1"/>
    <col min="25" max="16384" width="9.1796875" style="3"/>
  </cols>
  <sheetData>
    <row r="1" spans="1:23" ht="20.5" x14ac:dyDescent="0.45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3" ht="20.5" x14ac:dyDescent="0.45">
      <c r="B2" s="6"/>
      <c r="C2" s="6"/>
      <c r="D2" s="6"/>
      <c r="E2" s="7"/>
      <c r="F2" s="7"/>
    </row>
    <row r="3" spans="1:23" ht="20.5" x14ac:dyDescent="0.45">
      <c r="A3" s="4" t="s">
        <v>12</v>
      </c>
      <c r="B3" s="6" t="s">
        <v>7</v>
      </c>
      <c r="C3" s="1"/>
    </row>
    <row r="4" spans="1:23" ht="21" thickBot="1" x14ac:dyDescent="0.5">
      <c r="A4" s="4"/>
      <c r="B4" s="5"/>
      <c r="C4" s="1"/>
    </row>
    <row r="5" spans="1:23" s="10" customFormat="1" ht="6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117</v>
      </c>
      <c r="H5" s="9" t="s">
        <v>39</v>
      </c>
      <c r="I5" s="70" t="s">
        <v>40</v>
      </c>
      <c r="J5" s="70" t="s">
        <v>48</v>
      </c>
      <c r="K5" s="70" t="s">
        <v>58</v>
      </c>
      <c r="L5" s="70" t="s">
        <v>66</v>
      </c>
      <c r="M5" s="70" t="s">
        <v>72</v>
      </c>
      <c r="N5" s="70" t="s">
        <v>79</v>
      </c>
      <c r="O5" s="70" t="s">
        <v>85</v>
      </c>
      <c r="P5" s="70" t="s">
        <v>92</v>
      </c>
      <c r="Q5" s="70" t="s">
        <v>97</v>
      </c>
      <c r="R5" s="70" t="s">
        <v>102</v>
      </c>
      <c r="S5" s="70" t="s">
        <v>109</v>
      </c>
      <c r="T5" s="70" t="s">
        <v>112</v>
      </c>
      <c r="U5" s="70" t="s">
        <v>114</v>
      </c>
      <c r="V5" s="70" t="s">
        <v>124</v>
      </c>
      <c r="W5" s="33" t="s">
        <v>6</v>
      </c>
    </row>
    <row r="6" spans="1:23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8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45"/>
    </row>
    <row r="7" spans="1:23" s="10" customFormat="1" hidden="1" x14ac:dyDescent="0.35">
      <c r="A7" s="15" t="s">
        <v>57</v>
      </c>
      <c r="B7" s="9"/>
      <c r="C7" s="9"/>
      <c r="D7" s="9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33"/>
    </row>
    <row r="8" spans="1:23" s="10" customFormat="1" ht="15.5" hidden="1" x14ac:dyDescent="0.35">
      <c r="A8" s="74" t="s">
        <v>61</v>
      </c>
      <c r="B8" s="16" t="s">
        <v>62</v>
      </c>
      <c r="C8" s="15" t="s">
        <v>63</v>
      </c>
      <c r="D8" s="75" t="s">
        <v>64</v>
      </c>
      <c r="E8" s="75">
        <v>6501</v>
      </c>
      <c r="F8" s="16">
        <v>17.259</v>
      </c>
      <c r="G8" s="83" t="s">
        <v>118</v>
      </c>
      <c r="H8" s="48"/>
      <c r="I8" s="48"/>
      <c r="J8" s="48"/>
      <c r="K8" s="48">
        <f>788933-1</f>
        <v>788932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33">
        <f>SUM(K8)</f>
        <v>788932</v>
      </c>
    </row>
    <row r="9" spans="1:23" s="10" customFormat="1" ht="15.5" hidden="1" x14ac:dyDescent="0.35">
      <c r="A9" s="74" t="s">
        <v>61</v>
      </c>
      <c r="B9" s="16" t="s">
        <v>65</v>
      </c>
      <c r="C9" s="15" t="s">
        <v>63</v>
      </c>
      <c r="D9" s="75" t="s">
        <v>64</v>
      </c>
      <c r="E9" s="75">
        <v>6501</v>
      </c>
      <c r="F9" s="16">
        <v>17.259</v>
      </c>
      <c r="G9" s="83" t="s">
        <v>118</v>
      </c>
      <c r="H9" s="48"/>
      <c r="I9" s="48"/>
      <c r="J9" s="48"/>
      <c r="K9" s="48">
        <v>1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33">
        <f>SUM(K9)</f>
        <v>1</v>
      </c>
    </row>
    <row r="10" spans="1:23" s="10" customFormat="1" ht="15.5" hidden="1" x14ac:dyDescent="0.35">
      <c r="A10" s="18" t="s">
        <v>80</v>
      </c>
      <c r="B10" s="16" t="s">
        <v>62</v>
      </c>
      <c r="C10" s="57" t="s">
        <v>81</v>
      </c>
      <c r="D10" s="56" t="s">
        <v>82</v>
      </c>
      <c r="E10" s="56">
        <v>6502</v>
      </c>
      <c r="F10" s="15">
        <v>17.257999999999999</v>
      </c>
      <c r="G10" s="83" t="s">
        <v>118</v>
      </c>
      <c r="H10" s="48"/>
      <c r="I10" s="48"/>
      <c r="J10" s="48"/>
      <c r="K10" s="48"/>
      <c r="L10" s="48"/>
      <c r="M10" s="48"/>
      <c r="N10" s="48">
        <v>120217</v>
      </c>
      <c r="O10" s="48"/>
      <c r="P10" s="48"/>
      <c r="Q10" s="48"/>
      <c r="R10" s="48"/>
      <c r="S10" s="48"/>
      <c r="T10" s="48"/>
      <c r="U10" s="48"/>
      <c r="V10" s="48"/>
      <c r="W10" s="33">
        <f>N10</f>
        <v>120217</v>
      </c>
    </row>
    <row r="11" spans="1:23" s="10" customFormat="1" ht="15.5" hidden="1" x14ac:dyDescent="0.35">
      <c r="A11" s="18" t="s">
        <v>80</v>
      </c>
      <c r="B11" s="16" t="s">
        <v>65</v>
      </c>
      <c r="C11" s="57" t="s">
        <v>81</v>
      </c>
      <c r="D11" s="56" t="s">
        <v>82</v>
      </c>
      <c r="E11" s="56">
        <v>6502</v>
      </c>
      <c r="F11" s="15">
        <v>17.257999999999999</v>
      </c>
      <c r="G11" s="83" t="s">
        <v>118</v>
      </c>
      <c r="H11" s="48"/>
      <c r="I11" s="48"/>
      <c r="J11" s="48"/>
      <c r="K11" s="48"/>
      <c r="L11" s="48"/>
      <c r="M11" s="48"/>
      <c r="N11" s="48">
        <v>1</v>
      </c>
      <c r="O11" s="48"/>
      <c r="P11" s="48"/>
      <c r="Q11" s="48"/>
      <c r="R11" s="48"/>
      <c r="S11" s="48"/>
      <c r="T11" s="48"/>
      <c r="U11" s="48"/>
      <c r="V11" s="48"/>
      <c r="W11" s="33">
        <f>N11</f>
        <v>1</v>
      </c>
    </row>
    <row r="12" spans="1:23" s="10" customFormat="1" ht="15.5" hidden="1" x14ac:dyDescent="0.35">
      <c r="A12" s="31"/>
      <c r="B12" s="16"/>
      <c r="C12" s="57"/>
      <c r="D12" s="56"/>
      <c r="E12" s="56"/>
      <c r="F12" s="15"/>
      <c r="G12" s="83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33"/>
    </row>
    <row r="13" spans="1:23" s="10" customFormat="1" ht="15.5" hidden="1" x14ac:dyDescent="0.35">
      <c r="A13" s="18" t="s">
        <v>80</v>
      </c>
      <c r="B13" s="16" t="s">
        <v>98</v>
      </c>
      <c r="C13" s="15" t="s">
        <v>108</v>
      </c>
      <c r="D13" s="56" t="s">
        <v>82</v>
      </c>
      <c r="E13" s="56">
        <v>6502</v>
      </c>
      <c r="F13" s="15">
        <v>17.257999999999999</v>
      </c>
      <c r="G13" s="83" t="s">
        <v>118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>
        <f>537233-1</f>
        <v>537232</v>
      </c>
      <c r="T13" s="48"/>
      <c r="U13" s="48"/>
      <c r="V13" s="48"/>
      <c r="W13" s="33">
        <f>SUM(S13)</f>
        <v>537232</v>
      </c>
    </row>
    <row r="14" spans="1:23" s="10" customFormat="1" ht="15.5" hidden="1" x14ac:dyDescent="0.35">
      <c r="A14" s="18" t="s">
        <v>80</v>
      </c>
      <c r="B14" s="16" t="s">
        <v>65</v>
      </c>
      <c r="C14" s="15" t="s">
        <v>108</v>
      </c>
      <c r="D14" s="56" t="s">
        <v>82</v>
      </c>
      <c r="E14" s="56">
        <v>6502</v>
      </c>
      <c r="F14" s="15">
        <v>17.257999999999999</v>
      </c>
      <c r="G14" s="83" t="s">
        <v>118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>
        <v>1</v>
      </c>
      <c r="T14" s="48"/>
      <c r="U14" s="48"/>
      <c r="V14" s="48"/>
      <c r="W14" s="33">
        <f>SUM(S14)</f>
        <v>1</v>
      </c>
    </row>
    <row r="15" spans="1:23" s="10" customFormat="1" ht="15.5" hidden="1" x14ac:dyDescent="0.35">
      <c r="A15" s="31"/>
      <c r="B15" s="16"/>
      <c r="C15" s="15"/>
      <c r="D15" s="56"/>
      <c r="E15" s="56"/>
      <c r="F15" s="15"/>
      <c r="G15" s="83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33"/>
    </row>
    <row r="16" spans="1:23" s="10" customFormat="1" ht="15.5" hidden="1" x14ac:dyDescent="0.35">
      <c r="A16" s="31" t="s">
        <v>67</v>
      </c>
      <c r="B16" s="16" t="s">
        <v>62</v>
      </c>
      <c r="C16" s="15" t="s">
        <v>68</v>
      </c>
      <c r="D16" s="56" t="s">
        <v>71</v>
      </c>
      <c r="E16" s="56">
        <v>6503</v>
      </c>
      <c r="F16" s="15">
        <v>17.277999999999999</v>
      </c>
      <c r="G16" s="83" t="s">
        <v>118</v>
      </c>
      <c r="H16" s="48"/>
      <c r="I16" s="48"/>
      <c r="J16" s="48"/>
      <c r="K16" s="48"/>
      <c r="L16" s="48">
        <f>132933-1</f>
        <v>132932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33">
        <f>SUM(L16:Q16)</f>
        <v>132932</v>
      </c>
    </row>
    <row r="17" spans="1:24" s="10" customFormat="1" ht="15.5" hidden="1" x14ac:dyDescent="0.35">
      <c r="A17" s="31" t="s">
        <v>67</v>
      </c>
      <c r="B17" s="16" t="s">
        <v>65</v>
      </c>
      <c r="C17" s="15" t="s">
        <v>68</v>
      </c>
      <c r="D17" s="56" t="s">
        <v>71</v>
      </c>
      <c r="E17" s="56">
        <v>6503</v>
      </c>
      <c r="F17" s="15">
        <v>17.277999999999999</v>
      </c>
      <c r="G17" s="83" t="s">
        <v>118</v>
      </c>
      <c r="H17" s="48"/>
      <c r="I17" s="48"/>
      <c r="J17" s="48"/>
      <c r="K17" s="48"/>
      <c r="L17" s="48">
        <v>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33">
        <f>SUM(L17:Q17)</f>
        <v>1</v>
      </c>
    </row>
    <row r="18" spans="1:24" s="10" customFormat="1" hidden="1" x14ac:dyDescent="0.35">
      <c r="A18" s="31"/>
      <c r="B18" s="16"/>
      <c r="C18" s="47"/>
      <c r="D18" s="15"/>
      <c r="E18" s="16"/>
      <c r="F18" s="15"/>
      <c r="G18" s="83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33">
        <f t="shared" ref="W18:W81" si="0">SUM(L18:Q18)</f>
        <v>0</v>
      </c>
    </row>
    <row r="19" spans="1:24" s="10" customFormat="1" ht="15.5" hidden="1" x14ac:dyDescent="0.35">
      <c r="A19" s="31" t="s">
        <v>67</v>
      </c>
      <c r="B19" s="16" t="s">
        <v>98</v>
      </c>
      <c r="C19" s="15" t="s">
        <v>99</v>
      </c>
      <c r="D19" s="56" t="s">
        <v>71</v>
      </c>
      <c r="E19" s="75">
        <v>6503</v>
      </c>
      <c r="F19" s="15">
        <v>17.277999999999999</v>
      </c>
      <c r="G19" s="83" t="s">
        <v>118</v>
      </c>
      <c r="H19" s="48"/>
      <c r="I19" s="48"/>
      <c r="J19" s="48"/>
      <c r="K19" s="48"/>
      <c r="L19" s="48"/>
      <c r="M19" s="48"/>
      <c r="N19" s="48"/>
      <c r="O19" s="48"/>
      <c r="P19" s="48"/>
      <c r="Q19" s="48">
        <f>528117-1</f>
        <v>528116</v>
      </c>
      <c r="R19" s="48"/>
      <c r="S19" s="48"/>
      <c r="T19" s="48"/>
      <c r="U19" s="48"/>
      <c r="V19" s="48"/>
      <c r="W19" s="33">
        <f t="shared" si="0"/>
        <v>528116</v>
      </c>
    </row>
    <row r="20" spans="1:24" s="10" customFormat="1" ht="15.5" hidden="1" x14ac:dyDescent="0.35">
      <c r="A20" s="31" t="s">
        <v>67</v>
      </c>
      <c r="B20" s="16" t="s">
        <v>65</v>
      </c>
      <c r="C20" s="15" t="s">
        <v>99</v>
      </c>
      <c r="D20" s="56" t="s">
        <v>71</v>
      </c>
      <c r="E20" s="75">
        <v>6503</v>
      </c>
      <c r="F20" s="15">
        <v>17.277999999999999</v>
      </c>
      <c r="G20" s="83" t="s">
        <v>118</v>
      </c>
      <c r="H20" s="48"/>
      <c r="I20" s="48"/>
      <c r="J20" s="48"/>
      <c r="K20" s="48"/>
      <c r="L20" s="48"/>
      <c r="M20" s="48"/>
      <c r="N20" s="48"/>
      <c r="O20" s="48"/>
      <c r="P20" s="48"/>
      <c r="Q20" s="48">
        <v>1</v>
      </c>
      <c r="R20" s="48"/>
      <c r="S20" s="48"/>
      <c r="T20" s="48"/>
      <c r="U20" s="48"/>
      <c r="V20" s="48"/>
      <c r="W20" s="33">
        <f t="shared" si="0"/>
        <v>1</v>
      </c>
    </row>
    <row r="21" spans="1:24" s="10" customFormat="1" hidden="1" x14ac:dyDescent="0.35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33">
        <f t="shared" si="0"/>
        <v>0</v>
      </c>
      <c r="X21" s="54"/>
    </row>
    <row r="22" spans="1:24" s="10" customFormat="1" ht="15.5" hidden="1" x14ac:dyDescent="0.35">
      <c r="A22" s="31" t="s">
        <v>93</v>
      </c>
      <c r="B22" s="16" t="s">
        <v>94</v>
      </c>
      <c r="C22" s="15" t="s">
        <v>63</v>
      </c>
      <c r="D22" s="56" t="s">
        <v>64</v>
      </c>
      <c r="E22" s="16">
        <v>6407</v>
      </c>
      <c r="F22" s="16">
        <v>17.259</v>
      </c>
      <c r="G22" s="16"/>
      <c r="H22" s="48"/>
      <c r="I22" s="48"/>
      <c r="J22" s="48"/>
      <c r="K22" s="48"/>
      <c r="L22" s="48"/>
      <c r="M22" s="48"/>
      <c r="N22" s="48"/>
      <c r="O22" s="48"/>
      <c r="P22" s="48">
        <v>10000</v>
      </c>
      <c r="Q22" s="48"/>
      <c r="R22" s="48"/>
      <c r="S22" s="48"/>
      <c r="T22" s="48"/>
      <c r="U22" s="48"/>
      <c r="V22" s="48"/>
      <c r="W22" s="33">
        <f t="shared" si="0"/>
        <v>10000</v>
      </c>
    </row>
    <row r="23" spans="1:24" s="10" customFormat="1" hidden="1" x14ac:dyDescent="0.35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33">
        <f t="shared" si="0"/>
        <v>0</v>
      </c>
    </row>
    <row r="24" spans="1:24" s="10" customFormat="1" hidden="1" x14ac:dyDescent="0.35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33">
        <f t="shared" si="0"/>
        <v>0</v>
      </c>
    </row>
    <row r="25" spans="1:24" s="10" customFormat="1" hidden="1" x14ac:dyDescent="0.35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33">
        <f t="shared" si="0"/>
        <v>0</v>
      </c>
    </row>
    <row r="26" spans="1:24" s="10" customFormat="1" hidden="1" x14ac:dyDescent="0.35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33">
        <f t="shared" si="0"/>
        <v>0</v>
      </c>
    </row>
    <row r="27" spans="1:24" s="10" customFormat="1" hidden="1" x14ac:dyDescent="0.35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33">
        <f t="shared" si="0"/>
        <v>0</v>
      </c>
      <c r="X27" s="54"/>
    </row>
    <row r="28" spans="1:24" s="10" customFormat="1" hidden="1" x14ac:dyDescent="0.35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33">
        <f t="shared" si="0"/>
        <v>0</v>
      </c>
    </row>
    <row r="29" spans="1:24" s="10" customFormat="1" hidden="1" x14ac:dyDescent="0.35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33">
        <f t="shared" si="0"/>
        <v>0</v>
      </c>
    </row>
    <row r="30" spans="1:24" s="10" customFormat="1" hidden="1" x14ac:dyDescent="0.35">
      <c r="A30" s="40"/>
      <c r="B30" s="60"/>
      <c r="C30" s="61"/>
      <c r="D30" s="30"/>
      <c r="E30" s="62"/>
      <c r="F30" s="62"/>
      <c r="G30" s="6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33">
        <f t="shared" si="0"/>
        <v>0</v>
      </c>
    </row>
    <row r="31" spans="1:24" s="10" customFormat="1" hidden="1" x14ac:dyDescent="0.35">
      <c r="A31" s="40"/>
      <c r="B31" s="16"/>
      <c r="C31" s="61"/>
      <c r="D31" s="30"/>
      <c r="E31" s="62"/>
      <c r="F31" s="62"/>
      <c r="G31" s="62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33">
        <f t="shared" si="0"/>
        <v>0</v>
      </c>
    </row>
    <row r="32" spans="1:24" s="10" customFormat="1" hidden="1" x14ac:dyDescent="0.35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33">
        <f t="shared" si="0"/>
        <v>0</v>
      </c>
    </row>
    <row r="33" spans="1:23" s="10" customFormat="1" ht="15.5" hidden="1" x14ac:dyDescent="0.35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33">
        <f t="shared" si="0"/>
        <v>0</v>
      </c>
    </row>
    <row r="34" spans="1:23" s="10" customFormat="1" hidden="1" x14ac:dyDescent="0.35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33">
        <f t="shared" si="0"/>
        <v>0</v>
      </c>
    </row>
    <row r="35" spans="1:23" s="10" customFormat="1" hidden="1" x14ac:dyDescent="0.35">
      <c r="A35" s="15" t="s">
        <v>75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33">
        <f t="shared" si="0"/>
        <v>0</v>
      </c>
    </row>
    <row r="36" spans="1:23" s="10" customFormat="1" ht="15" hidden="1" x14ac:dyDescent="0.35">
      <c r="A36" s="29" t="s">
        <v>13</v>
      </c>
      <c r="B36" s="16" t="s">
        <v>50</v>
      </c>
      <c r="C36" s="47" t="s">
        <v>76</v>
      </c>
      <c r="D36" s="76" t="s">
        <v>77</v>
      </c>
      <c r="E36" s="77" t="s">
        <v>78</v>
      </c>
      <c r="F36" s="15" t="s">
        <v>14</v>
      </c>
      <c r="G36" s="15"/>
      <c r="H36" s="51"/>
      <c r="I36" s="51"/>
      <c r="J36" s="51"/>
      <c r="K36" s="51"/>
      <c r="L36" s="51"/>
      <c r="M36" s="51">
        <v>95000</v>
      </c>
      <c r="N36" s="51"/>
      <c r="O36" s="51"/>
      <c r="P36" s="51"/>
      <c r="Q36" s="51"/>
      <c r="R36" s="51"/>
      <c r="S36" s="51"/>
      <c r="T36" s="51"/>
      <c r="U36" s="51"/>
      <c r="V36" s="51"/>
      <c r="W36" s="33">
        <f t="shared" si="0"/>
        <v>95000</v>
      </c>
    </row>
    <row r="37" spans="1:23" s="10" customFormat="1" ht="15" hidden="1" thickBot="1" x14ac:dyDescent="0.4">
      <c r="A37" s="34" t="s">
        <v>16</v>
      </c>
      <c r="B37" s="68" t="s">
        <v>50</v>
      </c>
      <c r="C37" s="78" t="s">
        <v>104</v>
      </c>
      <c r="D37" s="76" t="s">
        <v>105</v>
      </c>
      <c r="E37" s="76" t="s">
        <v>106</v>
      </c>
      <c r="F37" s="16" t="s">
        <v>14</v>
      </c>
      <c r="G37" s="16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>
        <v>330705.5</v>
      </c>
      <c r="S37" s="50"/>
      <c r="T37" s="50">
        <v>330705.5</v>
      </c>
      <c r="U37" s="50"/>
      <c r="V37" s="50"/>
      <c r="W37" s="33">
        <f>SUM(R37:T37)</f>
        <v>661411</v>
      </c>
    </row>
    <row r="38" spans="1:23" s="10" customFormat="1" x14ac:dyDescent="0.35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33">
        <f t="shared" si="0"/>
        <v>0</v>
      </c>
    </row>
    <row r="39" spans="1:23" s="10" customFormat="1" ht="15.5" x14ac:dyDescent="0.35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33">
        <f t="shared" si="0"/>
        <v>0</v>
      </c>
    </row>
    <row r="40" spans="1:23" s="20" customFormat="1" x14ac:dyDescent="0.35">
      <c r="A40" s="9" t="s">
        <v>8</v>
      </c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3">
        <f t="shared" si="0"/>
        <v>0</v>
      </c>
    </row>
    <row r="41" spans="1:23" s="10" customFormat="1" x14ac:dyDescent="0.35">
      <c r="A41" s="15" t="s">
        <v>123</v>
      </c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33"/>
    </row>
    <row r="42" spans="1:23" s="20" customFormat="1" x14ac:dyDescent="0.35">
      <c r="A42" s="31" t="s">
        <v>127</v>
      </c>
      <c r="B42" s="16" t="s">
        <v>50</v>
      </c>
      <c r="C42" s="63" t="s">
        <v>128</v>
      </c>
      <c r="D42" s="57" t="s">
        <v>129</v>
      </c>
      <c r="E42" s="57" t="s">
        <v>130</v>
      </c>
      <c r="F42" s="15">
        <v>17.245000000000001</v>
      </c>
      <c r="G42" s="79" t="s">
        <v>120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>
        <f>98706.2308773055-1</f>
        <v>98705.230877305497</v>
      </c>
      <c r="W42" s="33">
        <f>SUM(V42)</f>
        <v>98705.230877305497</v>
      </c>
    </row>
    <row r="43" spans="1:23" s="20" customFormat="1" x14ac:dyDescent="0.35">
      <c r="A43" s="31" t="s">
        <v>127</v>
      </c>
      <c r="B43" s="16" t="s">
        <v>131</v>
      </c>
      <c r="C43" s="63" t="s">
        <v>128</v>
      </c>
      <c r="D43" s="57" t="s">
        <v>129</v>
      </c>
      <c r="E43" s="57" t="s">
        <v>130</v>
      </c>
      <c r="F43" s="15">
        <v>17.245000000000001</v>
      </c>
      <c r="G43" s="79" t="s">
        <v>120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>
        <v>1</v>
      </c>
      <c r="W43" s="33">
        <f>SUM(V43)</f>
        <v>1</v>
      </c>
    </row>
    <row r="44" spans="1:23" s="10" customFormat="1" x14ac:dyDescent="0.35">
      <c r="A44" s="31"/>
      <c r="B44" s="16"/>
      <c r="C44" s="15"/>
      <c r="D44" s="15"/>
      <c r="E44" s="15"/>
      <c r="F44" s="15"/>
      <c r="G44" s="7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33"/>
    </row>
    <row r="45" spans="1:23" s="10" customFormat="1" x14ac:dyDescent="0.35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33"/>
    </row>
    <row r="46" spans="1:23" s="10" customFormat="1" x14ac:dyDescent="0.35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33"/>
    </row>
    <row r="47" spans="1:23" s="10" customFormat="1" x14ac:dyDescent="0.35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33">
        <f t="shared" si="0"/>
        <v>0</v>
      </c>
    </row>
    <row r="48" spans="1:23" s="10" customFormat="1" hidden="1" x14ac:dyDescent="0.35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33">
        <f t="shared" si="0"/>
        <v>0</v>
      </c>
    </row>
    <row r="49" spans="1:24" s="10" customFormat="1" hidden="1" x14ac:dyDescent="0.35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33">
        <f t="shared" si="0"/>
        <v>0</v>
      </c>
    </row>
    <row r="50" spans="1:24" s="10" customFormat="1" hidden="1" x14ac:dyDescent="0.35">
      <c r="A50" s="15" t="s">
        <v>47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33">
        <f t="shared" si="0"/>
        <v>0</v>
      </c>
    </row>
    <row r="51" spans="1:24" s="20" customFormat="1" hidden="1" x14ac:dyDescent="0.35">
      <c r="A51" s="73" t="s">
        <v>49</v>
      </c>
      <c r="B51" s="68" t="s">
        <v>50</v>
      </c>
      <c r="C51" s="15" t="s">
        <v>51</v>
      </c>
      <c r="D51" s="15" t="s">
        <v>52</v>
      </c>
      <c r="E51" s="15" t="s">
        <v>53</v>
      </c>
      <c r="F51" s="15">
        <v>17.225000000000001</v>
      </c>
      <c r="G51" s="15"/>
      <c r="H51" s="50"/>
      <c r="I51" s="50"/>
      <c r="J51" s="50">
        <f>420994.2-1</f>
        <v>420993.2</v>
      </c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33">
        <f t="shared" si="0"/>
        <v>0</v>
      </c>
    </row>
    <row r="52" spans="1:24" s="20" customFormat="1" hidden="1" x14ac:dyDescent="0.35">
      <c r="A52" s="73" t="s">
        <v>49</v>
      </c>
      <c r="B52" s="61" t="s">
        <v>54</v>
      </c>
      <c r="C52" s="15" t="s">
        <v>51</v>
      </c>
      <c r="D52" s="15" t="s">
        <v>52</v>
      </c>
      <c r="E52" s="15" t="s">
        <v>53</v>
      </c>
      <c r="F52" s="15">
        <v>17.225000000000001</v>
      </c>
      <c r="G52" s="15"/>
      <c r="H52" s="50"/>
      <c r="I52" s="50"/>
      <c r="J52" s="50">
        <v>1</v>
      </c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33">
        <f t="shared" si="0"/>
        <v>0</v>
      </c>
    </row>
    <row r="53" spans="1:24" s="20" customFormat="1" hidden="1" x14ac:dyDescent="0.3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33">
        <f t="shared" si="0"/>
        <v>0</v>
      </c>
      <c r="X53" s="66"/>
    </row>
    <row r="54" spans="1:24" s="20" customFormat="1" hidden="1" x14ac:dyDescent="0.3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33">
        <f t="shared" si="0"/>
        <v>0</v>
      </c>
    </row>
    <row r="55" spans="1:24" s="20" customFormat="1" hidden="1" x14ac:dyDescent="0.3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33">
        <f t="shared" si="0"/>
        <v>0</v>
      </c>
    </row>
    <row r="56" spans="1:24" s="20" customFormat="1" hidden="1" x14ac:dyDescent="0.35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33">
        <f t="shared" si="0"/>
        <v>0</v>
      </c>
    </row>
    <row r="57" spans="1:24" s="20" customFormat="1" hidden="1" x14ac:dyDescent="0.35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33">
        <f t="shared" si="0"/>
        <v>0</v>
      </c>
    </row>
    <row r="58" spans="1:24" s="10" customFormat="1" hidden="1" x14ac:dyDescent="0.35">
      <c r="A58" s="15" t="s">
        <v>33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33">
        <f t="shared" si="0"/>
        <v>0</v>
      </c>
    </row>
    <row r="59" spans="1:24" s="10" customFormat="1" hidden="1" x14ac:dyDescent="0.35">
      <c r="A59" s="18" t="s">
        <v>32</v>
      </c>
      <c r="B59" s="16" t="s">
        <v>62</v>
      </c>
      <c r="C59" s="15" t="s">
        <v>86</v>
      </c>
      <c r="D59" s="15" t="s">
        <v>87</v>
      </c>
      <c r="E59" s="15" t="s">
        <v>88</v>
      </c>
      <c r="F59" s="16">
        <v>17.207000000000001</v>
      </c>
      <c r="G59" s="79" t="s">
        <v>119</v>
      </c>
      <c r="H59" s="51"/>
      <c r="I59" s="51"/>
      <c r="J59" s="51"/>
      <c r="K59" s="51"/>
      <c r="L59" s="51"/>
      <c r="M59" s="51"/>
      <c r="N59" s="51"/>
      <c r="O59" s="51">
        <f>409626-1</f>
        <v>409625</v>
      </c>
      <c r="P59" s="51"/>
      <c r="Q59" s="51"/>
      <c r="R59" s="51"/>
      <c r="S59" s="51"/>
      <c r="T59" s="51"/>
      <c r="U59" s="51"/>
      <c r="V59" s="51"/>
      <c r="W59" s="33">
        <f t="shared" si="0"/>
        <v>409625</v>
      </c>
    </row>
    <row r="60" spans="1:24" s="10" customFormat="1" hidden="1" x14ac:dyDescent="0.35">
      <c r="A60" s="18" t="s">
        <v>32</v>
      </c>
      <c r="B60" s="16" t="s">
        <v>65</v>
      </c>
      <c r="C60" s="15" t="s">
        <v>86</v>
      </c>
      <c r="D60" s="15" t="s">
        <v>87</v>
      </c>
      <c r="E60" s="15" t="s">
        <v>88</v>
      </c>
      <c r="F60" s="16">
        <v>17.207000000000001</v>
      </c>
      <c r="G60" s="79" t="s">
        <v>119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/>
      <c r="U60" s="50"/>
      <c r="V60" s="50"/>
      <c r="W60" s="33">
        <f t="shared" si="0"/>
        <v>1</v>
      </c>
    </row>
    <row r="61" spans="1:24" s="20" customFormat="1" hidden="1" x14ac:dyDescent="0.35">
      <c r="A61" s="18" t="s">
        <v>17</v>
      </c>
      <c r="B61" s="16" t="s">
        <v>62</v>
      </c>
      <c r="C61" s="15" t="s">
        <v>86</v>
      </c>
      <c r="D61" s="15" t="s">
        <v>87</v>
      </c>
      <c r="E61" s="15" t="s">
        <v>89</v>
      </c>
      <c r="F61" s="16" t="s">
        <v>15</v>
      </c>
      <c r="G61" s="79" t="s">
        <v>119</v>
      </c>
      <c r="H61" s="51"/>
      <c r="I61" s="51"/>
      <c r="J61" s="51"/>
      <c r="K61" s="51"/>
      <c r="L61" s="51"/>
      <c r="M61" s="51"/>
      <c r="N61" s="51"/>
      <c r="O61" s="51">
        <f>35273-1</f>
        <v>35272</v>
      </c>
      <c r="P61" s="51"/>
      <c r="Q61" s="51"/>
      <c r="R61" s="51"/>
      <c r="S61" s="51"/>
      <c r="T61" s="51"/>
      <c r="U61" s="51"/>
      <c r="V61" s="51"/>
      <c r="W61" s="33">
        <f t="shared" si="0"/>
        <v>35272</v>
      </c>
    </row>
    <row r="62" spans="1:24" s="10" customFormat="1" hidden="1" x14ac:dyDescent="0.35">
      <c r="A62" s="18" t="s">
        <v>17</v>
      </c>
      <c r="B62" s="16" t="s">
        <v>65</v>
      </c>
      <c r="C62" s="15" t="s">
        <v>86</v>
      </c>
      <c r="D62" s="15" t="s">
        <v>87</v>
      </c>
      <c r="E62" s="15" t="s">
        <v>89</v>
      </c>
      <c r="F62" s="16" t="s">
        <v>15</v>
      </c>
      <c r="G62" s="79" t="s">
        <v>119</v>
      </c>
      <c r="H62" s="51"/>
      <c r="I62" s="51"/>
      <c r="J62" s="51"/>
      <c r="K62" s="51"/>
      <c r="L62" s="51"/>
      <c r="M62" s="51"/>
      <c r="N62" s="51"/>
      <c r="O62" s="51">
        <v>1</v>
      </c>
      <c r="P62" s="51"/>
      <c r="Q62" s="51"/>
      <c r="R62" s="51"/>
      <c r="S62" s="51"/>
      <c r="T62" s="51"/>
      <c r="U62" s="51"/>
      <c r="V62" s="51"/>
      <c r="W62" s="33">
        <f t="shared" si="0"/>
        <v>1</v>
      </c>
    </row>
    <row r="63" spans="1:24" s="10" customFormat="1" hidden="1" x14ac:dyDescent="0.35">
      <c r="A63" s="36" t="s">
        <v>18</v>
      </c>
      <c r="B63" s="16"/>
      <c r="C63" s="15"/>
      <c r="D63" s="28"/>
      <c r="E63" s="15"/>
      <c r="F63" s="37" t="s">
        <v>19</v>
      </c>
      <c r="G63" s="37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33">
        <f t="shared" si="0"/>
        <v>0</v>
      </c>
    </row>
    <row r="64" spans="1:24" s="10" customFormat="1" hidden="1" x14ac:dyDescent="0.35">
      <c r="A64" s="36" t="s">
        <v>21</v>
      </c>
      <c r="B64" s="16"/>
      <c r="C64" s="15"/>
      <c r="D64" s="15"/>
      <c r="E64" s="15"/>
      <c r="F64" s="16" t="s">
        <v>14</v>
      </c>
      <c r="G64" s="16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33">
        <f t="shared" si="0"/>
        <v>0</v>
      </c>
    </row>
    <row r="65" spans="1:23" s="10" customFormat="1" hidden="1" x14ac:dyDescent="0.35">
      <c r="A65" s="36" t="s">
        <v>22</v>
      </c>
      <c r="B65" s="16"/>
      <c r="C65" s="15"/>
      <c r="D65" s="15"/>
      <c r="E65" s="15"/>
      <c r="F65" s="16" t="s">
        <v>14</v>
      </c>
      <c r="G65" s="16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33">
        <f t="shared" si="0"/>
        <v>0</v>
      </c>
    </row>
    <row r="66" spans="1:23" s="10" customFormat="1" hidden="1" x14ac:dyDescent="0.35">
      <c r="A66" s="36" t="s">
        <v>23</v>
      </c>
      <c r="B66" s="53"/>
      <c r="C66" s="57"/>
      <c r="D66" s="57"/>
      <c r="E66" s="57"/>
      <c r="F66" s="16" t="s">
        <v>14</v>
      </c>
      <c r="G66" s="16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33">
        <f t="shared" si="0"/>
        <v>0</v>
      </c>
    </row>
    <row r="67" spans="1:23" s="10" customFormat="1" hidden="1" x14ac:dyDescent="0.35">
      <c r="A67" s="18" t="s">
        <v>27</v>
      </c>
      <c r="B67" s="53"/>
      <c r="C67" s="57"/>
      <c r="D67" s="59"/>
      <c r="E67" s="57"/>
      <c r="F67" s="37" t="s">
        <v>14</v>
      </c>
      <c r="G67" s="37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33">
        <f t="shared" si="0"/>
        <v>0</v>
      </c>
    </row>
    <row r="68" spans="1:23" s="10" customFormat="1" hidden="1" x14ac:dyDescent="0.35">
      <c r="A68" s="18" t="s">
        <v>27</v>
      </c>
      <c r="B68" s="53"/>
      <c r="C68" s="57"/>
      <c r="D68" s="59"/>
      <c r="E68" s="57"/>
      <c r="F68" s="37" t="s">
        <v>14</v>
      </c>
      <c r="G68" s="37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33">
        <f t="shared" si="0"/>
        <v>0</v>
      </c>
    </row>
    <row r="69" spans="1:23" s="10" customFormat="1" hidden="1" x14ac:dyDescent="0.35">
      <c r="A69" s="31" t="s">
        <v>25</v>
      </c>
      <c r="B69" s="16"/>
      <c r="C69" s="28"/>
      <c r="D69" s="28"/>
      <c r="E69" s="15"/>
      <c r="F69" s="16" t="s">
        <v>15</v>
      </c>
      <c r="G69" s="16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33">
        <f t="shared" si="0"/>
        <v>0</v>
      </c>
    </row>
    <row r="70" spans="1:23" s="10" customFormat="1" hidden="1" x14ac:dyDescent="0.35">
      <c r="A70" s="36" t="s">
        <v>26</v>
      </c>
      <c r="B70" s="16"/>
      <c r="C70" s="58"/>
      <c r="D70" s="28"/>
      <c r="E70" s="15"/>
      <c r="F70" s="16" t="s">
        <v>14</v>
      </c>
      <c r="G70" s="16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33">
        <f t="shared" si="0"/>
        <v>0</v>
      </c>
    </row>
    <row r="71" spans="1:23" s="10" customFormat="1" hidden="1" x14ac:dyDescent="0.35">
      <c r="A71" s="36" t="s">
        <v>36</v>
      </c>
      <c r="B71" s="68" t="s">
        <v>37</v>
      </c>
      <c r="C71" s="15" t="s">
        <v>38</v>
      </c>
      <c r="D71" s="28" t="s">
        <v>30</v>
      </c>
      <c r="E71" s="15" t="s">
        <v>31</v>
      </c>
      <c r="F71" s="16">
        <v>10.561</v>
      </c>
      <c r="G71" s="16"/>
      <c r="H71" s="51">
        <v>9210.3199999999979</v>
      </c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33">
        <f t="shared" si="0"/>
        <v>0</v>
      </c>
    </row>
    <row r="72" spans="1:23" s="10" customFormat="1" hidden="1" x14ac:dyDescent="0.35">
      <c r="A72" s="18" t="s">
        <v>41</v>
      </c>
      <c r="B72" s="68" t="s">
        <v>50</v>
      </c>
      <c r="C72" s="15" t="s">
        <v>42</v>
      </c>
      <c r="D72" s="15" t="s">
        <v>43</v>
      </c>
      <c r="E72" s="15" t="s">
        <v>44</v>
      </c>
      <c r="F72" s="16" t="s">
        <v>14</v>
      </c>
      <c r="G72" s="16"/>
      <c r="H72" s="51"/>
      <c r="I72" s="51">
        <v>41286.9022738934</v>
      </c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>
        <v>31500</v>
      </c>
      <c r="V72" s="51"/>
      <c r="W72" s="33">
        <f>SUM(I72:U72)</f>
        <v>72786.9022738934</v>
      </c>
    </row>
    <row r="73" spans="1:23" s="10" customFormat="1" hidden="1" x14ac:dyDescent="0.35">
      <c r="A73" s="36"/>
      <c r="B73" s="71"/>
      <c r="C73" s="59"/>
      <c r="D73" s="72"/>
      <c r="E73" s="59"/>
      <c r="F73" s="37"/>
      <c r="G73" s="37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33">
        <f t="shared" si="0"/>
        <v>0</v>
      </c>
    </row>
    <row r="74" spans="1:23" s="10" customFormat="1" hidden="1" x14ac:dyDescent="0.35">
      <c r="A74" s="36"/>
      <c r="B74" s="71"/>
      <c r="C74" s="59"/>
      <c r="D74" s="72"/>
      <c r="E74" s="59"/>
      <c r="F74" s="37"/>
      <c r="G74" s="37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33">
        <f t="shared" si="0"/>
        <v>0</v>
      </c>
    </row>
    <row r="75" spans="1:23" s="10" customFormat="1" hidden="1" x14ac:dyDescent="0.35">
      <c r="A75" s="36"/>
      <c r="B75" s="37"/>
      <c r="C75" s="38"/>
      <c r="D75" s="38"/>
      <c r="E75" s="39"/>
      <c r="F75" s="37"/>
      <c r="G75" s="37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33">
        <f t="shared" si="0"/>
        <v>0</v>
      </c>
    </row>
    <row r="76" spans="1:23" s="10" customFormat="1" hidden="1" x14ac:dyDescent="0.35">
      <c r="A76" s="9" t="s">
        <v>8</v>
      </c>
      <c r="B76" s="37"/>
      <c r="C76" s="38"/>
      <c r="D76" s="38"/>
      <c r="E76" s="39"/>
      <c r="F76" s="37"/>
      <c r="G76" s="37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33">
        <f t="shared" si="0"/>
        <v>0</v>
      </c>
    </row>
    <row r="77" spans="1:23" s="10" customFormat="1" hidden="1" x14ac:dyDescent="0.35">
      <c r="A77" s="15" t="s">
        <v>28</v>
      </c>
      <c r="B77" s="37"/>
      <c r="C77" s="38"/>
      <c r="D77" s="38"/>
      <c r="E77" s="39"/>
      <c r="F77" s="37"/>
      <c r="G77" s="37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33">
        <f t="shared" si="0"/>
        <v>0</v>
      </c>
    </row>
    <row r="78" spans="1:23" s="10" customFormat="1" hidden="1" x14ac:dyDescent="0.35">
      <c r="A78" s="40" t="s">
        <v>20</v>
      </c>
      <c r="B78" s="16"/>
      <c r="C78" s="30"/>
      <c r="D78" s="30"/>
      <c r="E78" s="32"/>
      <c r="F78" s="28">
        <v>17.800999999999998</v>
      </c>
      <c r="G78" s="79" t="s">
        <v>121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33">
        <f t="shared" si="0"/>
        <v>0</v>
      </c>
    </row>
    <row r="79" spans="1:23" s="10" customFormat="1" hidden="1" x14ac:dyDescent="0.35">
      <c r="A79" s="40" t="s">
        <v>20</v>
      </c>
      <c r="B79" s="16"/>
      <c r="C79" s="30"/>
      <c r="D79" s="30"/>
      <c r="E79" s="32"/>
      <c r="F79" s="28">
        <v>17.800999999999998</v>
      </c>
      <c r="G79" s="79" t="s">
        <v>121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33">
        <f t="shared" si="0"/>
        <v>0</v>
      </c>
    </row>
    <row r="80" spans="1:23" s="10" customFormat="1" hidden="1" x14ac:dyDescent="0.35">
      <c r="A80" s="40" t="s">
        <v>29</v>
      </c>
      <c r="B80" s="16"/>
      <c r="C80" s="15"/>
      <c r="D80" s="57"/>
      <c r="E80" s="63"/>
      <c r="F80" s="15">
        <v>17.225000000000001</v>
      </c>
      <c r="G80" s="15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33">
        <f t="shared" si="0"/>
        <v>0</v>
      </c>
    </row>
    <row r="81" spans="1:24" s="10" customFormat="1" hidden="1" x14ac:dyDescent="0.35">
      <c r="A81" s="40"/>
      <c r="B81" s="16"/>
      <c r="C81" s="30"/>
      <c r="D81" s="30"/>
      <c r="E81" s="32"/>
      <c r="F81" s="28"/>
      <c r="G81" s="2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33">
        <f t="shared" si="0"/>
        <v>0</v>
      </c>
      <c r="X81" s="41"/>
    </row>
    <row r="82" spans="1:24" s="10" customFormat="1" hidden="1" x14ac:dyDescent="0.35">
      <c r="A82" s="40" t="s">
        <v>24</v>
      </c>
      <c r="B82" s="16"/>
      <c r="C82" s="30"/>
      <c r="D82" s="30"/>
      <c r="E82" s="32"/>
      <c r="F82" s="28">
        <v>17.800999999999998</v>
      </c>
      <c r="G82" s="79" t="s">
        <v>121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33">
        <f t="shared" ref="W82:W86" si="1">SUM(L82:Q82)</f>
        <v>0</v>
      </c>
      <c r="X82" s="41"/>
    </row>
    <row r="83" spans="1:24" s="10" customFormat="1" hidden="1" x14ac:dyDescent="0.35">
      <c r="A83" s="40" t="s">
        <v>24</v>
      </c>
      <c r="B83" s="16"/>
      <c r="C83" s="64"/>
      <c r="D83" s="65"/>
      <c r="E83" s="64"/>
      <c r="F83" s="28">
        <v>17.800999999999998</v>
      </c>
      <c r="G83" s="79" t="s">
        <v>121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33">
        <f t="shared" si="1"/>
        <v>0</v>
      </c>
      <c r="X83" s="41"/>
    </row>
    <row r="84" spans="1:24" s="10" customFormat="1" hidden="1" x14ac:dyDescent="0.35">
      <c r="A84" s="40" t="s">
        <v>24</v>
      </c>
      <c r="B84" s="16"/>
      <c r="C84" s="30"/>
      <c r="D84" s="30"/>
      <c r="E84" s="32"/>
      <c r="F84" s="28">
        <v>17.800999999999998</v>
      </c>
      <c r="G84" s="79" t="s">
        <v>121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33">
        <f t="shared" si="1"/>
        <v>0</v>
      </c>
      <c r="X84" s="41"/>
    </row>
    <row r="85" spans="1:24" s="10" customFormat="1" hidden="1" x14ac:dyDescent="0.35">
      <c r="A85" s="31"/>
      <c r="B85" s="16"/>
      <c r="C85" s="38"/>
      <c r="D85" s="38"/>
      <c r="E85" s="38"/>
      <c r="F85" s="37"/>
      <c r="G85" s="37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33">
        <f t="shared" si="1"/>
        <v>0</v>
      </c>
    </row>
    <row r="86" spans="1:24" s="10" customFormat="1" hidden="1" x14ac:dyDescent="0.35">
      <c r="A86" s="21"/>
      <c r="B86" s="14"/>
      <c r="C86" s="12"/>
      <c r="D86" s="14"/>
      <c r="E86" s="12"/>
      <c r="F86" s="14"/>
      <c r="G86" s="14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33">
        <f t="shared" si="1"/>
        <v>0</v>
      </c>
    </row>
    <row r="87" spans="1:24" s="10" customFormat="1" hidden="1" x14ac:dyDescent="0.35">
      <c r="A87" s="17"/>
      <c r="B87" s="17"/>
      <c r="C87" s="17"/>
      <c r="D87" s="14"/>
      <c r="E87" s="14"/>
      <c r="F87" s="14"/>
      <c r="G87" s="14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5">
        <f t="shared" ref="W87" si="2">SUM(H87:H87)</f>
        <v>0</v>
      </c>
    </row>
    <row r="88" spans="1:24" s="10" customFormat="1" x14ac:dyDescent="0.35">
      <c r="A88" s="18" t="s">
        <v>0</v>
      </c>
      <c r="B88" s="18"/>
      <c r="C88" s="22"/>
      <c r="D88" s="22"/>
      <c r="E88" s="22"/>
      <c r="F88" s="22"/>
      <c r="G88" s="22"/>
      <c r="H88" s="50">
        <f>SUM(H6:H87)</f>
        <v>9210.3199999999979</v>
      </c>
      <c r="I88" s="50">
        <f>SUM(I72:I87)</f>
        <v>41286.9022738934</v>
      </c>
      <c r="J88" s="50">
        <f>SUM(J50:J56)</f>
        <v>420994.2</v>
      </c>
      <c r="K88" s="50">
        <f>SUM(K8:K33)</f>
        <v>788933</v>
      </c>
      <c r="L88" s="50">
        <f>SUM(L16:L87)</f>
        <v>132933</v>
      </c>
      <c r="M88" s="50">
        <f>SUM(M35:M39)</f>
        <v>95000</v>
      </c>
      <c r="N88" s="50">
        <f>SUM(N10:N38)</f>
        <v>120218</v>
      </c>
      <c r="O88" s="50">
        <f>SUM(O59:O62)</f>
        <v>444899</v>
      </c>
      <c r="P88" s="50">
        <f>SUM(P22:P33)</f>
        <v>10000</v>
      </c>
      <c r="Q88" s="50">
        <f>SUM(Q8:Q20)</f>
        <v>528117</v>
      </c>
      <c r="R88" s="50">
        <f>SUM(R35:R87)</f>
        <v>330705.5</v>
      </c>
      <c r="S88" s="50">
        <f>SUM(S12:S15)</f>
        <v>537233</v>
      </c>
      <c r="T88" s="50">
        <f>SUM(T34:T87)</f>
        <v>330705.5</v>
      </c>
      <c r="U88" s="50">
        <f>SUM(U72:U73)</f>
        <v>31500</v>
      </c>
      <c r="V88" s="50">
        <f>SUM(V40:V46)</f>
        <v>98706.230877305497</v>
      </c>
      <c r="W88" s="33"/>
    </row>
    <row r="89" spans="1:24" s="10" customFormat="1" x14ac:dyDescent="0.35">
      <c r="A89" s="23"/>
      <c r="B89" s="23"/>
      <c r="C89" s="24"/>
      <c r="D89" s="24"/>
      <c r="E89" s="24"/>
      <c r="F89" s="24"/>
      <c r="G89" s="24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6"/>
    </row>
    <row r="90" spans="1:24" s="10" customFormat="1" x14ac:dyDescent="0.35">
      <c r="A90" s="20" t="s">
        <v>9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46"/>
    </row>
    <row r="91" spans="1:24" s="10" customFormat="1" hidden="1" x14ac:dyDescent="0.35">
      <c r="A91" s="20" t="s">
        <v>34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46"/>
    </row>
    <row r="92" spans="1:24" s="10" customFormat="1" hidden="1" x14ac:dyDescent="0.35">
      <c r="A92" s="23" t="s">
        <v>35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46"/>
    </row>
    <row r="93" spans="1:24" s="10" customFormat="1" hidden="1" x14ac:dyDescent="0.35">
      <c r="A93" s="20" t="s">
        <v>45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46"/>
    </row>
    <row r="94" spans="1:24" s="10" customFormat="1" hidden="1" x14ac:dyDescent="0.35">
      <c r="A94" s="20" t="s">
        <v>46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46"/>
    </row>
    <row r="95" spans="1:24" s="10" customFormat="1" hidden="1" x14ac:dyDescent="0.35">
      <c r="A95" s="20" t="s">
        <v>55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46"/>
    </row>
    <row r="96" spans="1:24" s="10" customFormat="1" hidden="1" x14ac:dyDescent="0.35">
      <c r="A96" s="20" t="s">
        <v>56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46"/>
    </row>
    <row r="97" spans="1:23" s="10" customFormat="1" hidden="1" x14ac:dyDescent="0.35">
      <c r="A97" s="20" t="s">
        <v>59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46"/>
    </row>
    <row r="98" spans="1:23" s="10" customFormat="1" hidden="1" x14ac:dyDescent="0.35">
      <c r="A98" s="20" t="s">
        <v>60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46"/>
    </row>
    <row r="99" spans="1:23" s="10" customFormat="1" hidden="1" x14ac:dyDescent="0.35">
      <c r="A99" s="20" t="s">
        <v>69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46"/>
    </row>
    <row r="100" spans="1:23" s="10" customFormat="1" hidden="1" x14ac:dyDescent="0.35">
      <c r="A100" s="20" t="s">
        <v>70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46"/>
    </row>
    <row r="101" spans="1:23" s="10" customFormat="1" hidden="1" x14ac:dyDescent="0.35">
      <c r="A101" s="20" t="s">
        <v>74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46"/>
    </row>
    <row r="102" spans="1:23" s="10" customFormat="1" hidden="1" x14ac:dyDescent="0.35">
      <c r="A102" s="20" t="s">
        <v>73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46"/>
    </row>
    <row r="103" spans="1:23" s="10" customFormat="1" hidden="1" x14ac:dyDescent="0.35">
      <c r="A103" s="20" t="s">
        <v>83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46"/>
    </row>
    <row r="104" spans="1:23" s="10" customFormat="1" hidden="1" x14ac:dyDescent="0.35">
      <c r="A104" s="20" t="s">
        <v>84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46"/>
    </row>
    <row r="105" spans="1:23" s="10" customFormat="1" hidden="1" x14ac:dyDescent="0.35">
      <c r="A105" s="20" t="s">
        <v>91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46"/>
    </row>
    <row r="106" spans="1:23" s="10" customFormat="1" hidden="1" x14ac:dyDescent="0.35">
      <c r="A106" s="20" t="s">
        <v>90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46"/>
    </row>
    <row r="107" spans="1:23" hidden="1" x14ac:dyDescent="0.35">
      <c r="A107" s="20" t="s">
        <v>95</v>
      </c>
    </row>
    <row r="108" spans="1:23" hidden="1" x14ac:dyDescent="0.35">
      <c r="A108" s="20" t="s">
        <v>96</v>
      </c>
    </row>
    <row r="109" spans="1:23" hidden="1" x14ac:dyDescent="0.35">
      <c r="A109" s="20" t="s">
        <v>101</v>
      </c>
    </row>
    <row r="110" spans="1:23" hidden="1" x14ac:dyDescent="0.35">
      <c r="A110" s="20" t="s">
        <v>100</v>
      </c>
    </row>
    <row r="111" spans="1:23" hidden="1" x14ac:dyDescent="0.35">
      <c r="A111" s="20" t="s">
        <v>107</v>
      </c>
    </row>
    <row r="112" spans="1:23" hidden="1" x14ac:dyDescent="0.35">
      <c r="A112" s="20" t="s">
        <v>103</v>
      </c>
    </row>
    <row r="113" spans="1:1" hidden="1" x14ac:dyDescent="0.35">
      <c r="A113" s="20" t="s">
        <v>111</v>
      </c>
    </row>
    <row r="114" spans="1:1" hidden="1" x14ac:dyDescent="0.35">
      <c r="A114" s="20" t="s">
        <v>110</v>
      </c>
    </row>
    <row r="115" spans="1:1" hidden="1" x14ac:dyDescent="0.35">
      <c r="A115" s="20" t="s">
        <v>113</v>
      </c>
    </row>
    <row r="116" spans="1:1" hidden="1" x14ac:dyDescent="0.35">
      <c r="A116" s="20" t="s">
        <v>103</v>
      </c>
    </row>
    <row r="117" spans="1:1" hidden="1" x14ac:dyDescent="0.35">
      <c r="A117" s="20" t="s">
        <v>116</v>
      </c>
    </row>
    <row r="118" spans="1:1" hidden="1" x14ac:dyDescent="0.35">
      <c r="A118" s="20" t="s">
        <v>115</v>
      </c>
    </row>
    <row r="119" spans="1:1" x14ac:dyDescent="0.35">
      <c r="A119" s="20" t="s">
        <v>126</v>
      </c>
    </row>
    <row r="120" spans="1:1" x14ac:dyDescent="0.35">
      <c r="A120" s="20" t="s">
        <v>125</v>
      </c>
    </row>
    <row r="121" spans="1:1" x14ac:dyDescent="0.35">
      <c r="A121" s="20"/>
    </row>
    <row r="122" spans="1:1" x14ac:dyDescent="0.35">
      <c r="A122" s="20"/>
    </row>
    <row r="123" spans="1:1" x14ac:dyDescent="0.35">
      <c r="A123" s="20"/>
    </row>
    <row r="124" spans="1:1" ht="18.5" x14ac:dyDescent="0.45">
      <c r="A124" s="80" t="s">
        <v>122</v>
      </c>
    </row>
    <row r="125" spans="1:1" x14ac:dyDescent="0.35">
      <c r="A125" s="20"/>
    </row>
    <row r="126" spans="1:1" x14ac:dyDescent="0.35">
      <c r="A126" s="20"/>
    </row>
    <row r="127" spans="1:1" x14ac:dyDescent="0.35">
      <c r="A127" s="20"/>
    </row>
    <row r="128" spans="1:1" x14ac:dyDescent="0.35">
      <c r="A128" s="2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2023-01-25T14:52:10Z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