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SOUTH COASTAL/"/>
    </mc:Choice>
  </mc:AlternateContent>
  <xr:revisionPtr revIDLastSave="0" documentId="8_{DD271A26-3D08-4341-9756-8BE003C5AE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0" i="2" l="1"/>
  <c r="W73" i="2"/>
  <c r="W72" i="2"/>
  <c r="V72" i="2"/>
  <c r="W28" i="2"/>
  <c r="U80" i="2"/>
  <c r="W9" i="2"/>
  <c r="T80" i="2"/>
  <c r="S53" i="2"/>
  <c r="W53" i="2" s="1"/>
  <c r="W54" i="2"/>
  <c r="R80" i="2"/>
  <c r="Q56" i="2"/>
  <c r="W56" i="2" s="1"/>
  <c r="W57" i="2"/>
  <c r="W15" i="2"/>
  <c r="W17" i="2"/>
  <c r="P16" i="2"/>
  <c r="W16" i="2" s="1"/>
  <c r="P14" i="2"/>
  <c r="W14" i="2" s="1"/>
  <c r="S80" i="2" l="1"/>
  <c r="Q80" i="2"/>
  <c r="P80" i="2"/>
  <c r="W49" i="2"/>
  <c r="O48" i="2"/>
  <c r="O80" i="2" s="1"/>
  <c r="W8" i="2"/>
  <c r="N80" i="2"/>
  <c r="M80" i="2"/>
  <c r="W32" i="2"/>
  <c r="L50" i="2"/>
  <c r="W50" i="2" s="1"/>
  <c r="W51" i="2"/>
  <c r="W47" i="2"/>
  <c r="K46" i="2"/>
  <c r="K80" i="2" s="1"/>
  <c r="J39" i="2"/>
  <c r="J80" i="2" s="1"/>
  <c r="I80" i="2"/>
  <c r="H80" i="2"/>
  <c r="W18" i="2"/>
  <c r="W19" i="2"/>
  <c r="W20" i="2"/>
  <c r="W21" i="2"/>
  <c r="W23" i="2"/>
  <c r="W24" i="2"/>
  <c r="W25" i="2"/>
  <c r="W26" i="2"/>
  <c r="W27" i="2"/>
  <c r="W29" i="2"/>
  <c r="W30" i="2"/>
  <c r="W31" i="2"/>
  <c r="W33" i="2"/>
  <c r="W34" i="2"/>
  <c r="W35" i="2"/>
  <c r="W36" i="2"/>
  <c r="W37" i="2"/>
  <c r="W38" i="2"/>
  <c r="W39" i="2"/>
  <c r="W10" i="2"/>
  <c r="W11" i="2"/>
  <c r="W12" i="2"/>
  <c r="W13" i="2"/>
  <c r="W40" i="2"/>
  <c r="W41" i="2"/>
  <c r="W42" i="2"/>
  <c r="W43" i="2"/>
  <c r="W44" i="2"/>
  <c r="W45" i="2"/>
  <c r="W58" i="2"/>
  <c r="W59" i="2"/>
  <c r="W60" i="2"/>
  <c r="W62" i="2"/>
  <c r="W63" i="2"/>
  <c r="W64" i="2"/>
  <c r="W65" i="2"/>
  <c r="W67" i="2"/>
  <c r="W68" i="2"/>
  <c r="W69" i="2"/>
  <c r="W70" i="2"/>
  <c r="W71" i="2"/>
  <c r="W74" i="2"/>
  <c r="W75" i="2"/>
  <c r="W76" i="2"/>
  <c r="W77" i="2"/>
  <c r="W78" i="2"/>
  <c r="W79" i="2"/>
  <c r="W66" i="2"/>
  <c r="W61" i="2"/>
  <c r="W55" i="2"/>
  <c r="W22" i="2"/>
  <c r="W46" i="2"/>
  <c r="W48" i="2" l="1"/>
  <c r="L80" i="2"/>
</calcChain>
</file>

<file path=xl/sharedStrings.xml><?xml version="1.0" encoding="utf-8"?>
<sst xmlns="http://schemas.openxmlformats.org/spreadsheetml/2006/main" count="220" uniqueCount="135">
  <si>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</si>
  <si>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</si>
  <si>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</si>
  <si>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</si>
  <si>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</si>
  <si>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</si>
  <si>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</si>
  <si>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</si>
  <si>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</si>
  <si>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</si>
  <si>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</si>
  <si>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</si>
  <si>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</si>
  <si>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</si>
  <si>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</si>
  <si>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</si>
  <si>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</si>
  <si>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</si>
  <si>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</si>
  <si>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</si>
  <si>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</si>
  <si>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</si>
  <si>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</si>
  <si>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</si>
  <si>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</si>
  <si>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ALLOCATION FOR UI SERVICES</t>
  </si>
  <si>
    <t>N.A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</si>
  <si>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</si>
  <si>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</si>
  <si>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</si>
  <si>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</si>
  <si>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</si>
  <si>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</si>
  <si>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CT EOL 23CCQUINWP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</si>
  <si>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</si>
  <si>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</si>
  <si>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</si>
  <si>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</si>
  <si>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</si>
  <si>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</si>
  <si>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</si>
  <si>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</si>
  <si>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</si>
  <si>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</si>
  <si>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</si>
  <si>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</si>
  <si>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23CCQUINNEGRESEA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</si>
  <si>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</si>
  <si>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</si>
  <si>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</si>
  <si>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</si>
  <si>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</si>
  <si>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</si>
  <si>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</si>
  <si>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</si>
  <si>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</si>
  <si>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</si>
  <si>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BUDGET #3 FY23 OCTOBER 3, 2022</t>
  </si>
  <si>
    <t xml:space="preserve">TO ADD FY23 YOUTH </t>
  </si>
  <si>
    <t>CT EOL 23CCQUINWIA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</si>
  <si>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</si>
  <si>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</si>
  <si>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</si>
  <si>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</si>
  <si>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</si>
  <si>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</si>
  <si>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</si>
  <si>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</si>
  <si>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</si>
  <si>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</si>
  <si>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</si>
  <si>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23CCQUINVETSUI</t>
  </si>
  <si>
    <t>OCT 1, 2022-DEC 31, 2022</t>
  </si>
  <si>
    <t>FVETS2022</t>
  </si>
  <si>
    <t>7002-6628</t>
  </si>
  <si>
    <t>K110</t>
  </si>
  <si>
    <t>JVSG RISING STAR INCENTIVE AWARD</t>
  </si>
  <si>
    <t>BUDGET #5 FY23 OCTOBER 18, 2022</t>
  </si>
  <si>
    <t>TO ADD INCENTIVE AWARD</t>
  </si>
  <si>
    <t>BUDGET #6 FY23</t>
  </si>
  <si>
    <t>BUDGET #6 FY23 OCTOBER 20, 2022</t>
  </si>
  <si>
    <t>TO ADD WTF FUNDS</t>
  </si>
  <si>
    <t>CT EOL 23CCQUINSOSWTF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</si>
  <si>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</si>
  <si>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</si>
  <si>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</si>
  <si>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</si>
  <si>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</si>
  <si>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</si>
  <si>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</si>
  <si>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</si>
  <si>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</si>
  <si>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</si>
  <si>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FES2023</t>
  </si>
  <si>
    <t>7002-6626</t>
  </si>
  <si>
    <t>K105</t>
  </si>
  <si>
    <t>K107</t>
  </si>
  <si>
    <t>BUDGET #8 FY23 NOVEMBER 15, 2022</t>
  </si>
  <si>
    <t>TO ADD FY23 WP 90% &amp; WP 10%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</si>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</sst>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8" fillId="0" borderId="1" xfId="0" applyFont="1" applyBorder="1" applyAlignment="1">
      <alignment horizontal="center"/>
    </xf>
    <xf numFmtId="7" fontId="8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44" fontId="12" fillId="0" borderId="2" xfId="1" applyFont="1" applyFill="1" applyBorder="1" applyAlignment="1">
      <alignment horizontal="center"/>
    </xf>
    <xf numFmtId="0" fontId="4" fillId="0" borderId="0" xfId="0" applyFont="1"/>
    <xf numFmtId="0" fontId="18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4" fontId="12" fillId="0" borderId="0" xfId="1" applyFont="1" applyFill="1"/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1" fillId="0" borderId="2" xfId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6"/>
  <sheetViews>
    <sheetView tabSelected="1" topLeftCell="D5" zoomScaleNormal="100" workbookViewId="0">
      <selection activeCell="W5" sqref="W1:W1048576"/>
    </sheetView>
  </sheetViews>
  <sheetFormatPr defaultColWidth="9.1796875" defaultRowHeight="12" x14ac:dyDescent="0.3"/>
  <cols>
    <col min="1" max="1" width="63.26953125" style="3" customWidth="1"/>
    <col min="2" max="2" width="32.5429687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14" width="15.81640625" style="2" hidden="1" customWidth="1"/>
    <col min="15" max="15" width="14.6328125" style="2" hidden="1" customWidth="1"/>
    <col min="16" max="17" width="15.08984375" style="2" hidden="1" customWidth="1"/>
    <col min="18" max="18" width="14.6328125" style="2" hidden="1" customWidth="1"/>
    <col min="19" max="21" width="15.08984375" style="2" hidden="1" customWidth="1"/>
    <col min="22" max="22" width="15.08984375" style="2" customWidth="1"/>
    <col min="23" max="23" width="12.1796875" style="3" hidden="1" customWidth="1"/>
    <col min="24" max="24" width="13.26953125" style="3" bestFit="1" customWidth="1"/>
    <col min="25" max="16384" width="9.1796875" style="3"/>
  </cols>
  <sheetData>
    <row r="1" spans="1:23" ht="20.5" x14ac:dyDescent="0.45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3" ht="20.5" x14ac:dyDescent="0.45">
      <c r="A2" s="4"/>
      <c r="B2" s="11"/>
      <c r="C2" s="11"/>
      <c r="D2" s="11"/>
      <c r="E2" s="12"/>
      <c r="F2" s="12"/>
      <c r="G2" s="12"/>
    </row>
    <row r="3" spans="1:23" ht="20.5" x14ac:dyDescent="0.45">
      <c r="A3" s="4" t="s">
        <v>12</v>
      </c>
      <c r="B3" s="11" t="s">
        <v>7</v>
      </c>
      <c r="C3" s="1"/>
    </row>
    <row r="4" spans="1:23" ht="21" thickBot="1" x14ac:dyDescent="0.5">
      <c r="A4" s="4"/>
      <c r="B4" s="5"/>
      <c r="C4" s="1"/>
    </row>
    <row r="5" spans="1:23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74" t="s">
        <v>124</v>
      </c>
      <c r="H5" s="36" t="s">
        <v>32</v>
      </c>
      <c r="I5" s="74" t="s">
        <v>45</v>
      </c>
      <c r="J5" s="74" t="s">
        <v>47</v>
      </c>
      <c r="K5" s="74" t="s">
        <v>56</v>
      </c>
      <c r="L5" s="74" t="s">
        <v>65</v>
      </c>
      <c r="M5" s="74" t="s">
        <v>70</v>
      </c>
      <c r="N5" s="74" t="s">
        <v>79</v>
      </c>
      <c r="O5" s="74" t="s">
        <v>86</v>
      </c>
      <c r="P5" s="74" t="s">
        <v>92</v>
      </c>
      <c r="Q5" s="74" t="s">
        <v>99</v>
      </c>
      <c r="R5" s="74" t="s">
        <v>105</v>
      </c>
      <c r="S5" s="74" t="s">
        <v>111</v>
      </c>
      <c r="T5" s="74" t="s">
        <v>115</v>
      </c>
      <c r="U5" s="74" t="s">
        <v>117</v>
      </c>
      <c r="V5" s="74" t="s">
        <v>120</v>
      </c>
      <c r="W5" s="32" t="s">
        <v>6</v>
      </c>
    </row>
    <row r="6" spans="1:23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3"/>
    </row>
    <row r="7" spans="1:23" s="7" customFormat="1" ht="15" hidden="1" x14ac:dyDescent="0.35">
      <c r="A7" s="18" t="s">
        <v>82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</row>
    <row r="8" spans="1:23" s="7" customFormat="1" ht="15" hidden="1" x14ac:dyDescent="0.35">
      <c r="A8" s="34" t="s">
        <v>13</v>
      </c>
      <c r="B8" s="20" t="s">
        <v>51</v>
      </c>
      <c r="C8" s="62" t="s">
        <v>83</v>
      </c>
      <c r="D8" s="67" t="s">
        <v>84</v>
      </c>
      <c r="E8" s="83" t="s">
        <v>85</v>
      </c>
      <c r="F8" s="18" t="s">
        <v>26</v>
      </c>
      <c r="G8" s="18"/>
      <c r="H8" s="22"/>
      <c r="I8" s="22"/>
      <c r="J8" s="22"/>
      <c r="K8" s="22"/>
      <c r="L8" s="22"/>
      <c r="M8" s="22"/>
      <c r="N8" s="55">
        <v>95000</v>
      </c>
      <c r="O8" s="55"/>
      <c r="P8" s="55"/>
      <c r="Q8" s="55"/>
      <c r="W8" s="54">
        <f>SUM(N8)</f>
        <v>95000</v>
      </c>
    </row>
    <row r="9" spans="1:23" s="7" customFormat="1" ht="15.5" hidden="1" thickBot="1" x14ac:dyDescent="0.4">
      <c r="A9" s="46" t="s">
        <v>15</v>
      </c>
      <c r="B9" s="71" t="s">
        <v>51</v>
      </c>
      <c r="C9" s="84" t="s">
        <v>106</v>
      </c>
      <c r="D9" s="67" t="s">
        <v>107</v>
      </c>
      <c r="E9" s="67" t="s">
        <v>108</v>
      </c>
      <c r="F9" s="20" t="s">
        <v>14</v>
      </c>
      <c r="G9" s="20"/>
      <c r="H9" s="21"/>
      <c r="I9" s="21"/>
      <c r="J9" s="21"/>
      <c r="K9" s="21"/>
      <c r="L9" s="21"/>
      <c r="M9" s="21"/>
      <c r="N9" s="53"/>
      <c r="O9" s="53"/>
      <c r="P9" s="53"/>
      <c r="Q9" s="53"/>
      <c r="R9" s="55">
        <v>455344</v>
      </c>
      <c r="S9" s="55"/>
      <c r="T9" s="55">
        <v>455344</v>
      </c>
      <c r="U9" s="55"/>
      <c r="V9" s="55"/>
      <c r="W9" s="54">
        <f>SUM(R9:T9)</f>
        <v>910688</v>
      </c>
    </row>
    <row r="10" spans="1:23" s="7" customFormat="1" ht="15.5" hidden="1" thickTop="1" x14ac:dyDescent="0.35">
      <c r="A10" s="46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53"/>
      <c r="O10" s="53"/>
      <c r="P10" s="53"/>
      <c r="Q10" s="53"/>
      <c r="R10" s="53"/>
      <c r="S10" s="53"/>
      <c r="T10" s="53"/>
      <c r="U10" s="53"/>
      <c r="V10" s="53"/>
      <c r="W10" s="54">
        <f>SUM(H10:H10)</f>
        <v>0</v>
      </c>
    </row>
    <row r="11" spans="1:23" s="7" customFormat="1" ht="15" hidden="1" x14ac:dyDescent="0.35">
      <c r="A11" s="50"/>
      <c r="B11" s="20"/>
      <c r="C11" s="35"/>
      <c r="D11" s="35"/>
      <c r="E11" s="35"/>
      <c r="F11" s="20"/>
      <c r="G11" s="20"/>
      <c r="H11" s="21"/>
      <c r="I11" s="21"/>
      <c r="J11" s="21"/>
      <c r="K11" s="21"/>
      <c r="L11" s="21"/>
      <c r="M11" s="21"/>
      <c r="N11" s="53"/>
      <c r="O11" s="53"/>
      <c r="P11" s="53"/>
      <c r="Q11" s="53"/>
      <c r="R11" s="53"/>
      <c r="S11" s="53"/>
      <c r="T11" s="53"/>
      <c r="U11" s="53"/>
      <c r="V11" s="53"/>
      <c r="W11" s="54">
        <f>SUM(H11:H11)</f>
        <v>0</v>
      </c>
    </row>
    <row r="12" spans="1:23" s="7" customFormat="1" ht="15" hidden="1" x14ac:dyDescent="0.35">
      <c r="A12" s="42" t="s">
        <v>8</v>
      </c>
      <c r="B12" s="20"/>
      <c r="C12" s="35"/>
      <c r="D12" s="35"/>
      <c r="E12" s="35"/>
      <c r="F12" s="20"/>
      <c r="G12" s="20"/>
      <c r="H12" s="21"/>
      <c r="I12" s="21"/>
      <c r="J12" s="21"/>
      <c r="K12" s="21"/>
      <c r="L12" s="21"/>
      <c r="M12" s="21"/>
      <c r="N12" s="53"/>
      <c r="O12" s="53"/>
      <c r="P12" s="53"/>
      <c r="Q12" s="53"/>
      <c r="R12" s="53"/>
      <c r="S12" s="53"/>
      <c r="T12" s="53"/>
      <c r="U12" s="53"/>
      <c r="V12" s="53"/>
      <c r="W12" s="54">
        <f>SUM(H12:H12)</f>
        <v>0</v>
      </c>
    </row>
    <row r="13" spans="1:23" s="7" customFormat="1" ht="15" hidden="1" x14ac:dyDescent="0.35">
      <c r="A13" s="18" t="s">
        <v>33</v>
      </c>
      <c r="B13" s="20"/>
      <c r="C13" s="35"/>
      <c r="D13" s="35"/>
      <c r="E13" s="35"/>
      <c r="F13" s="20"/>
      <c r="G13" s="20"/>
      <c r="H13" s="21"/>
      <c r="I13" s="21"/>
      <c r="J13" s="21"/>
      <c r="K13" s="21"/>
      <c r="L13" s="21"/>
      <c r="M13" s="21"/>
      <c r="N13" s="53"/>
      <c r="O13" s="53"/>
      <c r="P13" s="53"/>
      <c r="Q13" s="53"/>
      <c r="R13" s="53"/>
      <c r="S13" s="53"/>
      <c r="T13" s="53"/>
      <c r="U13" s="53"/>
      <c r="V13" s="53"/>
      <c r="W13" s="54">
        <f>SUM(H13:H13)</f>
        <v>0</v>
      </c>
    </row>
    <row r="14" spans="1:23" s="7" customFormat="1" ht="15" hidden="1" x14ac:dyDescent="0.35">
      <c r="A14" s="31" t="s">
        <v>16</v>
      </c>
      <c r="B14" s="20" t="s">
        <v>61</v>
      </c>
      <c r="C14" s="18" t="s">
        <v>93</v>
      </c>
      <c r="D14" s="18" t="s">
        <v>94</v>
      </c>
      <c r="E14" s="18" t="s">
        <v>95</v>
      </c>
      <c r="F14" s="20">
        <v>17.207000000000001</v>
      </c>
      <c r="G14" s="91" t="s">
        <v>125</v>
      </c>
      <c r="H14" s="21"/>
      <c r="I14" s="21"/>
      <c r="J14" s="21"/>
      <c r="K14" s="21"/>
      <c r="L14" s="21"/>
      <c r="M14" s="21"/>
      <c r="N14" s="53"/>
      <c r="O14" s="53"/>
      <c r="P14" s="53">
        <f>163022-1</f>
        <v>163021</v>
      </c>
      <c r="Q14" s="53"/>
      <c r="R14" s="53"/>
      <c r="S14" s="53"/>
      <c r="T14" s="53"/>
      <c r="U14" s="53"/>
      <c r="V14" s="53"/>
      <c r="W14" s="54">
        <f>SUM(P14)</f>
        <v>163021</v>
      </c>
    </row>
    <row r="15" spans="1:23" s="7" customFormat="1" ht="15" hidden="1" x14ac:dyDescent="0.35">
      <c r="A15" s="31" t="s">
        <v>16</v>
      </c>
      <c r="B15" s="20" t="s">
        <v>64</v>
      </c>
      <c r="C15" s="18" t="s">
        <v>93</v>
      </c>
      <c r="D15" s="18" t="s">
        <v>94</v>
      </c>
      <c r="E15" s="18" t="s">
        <v>95</v>
      </c>
      <c r="F15" s="20">
        <v>17.207000000000001</v>
      </c>
      <c r="G15" s="91" t="s">
        <v>125</v>
      </c>
      <c r="H15" s="21"/>
      <c r="I15" s="21"/>
      <c r="J15" s="21"/>
      <c r="K15" s="21"/>
      <c r="L15" s="21"/>
      <c r="M15" s="21"/>
      <c r="N15" s="53"/>
      <c r="O15" s="53"/>
      <c r="P15" s="53">
        <v>1</v>
      </c>
      <c r="Q15" s="53"/>
      <c r="R15" s="53"/>
      <c r="S15" s="53"/>
      <c r="T15" s="53"/>
      <c r="U15" s="53"/>
      <c r="V15" s="53"/>
      <c r="W15" s="54">
        <f t="shared" ref="W15:W17" si="0">SUM(P15)</f>
        <v>1</v>
      </c>
    </row>
    <row r="16" spans="1:23" s="7" customFormat="1" ht="15" hidden="1" x14ac:dyDescent="0.35">
      <c r="A16" s="31" t="s">
        <v>17</v>
      </c>
      <c r="B16" s="20" t="s">
        <v>61</v>
      </c>
      <c r="C16" s="18" t="s">
        <v>93</v>
      </c>
      <c r="D16" s="18" t="s">
        <v>94</v>
      </c>
      <c r="E16" s="18" t="s">
        <v>96</v>
      </c>
      <c r="F16" s="20" t="s">
        <v>18</v>
      </c>
      <c r="G16" s="91" t="s">
        <v>125</v>
      </c>
      <c r="H16" s="21"/>
      <c r="I16" s="21"/>
      <c r="J16" s="21"/>
      <c r="K16" s="21"/>
      <c r="L16" s="21"/>
      <c r="M16" s="21"/>
      <c r="N16" s="53"/>
      <c r="O16" s="53"/>
      <c r="P16" s="53">
        <f>75150-1</f>
        <v>75149</v>
      </c>
      <c r="Q16" s="53"/>
      <c r="R16" s="53"/>
      <c r="S16" s="53"/>
      <c r="T16" s="53"/>
      <c r="U16" s="53"/>
      <c r="V16" s="53"/>
      <c r="W16" s="54">
        <f t="shared" si="0"/>
        <v>75149</v>
      </c>
    </row>
    <row r="17" spans="1:23" s="8" customFormat="1" ht="15" hidden="1" x14ac:dyDescent="0.35">
      <c r="A17" s="31" t="s">
        <v>17</v>
      </c>
      <c r="B17" s="20" t="s">
        <v>64</v>
      </c>
      <c r="C17" s="18" t="s">
        <v>93</v>
      </c>
      <c r="D17" s="18" t="s">
        <v>94</v>
      </c>
      <c r="E17" s="18" t="s">
        <v>96</v>
      </c>
      <c r="F17" s="20" t="s">
        <v>18</v>
      </c>
      <c r="G17" s="91" t="s">
        <v>125</v>
      </c>
      <c r="H17" s="21"/>
      <c r="I17" s="21"/>
      <c r="J17" s="21"/>
      <c r="K17" s="21"/>
      <c r="L17" s="21"/>
      <c r="M17" s="21"/>
      <c r="N17" s="53"/>
      <c r="O17" s="53"/>
      <c r="P17" s="53">
        <v>1</v>
      </c>
      <c r="Q17" s="53"/>
      <c r="R17" s="53"/>
      <c r="S17" s="53"/>
      <c r="T17" s="53"/>
      <c r="U17" s="53"/>
      <c r="V17" s="53"/>
      <c r="W17" s="54">
        <f t="shared" si="0"/>
        <v>1</v>
      </c>
    </row>
    <row r="18" spans="1:23" s="8" customFormat="1" ht="15" hidden="1" x14ac:dyDescent="0.35">
      <c r="A18" s="48" t="s">
        <v>19</v>
      </c>
      <c r="B18" s="20"/>
      <c r="C18" s="18"/>
      <c r="D18" s="32"/>
      <c r="E18" s="18"/>
      <c r="F18" s="20" t="s">
        <v>20</v>
      </c>
      <c r="G18" s="52"/>
      <c r="H18" s="47"/>
      <c r="I18" s="47"/>
      <c r="J18" s="47"/>
      <c r="K18" s="47"/>
      <c r="L18" s="47"/>
      <c r="M18" s="47"/>
      <c r="N18" s="69"/>
      <c r="O18" s="69"/>
      <c r="P18" s="69"/>
      <c r="Q18" s="69"/>
      <c r="R18" s="69"/>
      <c r="S18" s="69"/>
      <c r="T18" s="69"/>
      <c r="U18" s="69"/>
      <c r="V18" s="69"/>
      <c r="W18" s="54">
        <f t="shared" ref="W18:W27" si="1">SUM(H18:H18)</f>
        <v>0</v>
      </c>
    </row>
    <row r="19" spans="1:23" s="8" customFormat="1" ht="15" hidden="1" x14ac:dyDescent="0.35">
      <c r="A19" s="48" t="s">
        <v>22</v>
      </c>
      <c r="B19" s="20"/>
      <c r="C19" s="18"/>
      <c r="D19" s="18"/>
      <c r="E19" s="18"/>
      <c r="F19" s="20" t="s">
        <v>14</v>
      </c>
      <c r="G19" s="52"/>
      <c r="H19" s="47"/>
      <c r="I19" s="47"/>
      <c r="J19" s="47"/>
      <c r="K19" s="47"/>
      <c r="L19" s="47"/>
      <c r="M19" s="47"/>
      <c r="N19" s="69"/>
      <c r="O19" s="69"/>
      <c r="P19" s="69"/>
      <c r="Q19" s="69"/>
      <c r="R19" s="69"/>
      <c r="S19" s="69"/>
      <c r="T19" s="69"/>
      <c r="U19" s="69"/>
      <c r="V19" s="69"/>
      <c r="W19" s="54">
        <f t="shared" si="1"/>
        <v>0</v>
      </c>
    </row>
    <row r="20" spans="1:23" s="8" customFormat="1" ht="15" hidden="1" x14ac:dyDescent="0.35">
      <c r="A20" s="48" t="s">
        <v>23</v>
      </c>
      <c r="B20" s="20"/>
      <c r="C20" s="18"/>
      <c r="D20" s="18"/>
      <c r="E20" s="18"/>
      <c r="F20" s="20" t="s">
        <v>14</v>
      </c>
      <c r="G20" s="20"/>
      <c r="H20" s="47"/>
      <c r="I20" s="47"/>
      <c r="J20" s="47"/>
      <c r="K20" s="47"/>
      <c r="L20" s="47"/>
      <c r="M20" s="47"/>
      <c r="N20" s="69"/>
      <c r="O20" s="69"/>
      <c r="P20" s="69"/>
      <c r="Q20" s="69"/>
      <c r="R20" s="69"/>
      <c r="S20" s="69"/>
      <c r="T20" s="69"/>
      <c r="U20" s="69"/>
      <c r="V20" s="69"/>
      <c r="W20" s="54">
        <f t="shared" si="1"/>
        <v>0</v>
      </c>
    </row>
    <row r="21" spans="1:23" s="8" customFormat="1" ht="15" hidden="1" x14ac:dyDescent="0.35">
      <c r="A21" s="31" t="s">
        <v>24</v>
      </c>
      <c r="B21" s="58"/>
      <c r="C21" s="60"/>
      <c r="D21" s="60"/>
      <c r="E21" s="60"/>
      <c r="F21" s="49" t="s">
        <v>14</v>
      </c>
      <c r="G21" s="20"/>
      <c r="H21" s="47"/>
      <c r="I21" s="47"/>
      <c r="J21" s="47"/>
      <c r="K21" s="47"/>
      <c r="L21" s="47"/>
      <c r="M21" s="47"/>
      <c r="N21" s="69"/>
      <c r="O21" s="69"/>
      <c r="P21" s="69"/>
      <c r="Q21" s="69"/>
      <c r="R21" s="69"/>
      <c r="S21" s="69"/>
      <c r="T21" s="69"/>
      <c r="U21" s="69"/>
      <c r="V21" s="69"/>
      <c r="W21" s="54">
        <f t="shared" si="1"/>
        <v>0</v>
      </c>
    </row>
    <row r="22" spans="1:23" s="8" customFormat="1" ht="15" hidden="1" x14ac:dyDescent="0.35">
      <c r="A22" s="31" t="s">
        <v>28</v>
      </c>
      <c r="B22" s="58"/>
      <c r="C22" s="60"/>
      <c r="D22" s="64"/>
      <c r="E22" s="60"/>
      <c r="F22" s="49" t="s">
        <v>14</v>
      </c>
      <c r="G22" s="20"/>
      <c r="H22" s="47"/>
      <c r="I22" s="47"/>
      <c r="J22" s="47"/>
      <c r="K22" s="47"/>
      <c r="L22" s="47"/>
      <c r="M22" s="47"/>
      <c r="N22" s="69"/>
      <c r="O22" s="69"/>
      <c r="P22" s="69"/>
      <c r="Q22" s="69"/>
      <c r="R22" s="69"/>
      <c r="S22" s="69"/>
      <c r="T22" s="69"/>
      <c r="U22" s="69"/>
      <c r="V22" s="69"/>
      <c r="W22" s="54">
        <f t="shared" si="1"/>
        <v>0</v>
      </c>
    </row>
    <row r="23" spans="1:23" s="8" customFormat="1" ht="15" hidden="1" x14ac:dyDescent="0.35">
      <c r="A23" s="31" t="s">
        <v>28</v>
      </c>
      <c r="B23" s="58"/>
      <c r="C23" s="60"/>
      <c r="D23" s="64"/>
      <c r="E23" s="60"/>
      <c r="F23" s="49" t="s">
        <v>14</v>
      </c>
      <c r="G23" s="20"/>
      <c r="H23" s="47"/>
      <c r="I23" s="47"/>
      <c r="J23" s="47"/>
      <c r="K23" s="47"/>
      <c r="L23" s="47"/>
      <c r="M23" s="47"/>
      <c r="N23" s="69"/>
      <c r="O23" s="69"/>
      <c r="P23" s="69"/>
      <c r="Q23" s="69"/>
      <c r="R23" s="69"/>
      <c r="S23" s="69"/>
      <c r="T23" s="69"/>
      <c r="U23" s="69"/>
      <c r="V23" s="69"/>
      <c r="W23" s="54">
        <f t="shared" si="1"/>
        <v>0</v>
      </c>
    </row>
    <row r="24" spans="1:23" s="8" customFormat="1" ht="15" hidden="1" x14ac:dyDescent="0.35">
      <c r="A24" s="31" t="s">
        <v>25</v>
      </c>
      <c r="B24" s="20"/>
      <c r="C24" s="32"/>
      <c r="D24" s="32"/>
      <c r="E24" s="18"/>
      <c r="F24" s="20" t="s">
        <v>18</v>
      </c>
      <c r="G24" s="20"/>
      <c r="H24" s="47"/>
      <c r="I24" s="47"/>
      <c r="J24" s="47"/>
      <c r="K24" s="47"/>
      <c r="L24" s="47"/>
      <c r="M24" s="47"/>
      <c r="N24" s="69"/>
      <c r="O24" s="69"/>
      <c r="P24" s="69"/>
      <c r="Q24" s="69"/>
      <c r="R24" s="69"/>
      <c r="S24" s="69"/>
      <c r="T24" s="69"/>
      <c r="U24" s="69"/>
      <c r="V24" s="69"/>
      <c r="W24" s="54">
        <f t="shared" si="1"/>
        <v>0</v>
      </c>
    </row>
    <row r="25" spans="1:23" s="8" customFormat="1" ht="15" hidden="1" x14ac:dyDescent="0.35">
      <c r="A25" s="31" t="s">
        <v>27</v>
      </c>
      <c r="B25" s="20"/>
      <c r="C25" s="63"/>
      <c r="D25" s="32"/>
      <c r="E25" s="18"/>
      <c r="F25" s="20" t="s">
        <v>14</v>
      </c>
      <c r="G25" s="20"/>
      <c r="H25" s="47"/>
      <c r="I25" s="47"/>
      <c r="J25" s="47"/>
      <c r="K25" s="47"/>
      <c r="L25" s="47"/>
      <c r="M25" s="47"/>
      <c r="N25" s="69"/>
      <c r="O25" s="69"/>
      <c r="P25" s="69"/>
      <c r="Q25" s="69"/>
      <c r="R25" s="69"/>
      <c r="S25" s="69"/>
      <c r="T25" s="69"/>
      <c r="U25" s="69"/>
      <c r="V25" s="69"/>
      <c r="W25" s="54">
        <f t="shared" si="1"/>
        <v>0</v>
      </c>
    </row>
    <row r="26" spans="1:23" s="8" customFormat="1" ht="15" hidden="1" x14ac:dyDescent="0.35">
      <c r="A26" s="65" t="s">
        <v>29</v>
      </c>
      <c r="B26" s="20"/>
      <c r="C26" s="66"/>
      <c r="D26" s="66"/>
      <c r="E26" s="66"/>
      <c r="F26" s="49" t="s">
        <v>14</v>
      </c>
      <c r="G26" s="20"/>
      <c r="H26" s="47"/>
      <c r="I26" s="47"/>
      <c r="J26" s="47"/>
      <c r="K26" s="47"/>
      <c r="L26" s="47"/>
      <c r="M26" s="47"/>
      <c r="N26" s="69"/>
      <c r="O26" s="69"/>
      <c r="P26" s="69"/>
      <c r="Q26" s="69"/>
      <c r="R26" s="69"/>
      <c r="S26" s="69"/>
      <c r="T26" s="69"/>
      <c r="U26" s="69"/>
      <c r="V26" s="69"/>
      <c r="W26" s="54">
        <f t="shared" si="1"/>
        <v>0</v>
      </c>
    </row>
    <row r="27" spans="1:23" s="8" customFormat="1" ht="15" hidden="1" x14ac:dyDescent="0.35">
      <c r="A27" s="48" t="s">
        <v>34</v>
      </c>
      <c r="B27" s="71" t="s">
        <v>35</v>
      </c>
      <c r="C27" s="18" t="s">
        <v>36</v>
      </c>
      <c r="D27" s="32" t="s">
        <v>30</v>
      </c>
      <c r="E27" s="18" t="s">
        <v>31</v>
      </c>
      <c r="F27" s="20">
        <v>10.561</v>
      </c>
      <c r="G27" s="20"/>
      <c r="H27" s="69">
        <v>6820.2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54">
        <f t="shared" si="1"/>
        <v>6820.2</v>
      </c>
    </row>
    <row r="28" spans="1:23" s="8" customFormat="1" ht="15" hidden="1" x14ac:dyDescent="0.35">
      <c r="A28" s="31" t="s">
        <v>41</v>
      </c>
      <c r="B28" s="71" t="s">
        <v>51</v>
      </c>
      <c r="C28" s="18" t="s">
        <v>42</v>
      </c>
      <c r="D28" s="18" t="s">
        <v>43</v>
      </c>
      <c r="E28" s="18" t="s">
        <v>44</v>
      </c>
      <c r="F28" s="20" t="s">
        <v>14</v>
      </c>
      <c r="G28" s="52"/>
      <c r="H28" s="47"/>
      <c r="I28" s="47">
        <v>20217.570839601034</v>
      </c>
      <c r="J28" s="47"/>
      <c r="K28" s="47"/>
      <c r="L28" s="47"/>
      <c r="M28" s="47"/>
      <c r="N28" s="69"/>
      <c r="O28" s="69"/>
      <c r="P28" s="69"/>
      <c r="Q28" s="69"/>
      <c r="R28" s="69"/>
      <c r="S28" s="69"/>
      <c r="T28" s="69"/>
      <c r="U28" s="69">
        <v>24500</v>
      </c>
      <c r="V28" s="69"/>
      <c r="W28" s="85">
        <f>SUM(I28:U28)</f>
        <v>44717.57083960103</v>
      </c>
    </row>
    <row r="29" spans="1:23" s="8" customFormat="1" ht="15" hidden="1" x14ac:dyDescent="0.35">
      <c r="A29" s="31"/>
      <c r="B29" s="20"/>
      <c r="C29" s="35"/>
      <c r="D29" s="35"/>
      <c r="E29" s="41"/>
      <c r="F29" s="20"/>
      <c r="G29" s="52"/>
      <c r="H29" s="47"/>
      <c r="I29" s="47"/>
      <c r="J29" s="47"/>
      <c r="K29" s="47"/>
      <c r="L29" s="47"/>
      <c r="M29" s="47"/>
      <c r="N29" s="69"/>
      <c r="O29" s="69"/>
      <c r="P29" s="69"/>
      <c r="Q29" s="69"/>
      <c r="R29" s="69"/>
      <c r="S29" s="69"/>
      <c r="T29" s="69"/>
      <c r="U29" s="69"/>
      <c r="V29" s="69"/>
      <c r="W29" s="54">
        <f>SUM(H29:H29)</f>
        <v>0</v>
      </c>
    </row>
    <row r="30" spans="1:23" s="8" customFormat="1" ht="15" hidden="1" x14ac:dyDescent="0.35">
      <c r="A30" s="36" t="s">
        <v>8</v>
      </c>
      <c r="B30" s="20"/>
      <c r="C30" s="35"/>
      <c r="D30" s="35"/>
      <c r="E30" s="41"/>
      <c r="F30" s="20"/>
      <c r="G30" s="52"/>
      <c r="H30" s="47"/>
      <c r="I30" s="47"/>
      <c r="J30" s="47"/>
      <c r="K30" s="47"/>
      <c r="L30" s="47"/>
      <c r="M30" s="47"/>
      <c r="N30" s="69"/>
      <c r="O30" s="69"/>
      <c r="P30" s="69"/>
      <c r="Q30" s="69"/>
      <c r="R30" s="69"/>
      <c r="S30" s="69"/>
      <c r="T30" s="69"/>
      <c r="U30" s="69"/>
      <c r="V30" s="69"/>
      <c r="W30" s="54">
        <f>SUM(H30:H30)</f>
        <v>0</v>
      </c>
    </row>
    <row r="31" spans="1:23" s="8" customFormat="1" ht="15" hidden="1" x14ac:dyDescent="0.35">
      <c r="A31" s="18" t="s">
        <v>71</v>
      </c>
      <c r="B31" s="20"/>
      <c r="C31" s="35"/>
      <c r="D31" s="35"/>
      <c r="E31" s="41"/>
      <c r="F31" s="20"/>
      <c r="G31" s="52"/>
      <c r="H31" s="47"/>
      <c r="I31" s="47"/>
      <c r="J31" s="47"/>
      <c r="K31" s="47"/>
      <c r="L31" s="47"/>
      <c r="M31" s="47"/>
      <c r="N31" s="69"/>
      <c r="O31" s="69"/>
      <c r="P31" s="69"/>
      <c r="Q31" s="69"/>
      <c r="R31" s="69"/>
      <c r="S31" s="69"/>
      <c r="T31" s="69"/>
      <c r="U31" s="69"/>
      <c r="V31" s="69"/>
      <c r="W31" s="54">
        <f>SUM(H31:H31)</f>
        <v>0</v>
      </c>
    </row>
    <row r="32" spans="1:23" s="8" customFormat="1" ht="15" hidden="1" x14ac:dyDescent="0.35">
      <c r="A32" s="51" t="s">
        <v>76</v>
      </c>
      <c r="B32" s="20" t="s">
        <v>72</v>
      </c>
      <c r="C32" s="81" t="s">
        <v>73</v>
      </c>
      <c r="D32" s="18" t="s">
        <v>74</v>
      </c>
      <c r="E32" s="41" t="s">
        <v>75</v>
      </c>
      <c r="F32" s="32">
        <v>17.800999999999998</v>
      </c>
      <c r="G32" s="91" t="s">
        <v>126</v>
      </c>
      <c r="H32" s="47"/>
      <c r="I32" s="47"/>
      <c r="J32" s="47"/>
      <c r="K32" s="47"/>
      <c r="L32" s="47"/>
      <c r="M32" s="69">
        <v>3824</v>
      </c>
      <c r="N32" s="69"/>
      <c r="O32" s="69"/>
      <c r="P32" s="69"/>
      <c r="Q32" s="69"/>
      <c r="R32" s="69"/>
      <c r="S32" s="69"/>
      <c r="T32" s="69"/>
      <c r="U32" s="69"/>
      <c r="V32" s="69"/>
      <c r="W32" s="54">
        <f>SUM(M32)</f>
        <v>3824</v>
      </c>
    </row>
    <row r="33" spans="1:24" s="8" customFormat="1" ht="15" hidden="1" x14ac:dyDescent="0.35">
      <c r="A33" s="50" t="s">
        <v>21</v>
      </c>
      <c r="B33" s="20"/>
      <c r="C33" s="35"/>
      <c r="D33" s="35"/>
      <c r="E33" s="41"/>
      <c r="F33" s="32">
        <v>17.800999999999998</v>
      </c>
      <c r="G33" s="91" t="s">
        <v>126</v>
      </c>
      <c r="H33" s="47"/>
      <c r="I33" s="47"/>
      <c r="J33" s="47"/>
      <c r="K33" s="47"/>
      <c r="L33" s="47"/>
      <c r="M33" s="47"/>
      <c r="N33" s="69"/>
      <c r="O33" s="69"/>
      <c r="P33" s="69"/>
      <c r="Q33" s="69"/>
      <c r="R33" s="69"/>
      <c r="S33" s="69"/>
      <c r="T33" s="69"/>
      <c r="U33" s="69"/>
      <c r="V33" s="69"/>
      <c r="W33" s="54">
        <f>SUM(H33:H33)</f>
        <v>0</v>
      </c>
    </row>
    <row r="34" spans="1:24" s="8" customFormat="1" ht="15" hidden="1" x14ac:dyDescent="0.35">
      <c r="A34" s="50"/>
      <c r="B34" s="20"/>
      <c r="C34" s="35"/>
      <c r="D34" s="35"/>
      <c r="E34" s="41"/>
      <c r="F34" s="32"/>
      <c r="G34" s="89"/>
      <c r="H34" s="47"/>
      <c r="I34" s="47"/>
      <c r="J34" s="47"/>
      <c r="K34" s="47"/>
      <c r="L34" s="47"/>
      <c r="M34" s="47"/>
      <c r="N34" s="69"/>
      <c r="O34" s="69"/>
      <c r="P34" s="69"/>
      <c r="Q34" s="69"/>
      <c r="R34" s="69"/>
      <c r="S34" s="69"/>
      <c r="T34" s="69"/>
      <c r="U34" s="69"/>
      <c r="V34" s="69"/>
      <c r="W34" s="54">
        <f>SUM(H34:H34)</f>
        <v>0</v>
      </c>
      <c r="X34" s="61"/>
    </row>
    <row r="35" spans="1:24" s="8" customFormat="1" ht="15" hidden="1" x14ac:dyDescent="0.35">
      <c r="A35" s="48"/>
      <c r="B35" s="20"/>
      <c r="C35" s="35"/>
      <c r="D35" s="35"/>
      <c r="E35" s="41"/>
      <c r="F35" s="20"/>
      <c r="G35" s="52"/>
      <c r="H35" s="47"/>
      <c r="I35" s="47"/>
      <c r="J35" s="47"/>
      <c r="K35" s="47"/>
      <c r="L35" s="47"/>
      <c r="M35" s="47"/>
      <c r="N35" s="69"/>
      <c r="O35" s="69"/>
      <c r="P35" s="69"/>
      <c r="Q35" s="69"/>
      <c r="R35" s="69"/>
      <c r="S35" s="69"/>
      <c r="T35" s="69"/>
      <c r="U35" s="69"/>
      <c r="V35" s="69"/>
      <c r="W35" s="54">
        <f>SUM(H35:H35)</f>
        <v>0</v>
      </c>
    </row>
    <row r="36" spans="1:24" s="8" customFormat="1" ht="15" hidden="1" x14ac:dyDescent="0.35">
      <c r="A36" s="31"/>
      <c r="B36" s="20"/>
      <c r="C36" s="35"/>
      <c r="D36" s="35"/>
      <c r="E36" s="41"/>
      <c r="F36" s="20"/>
      <c r="G36" s="52"/>
      <c r="H36" s="47"/>
      <c r="I36" s="47"/>
      <c r="J36" s="47"/>
      <c r="K36" s="47"/>
      <c r="L36" s="47"/>
      <c r="M36" s="47"/>
      <c r="N36" s="69"/>
      <c r="O36" s="69"/>
      <c r="P36" s="69"/>
      <c r="Q36" s="69"/>
      <c r="R36" s="69"/>
      <c r="S36" s="69"/>
      <c r="T36" s="69"/>
      <c r="U36" s="69"/>
      <c r="V36" s="69"/>
      <c r="W36" s="54">
        <f>SUM(H36:H36)</f>
        <v>0</v>
      </c>
    </row>
    <row r="37" spans="1:24" s="8" customFormat="1" ht="15" hidden="1" x14ac:dyDescent="0.35">
      <c r="A37" s="36" t="s">
        <v>8</v>
      </c>
      <c r="B37" s="14"/>
      <c r="C37" s="15"/>
      <c r="D37" s="15"/>
      <c r="E37" s="16"/>
      <c r="F37" s="17"/>
      <c r="G37" s="40"/>
      <c r="H37" s="40"/>
      <c r="I37" s="40"/>
      <c r="J37" s="40"/>
      <c r="K37" s="40"/>
      <c r="L37" s="40"/>
      <c r="M37" s="40"/>
      <c r="N37" s="82"/>
      <c r="O37" s="82"/>
      <c r="P37" s="82"/>
      <c r="Q37" s="82"/>
      <c r="R37" s="82"/>
      <c r="S37" s="82"/>
      <c r="T37" s="82"/>
      <c r="U37" s="82"/>
      <c r="V37" s="82"/>
      <c r="W37" s="54">
        <f>SUM(H37:H37)</f>
        <v>0</v>
      </c>
    </row>
    <row r="38" spans="1:24" s="7" customFormat="1" ht="15" hidden="1" x14ac:dyDescent="0.35">
      <c r="A38" s="18" t="s">
        <v>46</v>
      </c>
      <c r="B38" s="14"/>
      <c r="C38" s="15"/>
      <c r="D38" s="15"/>
      <c r="E38" s="16"/>
      <c r="F38" s="17"/>
      <c r="G38" s="17"/>
      <c r="H38" s="18"/>
      <c r="I38" s="18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>
        <f t="shared" ref="W38:W72" si="2">SUM(H38:H38)</f>
        <v>0</v>
      </c>
    </row>
    <row r="39" spans="1:24" s="6" customFormat="1" ht="14.5" hidden="1" x14ac:dyDescent="0.35">
      <c r="A39" s="75" t="s">
        <v>50</v>
      </c>
      <c r="B39" s="71" t="s">
        <v>51</v>
      </c>
      <c r="C39" s="18" t="s">
        <v>52</v>
      </c>
      <c r="D39" s="18" t="s">
        <v>53</v>
      </c>
      <c r="E39" s="18" t="s">
        <v>54</v>
      </c>
      <c r="F39" s="18">
        <v>17.225000000000001</v>
      </c>
      <c r="G39" s="90"/>
      <c r="J39" s="77">
        <f>35000-1</f>
        <v>34999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54">
        <f t="shared" si="2"/>
        <v>0</v>
      </c>
    </row>
    <row r="40" spans="1:24" s="6" customFormat="1" ht="14.5" hidden="1" x14ac:dyDescent="0.35">
      <c r="A40" s="75" t="s">
        <v>50</v>
      </c>
      <c r="B40" s="76" t="s">
        <v>55</v>
      </c>
      <c r="C40" s="18" t="s">
        <v>52</v>
      </c>
      <c r="D40" s="18" t="s">
        <v>53</v>
      </c>
      <c r="E40" s="18" t="s">
        <v>54</v>
      </c>
      <c r="F40" s="18">
        <v>17.225000000000001</v>
      </c>
      <c r="G40" s="18"/>
      <c r="H40" s="21"/>
      <c r="I40" s="21"/>
      <c r="J40" s="53">
        <v>1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>
        <f t="shared" si="2"/>
        <v>0</v>
      </c>
    </row>
    <row r="41" spans="1:24" s="6" customFormat="1" ht="14.5" hidden="1" x14ac:dyDescent="0.35">
      <c r="A41" s="51"/>
      <c r="B41" s="20"/>
      <c r="C41" s="18"/>
      <c r="D41" s="18"/>
      <c r="E41" s="18"/>
      <c r="F41" s="18"/>
      <c r="G41" s="18"/>
      <c r="H41" s="21"/>
      <c r="I41" s="2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>
        <f t="shared" si="2"/>
        <v>0</v>
      </c>
      <c r="X41" s="68"/>
    </row>
    <row r="42" spans="1:24" s="6" customFormat="1" ht="14.5" hidden="1" x14ac:dyDescent="0.35">
      <c r="A42" s="31"/>
      <c r="B42" s="20"/>
      <c r="C42" s="18"/>
      <c r="D42" s="18"/>
      <c r="E42" s="18"/>
      <c r="F42" s="18"/>
      <c r="G42" s="18"/>
      <c r="H42" s="21"/>
      <c r="I42" s="2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>
        <f t="shared" si="2"/>
        <v>0</v>
      </c>
    </row>
    <row r="43" spans="1:24" s="6" customFormat="1" ht="14.5" hidden="1" x14ac:dyDescent="0.35">
      <c r="A43" s="45"/>
      <c r="B43" s="20"/>
      <c r="C43" s="35"/>
      <c r="D43" s="35"/>
      <c r="E43" s="41"/>
      <c r="F43" s="18"/>
      <c r="G43" s="18"/>
      <c r="H43" s="21"/>
      <c r="I43" s="21"/>
      <c r="J43" s="21"/>
      <c r="K43" s="21"/>
      <c r="L43" s="21"/>
      <c r="M43" s="21"/>
      <c r="N43" s="53"/>
      <c r="O43" s="53"/>
      <c r="P43" s="53"/>
      <c r="Q43" s="53"/>
      <c r="R43" s="53"/>
      <c r="S43" s="53"/>
      <c r="T43" s="53"/>
      <c r="U43" s="53"/>
      <c r="V43" s="53"/>
      <c r="W43" s="54">
        <f t="shared" si="2"/>
        <v>0</v>
      </c>
    </row>
    <row r="44" spans="1:24" s="7" customFormat="1" ht="15" hidden="1" x14ac:dyDescent="0.35">
      <c r="A44" s="36" t="s">
        <v>8</v>
      </c>
      <c r="B44" s="14"/>
      <c r="C44" s="15"/>
      <c r="D44" s="15"/>
      <c r="E44" s="16"/>
      <c r="F44" s="17"/>
      <c r="G44" s="17"/>
      <c r="H44" s="21"/>
      <c r="I44" s="21"/>
      <c r="J44" s="21"/>
      <c r="K44" s="21"/>
      <c r="L44" s="21"/>
      <c r="M44" s="21"/>
      <c r="N44" s="53"/>
      <c r="O44" s="53"/>
      <c r="P44" s="53"/>
      <c r="Q44" s="53"/>
      <c r="R44" s="53"/>
      <c r="S44" s="53"/>
      <c r="T44" s="53"/>
      <c r="U44" s="53"/>
      <c r="V44" s="53"/>
      <c r="W44" s="54">
        <f t="shared" si="2"/>
        <v>0</v>
      </c>
    </row>
    <row r="45" spans="1:24" s="8" customFormat="1" ht="15" hidden="1" x14ac:dyDescent="0.35">
      <c r="A45" s="18" t="s">
        <v>59</v>
      </c>
      <c r="B45" s="14"/>
      <c r="C45" s="15"/>
      <c r="D45" s="15"/>
      <c r="E45" s="15"/>
      <c r="F45" s="14"/>
      <c r="G45" s="14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>
        <f t="shared" si="2"/>
        <v>0</v>
      </c>
    </row>
    <row r="46" spans="1:24" s="8" customFormat="1" ht="15.5" hidden="1" x14ac:dyDescent="0.35">
      <c r="A46" s="78" t="s">
        <v>60</v>
      </c>
      <c r="B46" s="20" t="s">
        <v>61</v>
      </c>
      <c r="C46" s="18" t="s">
        <v>62</v>
      </c>
      <c r="D46" s="79" t="s">
        <v>63</v>
      </c>
      <c r="E46" s="79">
        <v>6501</v>
      </c>
      <c r="F46" s="20">
        <v>17.259</v>
      </c>
      <c r="G46" s="92" t="s">
        <v>127</v>
      </c>
      <c r="H46" s="53"/>
      <c r="I46" s="53"/>
      <c r="J46" s="53"/>
      <c r="K46" s="53">
        <f>888812-1</f>
        <v>888811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>
        <f>SUM(K46)</f>
        <v>888811</v>
      </c>
    </row>
    <row r="47" spans="1:24" s="8" customFormat="1" ht="15.5" hidden="1" x14ac:dyDescent="0.35">
      <c r="A47" s="78" t="s">
        <v>60</v>
      </c>
      <c r="B47" s="20" t="s">
        <v>64</v>
      </c>
      <c r="C47" s="18" t="s">
        <v>62</v>
      </c>
      <c r="D47" s="79" t="s">
        <v>63</v>
      </c>
      <c r="E47" s="79">
        <v>6501</v>
      </c>
      <c r="F47" s="20">
        <v>17.259</v>
      </c>
      <c r="G47" s="92" t="s">
        <v>127</v>
      </c>
      <c r="H47" s="53"/>
      <c r="I47" s="53"/>
      <c r="J47" s="53"/>
      <c r="K47" s="53">
        <v>1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4">
        <f>SUM(K47)</f>
        <v>1</v>
      </c>
    </row>
    <row r="48" spans="1:24" s="7" customFormat="1" ht="15.5" hidden="1" x14ac:dyDescent="0.35">
      <c r="A48" s="31" t="s">
        <v>89</v>
      </c>
      <c r="B48" s="20" t="s">
        <v>61</v>
      </c>
      <c r="C48" s="60" t="s">
        <v>90</v>
      </c>
      <c r="D48" s="80" t="s">
        <v>91</v>
      </c>
      <c r="E48" s="80">
        <v>6502</v>
      </c>
      <c r="F48" s="18">
        <v>17.257999999999999</v>
      </c>
      <c r="G48" s="92" t="s">
        <v>127</v>
      </c>
      <c r="H48" s="55"/>
      <c r="I48" s="55"/>
      <c r="J48" s="55"/>
      <c r="K48" s="55"/>
      <c r="L48" s="55"/>
      <c r="M48" s="55"/>
      <c r="N48" s="55"/>
      <c r="O48" s="55">
        <f>161910-1</f>
        <v>161909</v>
      </c>
      <c r="P48" s="55"/>
      <c r="Q48" s="55"/>
      <c r="R48" s="55"/>
      <c r="S48" s="55"/>
      <c r="T48" s="55"/>
      <c r="U48" s="55"/>
      <c r="V48" s="55"/>
      <c r="W48" s="54">
        <f>SUM(O48)</f>
        <v>161909</v>
      </c>
    </row>
    <row r="49" spans="1:24" s="7" customFormat="1" ht="15.5" hidden="1" x14ac:dyDescent="0.35">
      <c r="A49" s="31" t="s">
        <v>89</v>
      </c>
      <c r="B49" s="20" t="s">
        <v>64</v>
      </c>
      <c r="C49" s="60" t="s">
        <v>90</v>
      </c>
      <c r="D49" s="80" t="s">
        <v>91</v>
      </c>
      <c r="E49" s="80">
        <v>6502</v>
      </c>
      <c r="F49" s="18">
        <v>17.257999999999999</v>
      </c>
      <c r="G49" s="92" t="s">
        <v>127</v>
      </c>
      <c r="H49" s="55"/>
      <c r="I49" s="55"/>
      <c r="J49" s="55"/>
      <c r="K49" s="55"/>
      <c r="L49" s="55"/>
      <c r="M49" s="55"/>
      <c r="N49" s="55"/>
      <c r="O49" s="55">
        <v>1</v>
      </c>
      <c r="P49" s="55"/>
      <c r="Q49" s="55"/>
      <c r="R49" s="55"/>
      <c r="S49" s="55"/>
      <c r="T49" s="55"/>
      <c r="U49" s="55"/>
      <c r="V49" s="55"/>
      <c r="W49" s="54">
        <f>SUM(O49)</f>
        <v>1</v>
      </c>
    </row>
    <row r="50" spans="1:24" s="6" customFormat="1" ht="15.5" hidden="1" x14ac:dyDescent="0.35">
      <c r="A50" s="45" t="s">
        <v>68</v>
      </c>
      <c r="B50" s="20" t="s">
        <v>61</v>
      </c>
      <c r="C50" s="18" t="s">
        <v>69</v>
      </c>
      <c r="D50" s="80" t="s">
        <v>104</v>
      </c>
      <c r="E50" s="80">
        <v>6503</v>
      </c>
      <c r="F50" s="18">
        <v>17.277999999999999</v>
      </c>
      <c r="G50" s="92" t="s">
        <v>127</v>
      </c>
      <c r="H50" s="53"/>
      <c r="I50" s="53"/>
      <c r="J50" s="53"/>
      <c r="K50" s="53"/>
      <c r="L50" s="53">
        <f>203229-1</f>
        <v>203228</v>
      </c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4">
        <f>SUM(L50)</f>
        <v>203228</v>
      </c>
    </row>
    <row r="51" spans="1:24" s="7" customFormat="1" ht="15.5" hidden="1" x14ac:dyDescent="0.35">
      <c r="A51" s="45" t="s">
        <v>68</v>
      </c>
      <c r="B51" s="20" t="s">
        <v>64</v>
      </c>
      <c r="C51" s="18" t="s">
        <v>69</v>
      </c>
      <c r="D51" s="80" t="s">
        <v>104</v>
      </c>
      <c r="E51" s="80">
        <v>6503</v>
      </c>
      <c r="F51" s="18">
        <v>17.277999999999999</v>
      </c>
      <c r="G51" s="92" t="s">
        <v>127</v>
      </c>
      <c r="H51" s="53"/>
      <c r="I51" s="53"/>
      <c r="J51" s="53"/>
      <c r="K51" s="53"/>
      <c r="L51" s="53">
        <v>1</v>
      </c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4">
        <f>SUM(L51)</f>
        <v>1</v>
      </c>
    </row>
    <row r="52" spans="1:24" s="7" customFormat="1" ht="15.5" hidden="1" x14ac:dyDescent="0.35">
      <c r="A52" s="45"/>
      <c r="B52" s="20"/>
      <c r="C52" s="18"/>
      <c r="D52" s="80"/>
      <c r="E52" s="80"/>
      <c r="F52" s="18"/>
      <c r="G52" s="9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4"/>
    </row>
    <row r="53" spans="1:24" s="7" customFormat="1" ht="15.5" hidden="1" x14ac:dyDescent="0.35">
      <c r="A53" s="31" t="s">
        <v>89</v>
      </c>
      <c r="B53" s="20" t="s">
        <v>102</v>
      </c>
      <c r="C53" s="18" t="s">
        <v>114</v>
      </c>
      <c r="D53" s="80" t="s">
        <v>91</v>
      </c>
      <c r="E53" s="80">
        <v>6502</v>
      </c>
      <c r="F53" s="18">
        <v>17.257999999999999</v>
      </c>
      <c r="G53" s="92" t="s">
        <v>127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>
        <f>723551-1</f>
        <v>723550</v>
      </c>
      <c r="T53" s="53"/>
      <c r="U53" s="53"/>
      <c r="V53" s="53"/>
      <c r="W53" s="54">
        <f>SUM(R53:S53)</f>
        <v>723550</v>
      </c>
    </row>
    <row r="54" spans="1:24" s="7" customFormat="1" ht="15.5" hidden="1" x14ac:dyDescent="0.35">
      <c r="A54" s="31" t="s">
        <v>89</v>
      </c>
      <c r="B54" s="20" t="s">
        <v>64</v>
      </c>
      <c r="C54" s="18" t="s">
        <v>114</v>
      </c>
      <c r="D54" s="80" t="s">
        <v>91</v>
      </c>
      <c r="E54" s="80">
        <v>6502</v>
      </c>
      <c r="F54" s="18">
        <v>17.257999999999999</v>
      </c>
      <c r="G54" s="92" t="s">
        <v>127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>
        <v>1</v>
      </c>
      <c r="T54" s="53"/>
      <c r="U54" s="53"/>
      <c r="V54" s="53"/>
      <c r="W54" s="54">
        <f>SUM(R54:S54)</f>
        <v>1</v>
      </c>
    </row>
    <row r="55" spans="1:24" s="7" customFormat="1" ht="15" hidden="1" x14ac:dyDescent="0.35">
      <c r="A55" s="45"/>
      <c r="B55" s="58"/>
      <c r="C55" s="32"/>
      <c r="D55" s="18"/>
      <c r="E55" s="20"/>
      <c r="F55" s="18"/>
      <c r="G55" s="9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4">
        <f t="shared" si="2"/>
        <v>0</v>
      </c>
    </row>
    <row r="56" spans="1:24" s="7" customFormat="1" ht="15.5" hidden="1" x14ac:dyDescent="0.35">
      <c r="A56" s="45" t="s">
        <v>68</v>
      </c>
      <c r="B56" s="20" t="s">
        <v>102</v>
      </c>
      <c r="C56" s="18" t="s">
        <v>103</v>
      </c>
      <c r="D56" s="80" t="s">
        <v>104</v>
      </c>
      <c r="E56" s="79">
        <v>6503</v>
      </c>
      <c r="F56" s="18">
        <v>17.277999999999999</v>
      </c>
      <c r="G56" s="92" t="s">
        <v>127</v>
      </c>
      <c r="H56" s="53"/>
      <c r="I56" s="53"/>
      <c r="J56" s="53"/>
      <c r="K56" s="53"/>
      <c r="L56" s="53"/>
      <c r="M56" s="53"/>
      <c r="N56" s="53"/>
      <c r="O56" s="53"/>
      <c r="P56" s="53"/>
      <c r="Q56" s="53">
        <f>807389-1</f>
        <v>807388</v>
      </c>
      <c r="R56" s="53"/>
      <c r="S56" s="53"/>
      <c r="T56" s="53"/>
      <c r="U56" s="53"/>
      <c r="V56" s="53"/>
      <c r="W56" s="54">
        <f>SUM(Q56)</f>
        <v>807388</v>
      </c>
    </row>
    <row r="57" spans="1:24" s="7" customFormat="1" ht="15.5" hidden="1" x14ac:dyDescent="0.35">
      <c r="A57" s="45" t="s">
        <v>68</v>
      </c>
      <c r="B57" s="20" t="s">
        <v>64</v>
      </c>
      <c r="C57" s="18" t="s">
        <v>103</v>
      </c>
      <c r="D57" s="80" t="s">
        <v>104</v>
      </c>
      <c r="E57" s="79">
        <v>6503</v>
      </c>
      <c r="F57" s="18">
        <v>17.277999999999999</v>
      </c>
      <c r="G57" s="92" t="s">
        <v>127</v>
      </c>
      <c r="H57" s="53"/>
      <c r="I57" s="53"/>
      <c r="J57" s="53"/>
      <c r="K57" s="53"/>
      <c r="L57" s="53"/>
      <c r="M57" s="53"/>
      <c r="N57" s="53"/>
      <c r="O57" s="53"/>
      <c r="P57" s="53"/>
      <c r="Q57" s="53">
        <v>1</v>
      </c>
      <c r="R57" s="53"/>
      <c r="S57" s="53"/>
      <c r="T57" s="53"/>
      <c r="U57" s="53"/>
      <c r="V57" s="53"/>
      <c r="W57" s="54">
        <f>SUM(Q57)</f>
        <v>1</v>
      </c>
      <c r="X57" s="59"/>
    </row>
    <row r="58" spans="1:24" s="8" customFormat="1" ht="15" hidden="1" x14ac:dyDescent="0.35">
      <c r="A58" s="45"/>
      <c r="B58" s="20"/>
      <c r="C58" s="62"/>
      <c r="D58" s="18"/>
      <c r="E58" s="20"/>
      <c r="F58" s="18"/>
      <c r="G58" s="18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4">
        <f t="shared" si="2"/>
        <v>0</v>
      </c>
    </row>
    <row r="59" spans="1:24" s="8" customFormat="1" ht="15" hidden="1" x14ac:dyDescent="0.35">
      <c r="A59" s="45"/>
      <c r="B59" s="20"/>
      <c r="C59" s="62"/>
      <c r="D59" s="18"/>
      <c r="E59" s="20"/>
      <c r="F59" s="18"/>
      <c r="G59" s="18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4">
        <f t="shared" si="2"/>
        <v>0</v>
      </c>
    </row>
    <row r="60" spans="1:24" s="7" customFormat="1" ht="15" hidden="1" x14ac:dyDescent="0.35">
      <c r="A60" s="45"/>
      <c r="B60" s="20"/>
      <c r="C60" s="62"/>
      <c r="D60" s="18"/>
      <c r="E60" s="20"/>
      <c r="F60" s="18"/>
      <c r="G60" s="18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4">
        <f t="shared" si="2"/>
        <v>0</v>
      </c>
    </row>
    <row r="61" spans="1:24" s="7" customFormat="1" ht="15" hidden="1" x14ac:dyDescent="0.35">
      <c r="A61" s="45"/>
      <c r="B61" s="58"/>
      <c r="C61" s="32"/>
      <c r="D61" s="18"/>
      <c r="E61" s="20"/>
      <c r="F61" s="18"/>
      <c r="G61" s="18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4">
        <f t="shared" si="2"/>
        <v>0</v>
      </c>
    </row>
    <row r="62" spans="1:24" s="7" customFormat="1" ht="15" hidden="1" x14ac:dyDescent="0.35">
      <c r="A62" s="45"/>
      <c r="B62" s="20"/>
      <c r="C62" s="32"/>
      <c r="D62" s="18"/>
      <c r="E62" s="20"/>
      <c r="F62" s="18"/>
      <c r="G62" s="18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4">
        <f t="shared" si="2"/>
        <v>0</v>
      </c>
    </row>
    <row r="63" spans="1:24" s="7" customFormat="1" ht="15" hidden="1" x14ac:dyDescent="0.35">
      <c r="A63" s="45"/>
      <c r="B63" s="20"/>
      <c r="C63" s="32"/>
      <c r="D63" s="18"/>
      <c r="E63" s="20"/>
      <c r="F63" s="18"/>
      <c r="G63" s="18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4">
        <f t="shared" si="2"/>
        <v>0</v>
      </c>
      <c r="X63" s="59"/>
    </row>
    <row r="64" spans="1:24" s="7" customFormat="1" ht="15" hidden="1" x14ac:dyDescent="0.35">
      <c r="A64" s="45"/>
      <c r="B64" s="20"/>
      <c r="C64" s="32"/>
      <c r="D64" s="18"/>
      <c r="E64" s="57"/>
      <c r="F64" s="18"/>
      <c r="G64" s="18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4">
        <f t="shared" si="2"/>
        <v>0</v>
      </c>
    </row>
    <row r="65" spans="1:23" s="7" customFormat="1" ht="15" hidden="1" x14ac:dyDescent="0.35">
      <c r="A65" s="45"/>
      <c r="B65" s="20"/>
      <c r="C65" s="57"/>
      <c r="D65" s="18"/>
      <c r="E65" s="57"/>
      <c r="F65" s="18"/>
      <c r="G65" s="18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4">
        <f t="shared" si="2"/>
        <v>0</v>
      </c>
    </row>
    <row r="66" spans="1:23" s="7" customFormat="1" ht="15" hidden="1" x14ac:dyDescent="0.35">
      <c r="A66" s="50"/>
      <c r="B66" s="58"/>
      <c r="C66" s="32"/>
      <c r="D66" s="18"/>
      <c r="E66" s="20"/>
      <c r="F66" s="18"/>
      <c r="G66" s="18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4">
        <f t="shared" si="2"/>
        <v>0</v>
      </c>
    </row>
    <row r="67" spans="1:23" s="7" customFormat="1" ht="15" hidden="1" x14ac:dyDescent="0.35">
      <c r="A67" s="50"/>
      <c r="B67" s="20"/>
      <c r="C67" s="32"/>
      <c r="D67" s="18"/>
      <c r="E67" s="20"/>
      <c r="F67" s="18"/>
      <c r="G67" s="18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4">
        <f t="shared" si="2"/>
        <v>0</v>
      </c>
    </row>
    <row r="68" spans="1:23" s="7" customFormat="1" ht="15" x14ac:dyDescent="0.35">
      <c r="A68" s="45"/>
      <c r="B68" s="20"/>
      <c r="C68" s="18"/>
      <c r="D68" s="18"/>
      <c r="E68" s="20"/>
      <c r="F68" s="18"/>
      <c r="G68" s="18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4">
        <f t="shared" si="2"/>
        <v>0</v>
      </c>
    </row>
    <row r="69" spans="1:23" s="7" customFormat="1" ht="15" x14ac:dyDescent="0.35">
      <c r="A69" s="45"/>
      <c r="B69" s="20"/>
      <c r="C69" s="18"/>
      <c r="D69" s="18"/>
      <c r="E69" s="20"/>
      <c r="F69" s="18"/>
      <c r="G69" s="18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4">
        <f t="shared" si="2"/>
        <v>0</v>
      </c>
    </row>
    <row r="70" spans="1:23" s="7" customFormat="1" ht="15" x14ac:dyDescent="0.35">
      <c r="A70" s="36" t="s">
        <v>8</v>
      </c>
      <c r="B70" s="20"/>
      <c r="C70" s="18"/>
      <c r="D70" s="18"/>
      <c r="E70" s="18"/>
      <c r="F70" s="18"/>
      <c r="G70" s="18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4">
        <f t="shared" si="2"/>
        <v>0</v>
      </c>
    </row>
    <row r="71" spans="1:23" s="7" customFormat="1" ht="15" x14ac:dyDescent="0.35">
      <c r="A71" s="18" t="s">
        <v>128</v>
      </c>
      <c r="B71" s="20"/>
      <c r="C71" s="18"/>
      <c r="D71" s="18"/>
      <c r="E71" s="18"/>
      <c r="F71" s="18"/>
      <c r="G71" s="18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4">
        <f t="shared" si="2"/>
        <v>0</v>
      </c>
    </row>
    <row r="72" spans="1:23" s="7" customFormat="1" ht="15" x14ac:dyDescent="0.35">
      <c r="A72" s="45" t="s">
        <v>130</v>
      </c>
      <c r="B72" s="20" t="s">
        <v>51</v>
      </c>
      <c r="C72" s="81" t="s">
        <v>131</v>
      </c>
      <c r="D72" s="60" t="s">
        <v>132</v>
      </c>
      <c r="E72" s="60" t="s">
        <v>133</v>
      </c>
      <c r="F72" s="18">
        <v>17.245000000000001</v>
      </c>
      <c r="G72" s="91" t="s">
        <v>129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>
        <f>39216.731701684-1</f>
        <v>39215.731701684002</v>
      </c>
      <c r="W72" s="54">
        <f>SUM(V72)</f>
        <v>39215.731701684002</v>
      </c>
    </row>
    <row r="73" spans="1:23" s="7" customFormat="1" ht="15" x14ac:dyDescent="0.35">
      <c r="A73" s="45" t="s">
        <v>130</v>
      </c>
      <c r="B73" s="20" t="s">
        <v>134</v>
      </c>
      <c r="C73" s="81" t="s">
        <v>131</v>
      </c>
      <c r="D73" s="60" t="s">
        <v>132</v>
      </c>
      <c r="E73" s="60" t="s">
        <v>133</v>
      </c>
      <c r="F73" s="18">
        <v>17.245000000000001</v>
      </c>
      <c r="G73" s="91" t="s">
        <v>129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>
        <v>1</v>
      </c>
      <c r="W73" s="54">
        <f>SUM(V73)</f>
        <v>1</v>
      </c>
    </row>
    <row r="74" spans="1:23" s="7" customFormat="1" ht="15" x14ac:dyDescent="0.35">
      <c r="A74" s="45"/>
      <c r="B74" s="20"/>
      <c r="C74" s="18"/>
      <c r="D74" s="18"/>
      <c r="E74" s="18"/>
      <c r="F74" s="18"/>
      <c r="G74" s="18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4">
        <f t="shared" ref="W73:W79" si="3">SUM(H74:H74)</f>
        <v>0</v>
      </c>
    </row>
    <row r="75" spans="1:23" s="7" customFormat="1" ht="15" x14ac:dyDescent="0.35">
      <c r="A75" s="51"/>
      <c r="B75" s="52"/>
      <c r="C75" s="18"/>
      <c r="D75" s="18"/>
      <c r="E75" s="18"/>
      <c r="F75" s="18"/>
      <c r="G75" s="18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4">
        <f t="shared" si="3"/>
        <v>0</v>
      </c>
    </row>
    <row r="76" spans="1:23" s="7" customFormat="1" ht="15" x14ac:dyDescent="0.35">
      <c r="A76" s="51"/>
      <c r="B76" s="20"/>
      <c r="C76" s="18"/>
      <c r="D76" s="18"/>
      <c r="E76" s="18"/>
      <c r="F76" s="18"/>
      <c r="G76" s="18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4">
        <f t="shared" si="3"/>
        <v>0</v>
      </c>
    </row>
    <row r="77" spans="1:23" s="7" customFormat="1" ht="15" x14ac:dyDescent="0.35">
      <c r="A77" s="51"/>
      <c r="B77" s="20"/>
      <c r="C77" s="18"/>
      <c r="D77" s="18"/>
      <c r="E77" s="18"/>
      <c r="F77" s="18"/>
      <c r="G77" s="18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4">
        <f t="shared" si="3"/>
        <v>0</v>
      </c>
    </row>
    <row r="78" spans="1:23" s="7" customFormat="1" ht="15" x14ac:dyDescent="0.35">
      <c r="A78" s="45"/>
      <c r="B78" s="20"/>
      <c r="C78" s="18"/>
      <c r="D78" s="18"/>
      <c r="E78" s="20"/>
      <c r="F78" s="18"/>
      <c r="G78" s="18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4">
        <f t="shared" si="3"/>
        <v>0</v>
      </c>
    </row>
    <row r="79" spans="1:23" s="7" customFormat="1" ht="15" x14ac:dyDescent="0.35">
      <c r="A79" s="9"/>
      <c r="B79" s="23"/>
      <c r="C79" s="23"/>
      <c r="D79" s="17"/>
      <c r="E79" s="17"/>
      <c r="F79" s="17"/>
      <c r="G79" s="17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4">
        <f t="shared" si="3"/>
        <v>0</v>
      </c>
    </row>
    <row r="80" spans="1:23" s="7" customFormat="1" ht="18" x14ac:dyDescent="0.4">
      <c r="A80" s="10" t="s">
        <v>0</v>
      </c>
      <c r="B80" s="24"/>
      <c r="C80" s="25"/>
      <c r="D80" s="25"/>
      <c r="E80" s="25"/>
      <c r="F80" s="25"/>
      <c r="G80" s="25"/>
      <c r="H80" s="56">
        <f>SUM(H13:H79)</f>
        <v>6820.2</v>
      </c>
      <c r="I80" s="73">
        <f>SUM(I28:I79)</f>
        <v>20217.570839601034</v>
      </c>
      <c r="J80" s="56">
        <f>SUM(J37:J43)</f>
        <v>35000</v>
      </c>
      <c r="K80" s="56">
        <f>SUM(K44:K77)</f>
        <v>888812</v>
      </c>
      <c r="L80" s="56">
        <f>SUM(L45:L78)</f>
        <v>203229</v>
      </c>
      <c r="M80" s="56">
        <f>SUM(M31:M35)</f>
        <v>3824</v>
      </c>
      <c r="N80" s="56">
        <f>SUM(N6:N8)</f>
        <v>95000</v>
      </c>
      <c r="O80" s="56">
        <f>SUM(O45:O78)</f>
        <v>161910</v>
      </c>
      <c r="P80" s="56">
        <f>SUM(P13:P17)</f>
        <v>238172</v>
      </c>
      <c r="Q80" s="56">
        <f>SUM(Q55:Q63)</f>
        <v>807389</v>
      </c>
      <c r="R80" s="56">
        <f>SUM(R9:R10)</f>
        <v>455344</v>
      </c>
      <c r="S80" s="56">
        <f>SUM(S53:S54)</f>
        <v>723551</v>
      </c>
      <c r="T80" s="56">
        <f>SUM(T9:T10)</f>
        <v>455344</v>
      </c>
      <c r="U80" s="56">
        <f>SUM(U13:U29)</f>
        <v>24500</v>
      </c>
      <c r="V80" s="56">
        <f>SUM(V70:V76)</f>
        <v>39216.731701684002</v>
      </c>
      <c r="W80" s="54"/>
    </row>
    <row r="81" spans="1:23" s="7" customFormat="1" ht="18" x14ac:dyDescent="0.4">
      <c r="A81" s="26"/>
      <c r="B81" s="27"/>
      <c r="C81" s="28"/>
      <c r="D81" s="28"/>
      <c r="E81" s="28"/>
      <c r="F81" s="28"/>
      <c r="G81" s="28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</row>
    <row r="82" spans="1:23" ht="15" x14ac:dyDescent="0.35">
      <c r="A82" s="33" t="s">
        <v>9</v>
      </c>
      <c r="B82" s="7"/>
    </row>
    <row r="83" spans="1:23" ht="14.5" hidden="1" x14ac:dyDescent="0.35">
      <c r="A83" s="33" t="s">
        <v>37</v>
      </c>
    </row>
    <row r="84" spans="1:23" ht="14.5" hidden="1" x14ac:dyDescent="0.35">
      <c r="A84" s="72" t="s">
        <v>38</v>
      </c>
    </row>
    <row r="85" spans="1:23" ht="14.5" hidden="1" x14ac:dyDescent="0.35">
      <c r="A85" s="33" t="s">
        <v>39</v>
      </c>
    </row>
    <row r="86" spans="1:23" ht="14.5" hidden="1" x14ac:dyDescent="0.35">
      <c r="A86" s="33" t="s">
        <v>40</v>
      </c>
    </row>
    <row r="87" spans="1:23" ht="14.5" hidden="1" x14ac:dyDescent="0.35">
      <c r="A87" s="33" t="s">
        <v>48</v>
      </c>
    </row>
    <row r="88" spans="1:23" ht="14.5" hidden="1" x14ac:dyDescent="0.35">
      <c r="A88" s="33" t="s">
        <v>49</v>
      </c>
    </row>
    <row r="89" spans="1:23" ht="14.5" hidden="1" x14ac:dyDescent="0.35">
      <c r="A89" s="33" t="s">
        <v>57</v>
      </c>
    </row>
    <row r="90" spans="1:23" ht="14.5" hidden="1" x14ac:dyDescent="0.35">
      <c r="A90" s="33" t="s">
        <v>58</v>
      </c>
    </row>
    <row r="91" spans="1:23" ht="14.5" hidden="1" x14ac:dyDescent="0.35">
      <c r="A91" s="33" t="s">
        <v>57</v>
      </c>
    </row>
    <row r="92" spans="1:23" ht="14.5" hidden="1" x14ac:dyDescent="0.35">
      <c r="A92" s="33" t="s">
        <v>58</v>
      </c>
    </row>
    <row r="93" spans="1:23" ht="14.5" hidden="1" x14ac:dyDescent="0.35">
      <c r="A93" s="33" t="s">
        <v>66</v>
      </c>
    </row>
    <row r="94" spans="1:23" ht="14.5" hidden="1" x14ac:dyDescent="0.35">
      <c r="A94" s="33" t="s">
        <v>67</v>
      </c>
    </row>
    <row r="95" spans="1:23" ht="14.5" hidden="1" x14ac:dyDescent="0.35">
      <c r="A95" s="33" t="s">
        <v>77</v>
      </c>
    </row>
    <row r="96" spans="1:23" ht="14.5" hidden="1" x14ac:dyDescent="0.35">
      <c r="A96" s="33" t="s">
        <v>78</v>
      </c>
    </row>
    <row r="97" spans="1:1" ht="14.5" hidden="1" x14ac:dyDescent="0.35">
      <c r="A97" s="33" t="s">
        <v>80</v>
      </c>
    </row>
    <row r="98" spans="1:1" ht="14.5" hidden="1" x14ac:dyDescent="0.35">
      <c r="A98" s="33" t="s">
        <v>81</v>
      </c>
    </row>
    <row r="99" spans="1:1" ht="14.5" hidden="1" x14ac:dyDescent="0.35">
      <c r="A99" s="33" t="s">
        <v>88</v>
      </c>
    </row>
    <row r="100" spans="1:1" ht="14.5" hidden="1" x14ac:dyDescent="0.35">
      <c r="A100" s="33" t="s">
        <v>87</v>
      </c>
    </row>
    <row r="101" spans="1:1" ht="14.5" hidden="1" x14ac:dyDescent="0.35">
      <c r="A101" s="33" t="s">
        <v>97</v>
      </c>
    </row>
    <row r="102" spans="1:1" ht="14.5" hidden="1" x14ac:dyDescent="0.35">
      <c r="A102" s="33" t="s">
        <v>98</v>
      </c>
    </row>
    <row r="103" spans="1:1" ht="14.5" hidden="1" x14ac:dyDescent="0.35">
      <c r="A103" s="33" t="s">
        <v>101</v>
      </c>
    </row>
    <row r="104" spans="1:1" ht="14.5" hidden="1" x14ac:dyDescent="0.35">
      <c r="A104" s="33" t="s">
        <v>100</v>
      </c>
    </row>
    <row r="105" spans="1:1" ht="14.5" hidden="1" x14ac:dyDescent="0.35">
      <c r="A105" s="33" t="s">
        <v>110</v>
      </c>
    </row>
    <row r="106" spans="1:1" ht="14.5" hidden="1" x14ac:dyDescent="0.35">
      <c r="A106" s="33" t="s">
        <v>109</v>
      </c>
    </row>
    <row r="107" spans="1:1" ht="14.5" hidden="1" x14ac:dyDescent="0.35">
      <c r="A107" s="33" t="s">
        <v>113</v>
      </c>
    </row>
    <row r="108" spans="1:1" ht="14.5" hidden="1" x14ac:dyDescent="0.35">
      <c r="A108" s="33" t="s">
        <v>112</v>
      </c>
    </row>
    <row r="109" spans="1:1" ht="14.5" hidden="1" x14ac:dyDescent="0.35">
      <c r="A109" s="33" t="s">
        <v>116</v>
      </c>
    </row>
    <row r="110" spans="1:1" ht="14.5" hidden="1" x14ac:dyDescent="0.35">
      <c r="A110" s="33" t="s">
        <v>109</v>
      </c>
    </row>
    <row r="111" spans="1:1" ht="14.5" hidden="1" x14ac:dyDescent="0.35">
      <c r="A111" s="33" t="s">
        <v>119</v>
      </c>
    </row>
    <row r="112" spans="1:1" ht="14.5" hidden="1" x14ac:dyDescent="0.35">
      <c r="A112" s="33" t="s">
        <v>118</v>
      </c>
    </row>
    <row r="113" spans="1:1" ht="14.5" x14ac:dyDescent="0.35">
      <c r="A113" s="33" t="s">
        <v>123</v>
      </c>
    </row>
    <row r="114" spans="1:1" ht="14.5" x14ac:dyDescent="0.35">
      <c r="A114" s="33" t="s">
        <v>121</v>
      </c>
    </row>
    <row r="115" spans="1:1" ht="14.5" x14ac:dyDescent="0.35">
      <c r="A115" s="33"/>
    </row>
    <row r="116" spans="1:1" ht="14.5" x14ac:dyDescent="0.35">
      <c r="A116" s="88" t="s">
        <v>122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2023-01-25T17:22:12Z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