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EDIC/"/>
    </mc:Choice>
  </mc:AlternateContent>
  <xr:revisionPtr revIDLastSave="0" documentId="8_{516BC65B-9594-46B9-AC5C-404D664F56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2" i="2" l="1"/>
  <c r="Y65" i="2"/>
  <c r="W72" i="2"/>
  <c r="Y62" i="2"/>
  <c r="Y63" i="2"/>
  <c r="Y64" i="2"/>
  <c r="Y61" i="2"/>
  <c r="V33" i="2"/>
  <c r="Y33" i="2" s="1"/>
  <c r="Y34" i="2"/>
  <c r="U72" i="2"/>
  <c r="Y69" i="2"/>
  <c r="T72" i="2"/>
  <c r="Y27" i="2"/>
  <c r="S12" i="2"/>
  <c r="Y12" i="2" s="1"/>
  <c r="Y13" i="2"/>
  <c r="R72" i="2"/>
  <c r="Y18" i="2"/>
  <c r="Q17" i="2"/>
  <c r="Y17" i="2" s="1"/>
  <c r="P57" i="2"/>
  <c r="P59" i="2"/>
  <c r="Y11" i="2"/>
  <c r="O10" i="2"/>
  <c r="Y10" i="2" s="1"/>
  <c r="Y26" i="2"/>
  <c r="N72" i="2"/>
  <c r="V72" i="2" l="1"/>
  <c r="S72" i="2"/>
  <c r="Q72" i="2"/>
  <c r="P72" i="2"/>
  <c r="O72" i="2"/>
  <c r="Y50" i="2"/>
  <c r="M72" i="2"/>
  <c r="Y16" i="2"/>
  <c r="L15" i="2"/>
  <c r="Y15" i="2" s="1"/>
  <c r="Y9" i="2"/>
  <c r="K8" i="2"/>
  <c r="K72" i="2" s="1"/>
  <c r="Y44" i="2"/>
  <c r="J43" i="2"/>
  <c r="J72" i="2" s="1"/>
  <c r="I72" i="2"/>
  <c r="Y36" i="2"/>
  <c r="Y39" i="2"/>
  <c r="Y40" i="2"/>
  <c r="Y41" i="2"/>
  <c r="Y42" i="2"/>
  <c r="Y45" i="2"/>
  <c r="Y46" i="2"/>
  <c r="Y47" i="2"/>
  <c r="Y48" i="2"/>
  <c r="Y49" i="2"/>
  <c r="Y51" i="2"/>
  <c r="Y52" i="2"/>
  <c r="Y53" i="2"/>
  <c r="Y54" i="2"/>
  <c r="Y55" i="2"/>
  <c r="Y68" i="2"/>
  <c r="Y70" i="2"/>
  <c r="Y71" i="2"/>
  <c r="Y19" i="2"/>
  <c r="Y21" i="2"/>
  <c r="Y22" i="2"/>
  <c r="Y23" i="2"/>
  <c r="Y24" i="2"/>
  <c r="Y25" i="2"/>
  <c r="Y28" i="2"/>
  <c r="Y29" i="2"/>
  <c r="Y30" i="2"/>
  <c r="Y31" i="2"/>
  <c r="Y32" i="2"/>
  <c r="Y35" i="2"/>
  <c r="Y37" i="2"/>
  <c r="Y38" i="2"/>
  <c r="Y14" i="2"/>
  <c r="Y20" i="2"/>
  <c r="H72" i="2"/>
  <c r="Y43" i="2"/>
  <c r="L72" i="2" l="1"/>
  <c r="Y8" i="2"/>
</calcChain>
</file>

<file path=xl/sharedStrings.xml><?xml version="1.0" encoding="utf-8"?>
<sst xmlns="http://schemas.openxmlformats.org/spreadsheetml/2006/main" count="239" uniqueCount="154">
  <si>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</si>
  <si>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</si>
  <si>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</si>
  <si>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</si>
  <si>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</si>
  <si>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</si>
  <si>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</si>
  <si>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</si>
  <si>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</si>
  <si>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</si>
  <si>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</si>
  <si>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</si>
  <si>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</si>
  <si>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</si>
  <si>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</si>
  <si>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</si>
  <si>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</si>
  <si>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</si>
  <si>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</si>
  <si>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</si>
  <si>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JULY 1, 2022-JUNE 30, 2023</t>
  </si>
  <si>
    <t>4400-3067</t>
  </si>
  <si>
    <t>K103</t>
  </si>
  <si>
    <t>ADULT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</si>
  <si>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</si>
  <si>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</si>
  <si>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</si>
  <si>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</si>
  <si>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</si>
  <si>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</si>
  <si>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</si>
  <si>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</si>
  <si>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</si>
  <si>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</si>
  <si>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</si>
  <si>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</si>
  <si>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</si>
  <si>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</si>
  <si>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</si>
  <si>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</si>
  <si>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</si>
  <si>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</si>
  <si>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</si>
  <si>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</si>
  <si>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</si>
  <si>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</si>
  <si>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</si>
  <si>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</si>
  <si>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</si>
  <si>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</si>
  <si>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</si>
  <si>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</si>
  <si>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</si>
  <si>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</si>
  <si>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</si>
  <si>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</si>
  <si>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</si>
  <si>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</si>
  <si>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</si>
  <si>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</si>
  <si>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</si>
  <si>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</si>
  <si>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</si>
  <si>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</si>
  <si>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</si>
  <si>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</si>
  <si>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</si>
  <si>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</si>
  <si>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</si>
  <si>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</si>
  <si>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</si>
  <si>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</si>
  <si>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</si>
  <si>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</si>
  <si>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</si>
  <si>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</si>
  <si>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</si>
  <si>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</si>
  <si>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</si>
  <si>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</si>
  <si>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</si>
  <si>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</si>
  <si>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</si>
  <si>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</si>
  <si>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</si>
  <si>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</si>
  <si>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</si>
  <si>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</si>
  <si>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</si>
  <si>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</si>
  <si>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</si>
  <si>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</si>
  <si>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</si>
  <si>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</si>
  <si>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</si>
  <si>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</si>
  <si>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</si>
  <si>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</si>
  <si>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</si>
  <si>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</si>
  <si>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</si>
  <si>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</si>
  <si>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</si>
  <si>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</si>
  <si>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</si>
  <si>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</si>
  <si>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</si>
  <si>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</si>
  <si>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</si>
  <si>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</si>
  <si>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</si>
  <si>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</si>
  <si>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</si>
  <si>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</si>
  <si>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</si>
  <si>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</si>
  <si>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</si>
  <si>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</si>
  <si>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</si>
  <si>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</si>
  <si>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</si>
  <si>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TO ADD TRADE FUNDS</t>
  </si>
  <si>
    <t>DUNS 947581567</t>
  </si>
  <si>
    <t>BUDGET #14 FY23 JANUARY 25, 2023</t>
  </si>
  <si>
    <t>BUDGET #14 FY23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</si>
  <si>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</si>
  <si>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</si>
  <si>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</si>
  <si>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</si>
  <si>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</si>
  <si>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</si>
  <si>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</si>
  <si>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</si>
  <si>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</si>
  <si>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</si>
  <si>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</si>
  <si>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</si>
  <si>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</si>
  <si>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</si>
  <si>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</si>
  <si>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</si>
  <si>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</si>
  <si>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</si>
  <si>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</si>
  <si>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</si>
  <si>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</si>
  <si>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</si>
  <si>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V9MLQ6JQGBG5</t>
  </si>
  <si>
    <t>VC6000162491</t>
  </si>
  <si>
    <t>BUDGET #16 FY23 MARCH 21, 2023</t>
  </si>
  <si>
    <t xml:space="preserve">MA SCSEP </t>
  </si>
  <si>
    <t xml:space="preserve">FAD38278PI </t>
  </si>
  <si>
    <t>9110-1178</t>
  </si>
  <si>
    <t>K116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</si>
</sst>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Border="1" applyAlignment="1"/>
    <xf numFmtId="44" fontId="12" fillId="0" borderId="0" xfId="1" applyFont="1"/>
    <xf numFmtId="0" fontId="18" fillId="0" borderId="0" xfId="0" applyFont="1"/>
    <xf numFmtId="0" fontId="21" fillId="0" borderId="0" xfId="0" applyFont="1" applyAlignment="1">
      <alignment horizontal="center"/>
    </xf>
    <xf numFmtId="0" fontId="20" fillId="0" borderId="8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8"/>
  <sheetViews>
    <sheetView tabSelected="1" zoomScale="120" zoomScaleNormal="120" workbookViewId="0">
      <selection activeCell="B70" sqref="B70"/>
    </sheetView>
  </sheetViews>
  <sheetFormatPr defaultColWidth="9.1796875" defaultRowHeight="12" x14ac:dyDescent="0.3"/>
  <cols>
    <col min="1" max="1" width="66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3.7265625" style="2" customWidth="1"/>
    <col min="8" max="8" width="14.1796875" style="2" hidden="1" customWidth="1"/>
    <col min="9" max="9" width="13.453125" style="2" hidden="1" customWidth="1"/>
    <col min="10" max="10" width="14.54296875" style="2" hidden="1" customWidth="1"/>
    <col min="11" max="17" width="16.453125" style="2" hidden="1" customWidth="1"/>
    <col min="18" max="18" width="14.6328125" style="2" hidden="1" customWidth="1"/>
    <col min="19" max="19" width="16.453125" style="2" hidden="1" customWidth="1"/>
    <col min="20" max="20" width="14.6328125" style="2" hidden="1" customWidth="1"/>
    <col min="21" max="23" width="16.453125" style="2" hidden="1" customWidth="1"/>
    <col min="24" max="24" width="16.453125" style="2" customWidth="1"/>
    <col min="25" max="25" width="13.81640625" style="48" hidden="1" customWidth="1"/>
    <col min="26" max="26" width="13.26953125" style="3" bestFit="1" customWidth="1"/>
    <col min="27" max="16384" width="9.1796875" style="3"/>
  </cols>
  <sheetData>
    <row r="1" spans="1:25" ht="20.5" x14ac:dyDescent="0.45">
      <c r="A1" s="3" t="s">
        <v>11</v>
      </c>
      <c r="B1" s="81" t="s">
        <v>10</v>
      </c>
      <c r="C1" s="82"/>
      <c r="D1" s="82"/>
      <c r="E1" s="82"/>
      <c r="F1" s="82"/>
      <c r="G1" s="82"/>
      <c r="H1" s="82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5" ht="20.5" x14ac:dyDescent="0.45">
      <c r="B2" s="12"/>
      <c r="C2" s="12"/>
      <c r="D2" s="12"/>
      <c r="E2" s="13"/>
      <c r="F2" s="13"/>
      <c r="G2" s="13"/>
    </row>
    <row r="3" spans="1:25" ht="20.5" x14ac:dyDescent="0.45">
      <c r="A3" s="4" t="s">
        <v>12</v>
      </c>
      <c r="B3" s="12" t="s">
        <v>7</v>
      </c>
      <c r="C3" s="1"/>
    </row>
    <row r="4" spans="1:25" ht="21" thickBot="1" x14ac:dyDescent="0.5">
      <c r="A4" s="4"/>
      <c r="B4" s="5"/>
      <c r="C4" s="1"/>
    </row>
    <row r="5" spans="1:25" s="15" customFormat="1" ht="29" x14ac:dyDescent="0.35">
      <c r="A5" s="59"/>
      <c r="B5" s="60" t="s">
        <v>2</v>
      </c>
      <c r="C5" s="60" t="s">
        <v>3</v>
      </c>
      <c r="D5" s="60" t="s">
        <v>4</v>
      </c>
      <c r="E5" s="60" t="s">
        <v>5</v>
      </c>
      <c r="F5" s="60" t="s">
        <v>1</v>
      </c>
      <c r="G5" s="61" t="s">
        <v>110</v>
      </c>
      <c r="H5" s="62" t="s">
        <v>26</v>
      </c>
      <c r="I5" s="61" t="s">
        <v>32</v>
      </c>
      <c r="J5" s="61" t="s">
        <v>46</v>
      </c>
      <c r="K5" s="61" t="s">
        <v>49</v>
      </c>
      <c r="L5" s="61" t="s">
        <v>57</v>
      </c>
      <c r="M5" s="61" t="s">
        <v>62</v>
      </c>
      <c r="N5" s="61" t="s">
        <v>71</v>
      </c>
      <c r="O5" s="61" t="s">
        <v>78</v>
      </c>
      <c r="P5" s="61" t="s">
        <v>89</v>
      </c>
      <c r="Q5" s="61" t="s">
        <v>90</v>
      </c>
      <c r="R5" s="61" t="s">
        <v>95</v>
      </c>
      <c r="S5" s="61" t="s">
        <v>101</v>
      </c>
      <c r="T5" s="61" t="s">
        <v>105</v>
      </c>
      <c r="U5" s="61" t="s">
        <v>107</v>
      </c>
      <c r="V5" s="61" t="s">
        <v>124</v>
      </c>
      <c r="W5" s="61" t="s">
        <v>125</v>
      </c>
      <c r="X5" s="61" t="s">
        <v>144</v>
      </c>
      <c r="Y5" s="63" t="s">
        <v>6</v>
      </c>
    </row>
    <row r="6" spans="1:25" s="15" customFormat="1" ht="14.5" hidden="1" x14ac:dyDescent="0.35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64"/>
    </row>
    <row r="7" spans="1:25" s="15" customFormat="1" ht="14.5" hidden="1" x14ac:dyDescent="0.35">
      <c r="A7" s="20" t="s">
        <v>56</v>
      </c>
      <c r="B7" s="14"/>
      <c r="C7" s="14"/>
      <c r="D7" s="14"/>
      <c r="E7" s="14"/>
      <c r="F7" s="14"/>
      <c r="G7" s="71" t="s">
        <v>111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64"/>
    </row>
    <row r="8" spans="1:25" s="15" customFormat="1" ht="15.5" hidden="1" x14ac:dyDescent="0.35">
      <c r="A8" s="57" t="s">
        <v>52</v>
      </c>
      <c r="B8" s="21" t="s">
        <v>53</v>
      </c>
      <c r="C8" s="20" t="s">
        <v>54</v>
      </c>
      <c r="D8" s="45" t="s">
        <v>15</v>
      </c>
      <c r="E8" s="45">
        <v>6501</v>
      </c>
      <c r="F8" s="21">
        <v>17.259</v>
      </c>
      <c r="G8" s="71" t="s">
        <v>111</v>
      </c>
      <c r="H8" s="65"/>
      <c r="I8" s="65"/>
      <c r="J8" s="65"/>
      <c r="K8" s="65">
        <f>2405696-1</f>
        <v>2405695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4">
        <f>SUM(K8)</f>
        <v>2405695</v>
      </c>
    </row>
    <row r="9" spans="1:25" s="15" customFormat="1" ht="15.5" hidden="1" x14ac:dyDescent="0.35">
      <c r="A9" s="57" t="s">
        <v>52</v>
      </c>
      <c r="B9" s="21" t="s">
        <v>55</v>
      </c>
      <c r="C9" s="20" t="s">
        <v>54</v>
      </c>
      <c r="D9" s="45" t="s">
        <v>15</v>
      </c>
      <c r="E9" s="45">
        <v>6501</v>
      </c>
      <c r="F9" s="21">
        <v>17.259</v>
      </c>
      <c r="G9" s="71" t="s">
        <v>111</v>
      </c>
      <c r="H9" s="65"/>
      <c r="I9" s="65"/>
      <c r="J9" s="65"/>
      <c r="K9" s="65">
        <v>1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4">
        <f>SUM(K9)</f>
        <v>1</v>
      </c>
    </row>
    <row r="10" spans="1:25" s="15" customFormat="1" ht="14.5" hidden="1" x14ac:dyDescent="0.35">
      <c r="A10" s="33" t="s">
        <v>23</v>
      </c>
      <c r="B10" s="21" t="s">
        <v>53</v>
      </c>
      <c r="C10" s="46" t="s">
        <v>79</v>
      </c>
      <c r="D10" s="20" t="s">
        <v>16</v>
      </c>
      <c r="E10" s="21">
        <v>6502</v>
      </c>
      <c r="F10" s="20">
        <v>17.257999999999999</v>
      </c>
      <c r="G10" s="71" t="s">
        <v>111</v>
      </c>
      <c r="H10" s="65"/>
      <c r="I10" s="65"/>
      <c r="J10" s="65"/>
      <c r="K10" s="65"/>
      <c r="L10" s="65"/>
      <c r="M10" s="65"/>
      <c r="N10" s="65"/>
      <c r="O10" s="65">
        <f>339935-1</f>
        <v>339934</v>
      </c>
      <c r="P10" s="65"/>
      <c r="Q10" s="65"/>
      <c r="R10" s="65"/>
      <c r="S10" s="65"/>
      <c r="T10" s="65"/>
      <c r="U10" s="65"/>
      <c r="V10" s="65"/>
      <c r="W10" s="65"/>
      <c r="X10" s="65"/>
      <c r="Y10" s="64">
        <f>O10</f>
        <v>339934</v>
      </c>
    </row>
    <row r="11" spans="1:25" s="15" customFormat="1" ht="14.5" hidden="1" x14ac:dyDescent="0.35">
      <c r="A11" s="33" t="s">
        <v>23</v>
      </c>
      <c r="B11" s="21" t="s">
        <v>55</v>
      </c>
      <c r="C11" s="46" t="s">
        <v>79</v>
      </c>
      <c r="D11" s="20" t="s">
        <v>16</v>
      </c>
      <c r="E11" s="21">
        <v>6502</v>
      </c>
      <c r="F11" s="20">
        <v>17.257999999999999</v>
      </c>
      <c r="G11" s="71" t="s">
        <v>111</v>
      </c>
      <c r="H11" s="65"/>
      <c r="I11" s="65"/>
      <c r="J11" s="65"/>
      <c r="K11" s="65"/>
      <c r="L11" s="65"/>
      <c r="M11" s="65"/>
      <c r="N11" s="65"/>
      <c r="O11" s="65">
        <v>1</v>
      </c>
      <c r="P11" s="65"/>
      <c r="Q11" s="65"/>
      <c r="R11" s="65"/>
      <c r="S11" s="65"/>
      <c r="T11" s="65"/>
      <c r="U11" s="65"/>
      <c r="V11" s="65"/>
      <c r="W11" s="65"/>
      <c r="X11" s="65"/>
      <c r="Y11" s="64">
        <f>O11</f>
        <v>1</v>
      </c>
    </row>
    <row r="12" spans="1:25" s="15" customFormat="1" ht="15.5" hidden="1" x14ac:dyDescent="0.35">
      <c r="A12" s="33" t="s">
        <v>23</v>
      </c>
      <c r="B12" s="21" t="s">
        <v>91</v>
      </c>
      <c r="C12" s="20" t="s">
        <v>104</v>
      </c>
      <c r="D12" s="45" t="s">
        <v>16</v>
      </c>
      <c r="E12" s="45">
        <v>6502</v>
      </c>
      <c r="F12" s="20">
        <v>17.257999999999999</v>
      </c>
      <c r="G12" s="71" t="s">
        <v>111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>
        <f>1519112-1</f>
        <v>1519111</v>
      </c>
      <c r="T12" s="65"/>
      <c r="U12" s="65"/>
      <c r="V12" s="65"/>
      <c r="W12" s="65"/>
      <c r="X12" s="65"/>
      <c r="Y12" s="64">
        <f>SUM(R12:S12)</f>
        <v>1519111</v>
      </c>
    </row>
    <row r="13" spans="1:25" s="15" customFormat="1" ht="15.5" hidden="1" x14ac:dyDescent="0.35">
      <c r="A13" s="33" t="s">
        <v>23</v>
      </c>
      <c r="B13" s="21" t="s">
        <v>55</v>
      </c>
      <c r="C13" s="20" t="s">
        <v>104</v>
      </c>
      <c r="D13" s="45" t="s">
        <v>16</v>
      </c>
      <c r="E13" s="45">
        <v>6502</v>
      </c>
      <c r="F13" s="20">
        <v>17.257999999999999</v>
      </c>
      <c r="G13" s="71" t="s">
        <v>111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>
        <v>1</v>
      </c>
      <c r="T13" s="65"/>
      <c r="U13" s="65"/>
      <c r="V13" s="65"/>
      <c r="W13" s="65"/>
      <c r="X13" s="65"/>
      <c r="Y13" s="64">
        <f>SUM(R13:S13)</f>
        <v>1</v>
      </c>
    </row>
    <row r="14" spans="1:25" s="15" customFormat="1" ht="14.5" hidden="1" x14ac:dyDescent="0.35">
      <c r="A14" s="33"/>
      <c r="B14" s="21"/>
      <c r="C14" s="39"/>
      <c r="D14" s="20"/>
      <c r="E14" s="21"/>
      <c r="F14" s="20"/>
      <c r="G14" s="71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4">
        <f>SUM(H14:H14)</f>
        <v>0</v>
      </c>
    </row>
    <row r="15" spans="1:25" s="15" customFormat="1" ht="15.5" hidden="1" x14ac:dyDescent="0.35">
      <c r="A15" s="33" t="s">
        <v>58</v>
      </c>
      <c r="B15" s="21" t="s">
        <v>53</v>
      </c>
      <c r="C15" s="20" t="s">
        <v>59</v>
      </c>
      <c r="D15" s="20" t="s">
        <v>17</v>
      </c>
      <c r="E15" s="45">
        <v>6503</v>
      </c>
      <c r="F15" s="20">
        <v>17.277999999999999</v>
      </c>
      <c r="G15" s="71" t="s">
        <v>111</v>
      </c>
      <c r="H15" s="65"/>
      <c r="I15" s="65"/>
      <c r="J15" s="65"/>
      <c r="K15" s="65"/>
      <c r="L15" s="65">
        <f>287749-1</f>
        <v>287748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4">
        <f>L15</f>
        <v>287748</v>
      </c>
    </row>
    <row r="16" spans="1:25" s="15" customFormat="1" ht="15.5" hidden="1" x14ac:dyDescent="0.35">
      <c r="A16" s="33" t="s">
        <v>58</v>
      </c>
      <c r="B16" s="21" t="s">
        <v>55</v>
      </c>
      <c r="C16" s="20" t="s">
        <v>59</v>
      </c>
      <c r="D16" s="20" t="s">
        <v>17</v>
      </c>
      <c r="E16" s="45">
        <v>6503</v>
      </c>
      <c r="F16" s="20">
        <v>17.277999999999999</v>
      </c>
      <c r="G16" s="71" t="s">
        <v>111</v>
      </c>
      <c r="H16" s="65"/>
      <c r="I16" s="65"/>
      <c r="J16" s="65"/>
      <c r="K16" s="65"/>
      <c r="L16" s="65">
        <v>1</v>
      </c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4">
        <f>L16</f>
        <v>1</v>
      </c>
    </row>
    <row r="17" spans="1:25" s="15" customFormat="1" ht="14.5" hidden="1" x14ac:dyDescent="0.35">
      <c r="A17" s="33" t="s">
        <v>58</v>
      </c>
      <c r="B17" s="21" t="s">
        <v>91</v>
      </c>
      <c r="C17" s="20" t="s">
        <v>92</v>
      </c>
      <c r="D17" s="20" t="s">
        <v>17</v>
      </c>
      <c r="E17" s="21">
        <v>6503</v>
      </c>
      <c r="F17" s="20">
        <v>17.277999999999999</v>
      </c>
      <c r="G17" s="71" t="s">
        <v>111</v>
      </c>
      <c r="H17" s="14"/>
      <c r="I17" s="14"/>
      <c r="J17" s="14"/>
      <c r="K17" s="14"/>
      <c r="L17" s="14"/>
      <c r="M17" s="14"/>
      <c r="N17" s="14"/>
      <c r="O17" s="14"/>
      <c r="P17" s="14"/>
      <c r="Q17" s="65">
        <f>1143166-1</f>
        <v>1143165</v>
      </c>
      <c r="R17" s="65"/>
      <c r="S17" s="65"/>
      <c r="T17" s="65"/>
      <c r="U17" s="65"/>
      <c r="V17" s="65"/>
      <c r="W17" s="65"/>
      <c r="X17" s="65"/>
      <c r="Y17" s="64">
        <f>Q17</f>
        <v>1143165</v>
      </c>
    </row>
    <row r="18" spans="1:25" s="15" customFormat="1" ht="14.5" hidden="1" x14ac:dyDescent="0.35">
      <c r="A18" s="33" t="s">
        <v>58</v>
      </c>
      <c r="B18" s="21" t="s">
        <v>55</v>
      </c>
      <c r="C18" s="20" t="s">
        <v>92</v>
      </c>
      <c r="D18" s="20" t="s">
        <v>17</v>
      </c>
      <c r="E18" s="21">
        <v>6503</v>
      </c>
      <c r="F18" s="20">
        <v>17.277999999999999</v>
      </c>
      <c r="G18" s="71" t="s">
        <v>111</v>
      </c>
      <c r="H18" s="14"/>
      <c r="I18" s="14"/>
      <c r="J18" s="14"/>
      <c r="K18" s="14"/>
      <c r="L18" s="14"/>
      <c r="M18" s="14"/>
      <c r="N18" s="14"/>
      <c r="O18" s="14"/>
      <c r="P18" s="14"/>
      <c r="Q18" s="65">
        <v>1</v>
      </c>
      <c r="R18" s="65"/>
      <c r="S18" s="65"/>
      <c r="T18" s="65"/>
      <c r="U18" s="65"/>
      <c r="V18" s="65"/>
      <c r="W18" s="65"/>
      <c r="X18" s="65"/>
      <c r="Y18" s="64">
        <f>Q18</f>
        <v>1</v>
      </c>
    </row>
    <row r="19" spans="1:25" s="15" customFormat="1" ht="14.5" hidden="1" x14ac:dyDescent="0.35">
      <c r="A19" s="33"/>
      <c r="B19" s="21"/>
      <c r="C19" s="46"/>
      <c r="D19" s="20"/>
      <c r="E19" s="46"/>
      <c r="F19" s="20"/>
      <c r="G19" s="20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64">
        <f t="shared" ref="Y19:Y25" si="0">SUM(H19:H19)</f>
        <v>0</v>
      </c>
    </row>
    <row r="20" spans="1:25" s="15" customFormat="1" ht="14.5" hidden="1" x14ac:dyDescent="0.35">
      <c r="A20" s="41"/>
      <c r="B20" s="38"/>
      <c r="C20" s="49"/>
      <c r="D20" s="35"/>
      <c r="E20" s="50"/>
      <c r="F20" s="50"/>
      <c r="G20" s="50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64">
        <f t="shared" si="0"/>
        <v>0</v>
      </c>
    </row>
    <row r="21" spans="1:25" s="15" customFormat="1" ht="15.75" hidden="1" customHeight="1" x14ac:dyDescent="0.35">
      <c r="A21" s="41"/>
      <c r="B21" s="21"/>
      <c r="C21" s="49"/>
      <c r="D21" s="35"/>
      <c r="E21" s="50"/>
      <c r="F21" s="50"/>
      <c r="G21" s="50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64">
        <f t="shared" si="0"/>
        <v>0</v>
      </c>
    </row>
    <row r="22" spans="1:25" s="15" customFormat="1" ht="15.75" hidden="1" customHeight="1" x14ac:dyDescent="0.35">
      <c r="A22" s="33"/>
      <c r="B22" s="2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64">
        <f t="shared" si="0"/>
        <v>0</v>
      </c>
    </row>
    <row r="23" spans="1:25" s="6" customFormat="1" ht="15.75" hidden="1" customHeight="1" x14ac:dyDescent="0.35">
      <c r="A23" s="14" t="s">
        <v>8</v>
      </c>
      <c r="B23" s="16"/>
      <c r="C23" s="17"/>
      <c r="D23" s="17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64">
        <f t="shared" si="0"/>
        <v>0</v>
      </c>
    </row>
    <row r="24" spans="1:25" s="7" customFormat="1" ht="15.75" hidden="1" customHeight="1" x14ac:dyDescent="0.35">
      <c r="A24" s="20" t="s">
        <v>72</v>
      </c>
      <c r="B24" s="16"/>
      <c r="C24" s="17"/>
      <c r="D24" s="17"/>
      <c r="E24" s="18"/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64">
        <f t="shared" si="0"/>
        <v>0</v>
      </c>
    </row>
    <row r="25" spans="1:25" s="7" customFormat="1" ht="15.5" hidden="1" customHeight="1" x14ac:dyDescent="0.35">
      <c r="A25" s="33"/>
      <c r="B25" s="21"/>
      <c r="C25" s="45"/>
      <c r="D25" s="20"/>
      <c r="E25" s="45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64">
        <f t="shared" si="0"/>
        <v>0</v>
      </c>
    </row>
    <row r="26" spans="1:25" s="15" customFormat="1" ht="15.75" hidden="1" customHeight="1" x14ac:dyDescent="0.35">
      <c r="A26" s="41" t="s">
        <v>13</v>
      </c>
      <c r="B26" s="21" t="s">
        <v>20</v>
      </c>
      <c r="C26" s="43" t="s">
        <v>73</v>
      </c>
      <c r="D26" s="58" t="s">
        <v>74</v>
      </c>
      <c r="E26" s="66" t="s">
        <v>75</v>
      </c>
      <c r="F26" s="20" t="s">
        <v>14</v>
      </c>
      <c r="G26" s="20"/>
      <c r="H26" s="23"/>
      <c r="I26" s="23"/>
      <c r="J26" s="23"/>
      <c r="K26" s="23"/>
      <c r="L26" s="23"/>
      <c r="M26" s="23"/>
      <c r="N26" s="67">
        <v>95000</v>
      </c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4">
        <f>SUM(M26:N26)</f>
        <v>95000</v>
      </c>
    </row>
    <row r="27" spans="1:25" s="7" customFormat="1" ht="15.75" hidden="1" customHeight="1" x14ac:dyDescent="0.35">
      <c r="A27" s="41" t="s">
        <v>18</v>
      </c>
      <c r="B27" s="55" t="s">
        <v>34</v>
      </c>
      <c r="C27" s="68" t="s">
        <v>97</v>
      </c>
      <c r="D27" s="58" t="s">
        <v>98</v>
      </c>
      <c r="E27" s="58" t="s">
        <v>99</v>
      </c>
      <c r="F27" s="21" t="s">
        <v>14</v>
      </c>
      <c r="G27" s="21"/>
      <c r="H27" s="22"/>
      <c r="I27" s="22"/>
      <c r="J27" s="22"/>
      <c r="K27" s="22"/>
      <c r="L27" s="22"/>
      <c r="M27" s="22"/>
      <c r="N27" s="69"/>
      <c r="O27" s="69"/>
      <c r="P27" s="69"/>
      <c r="Q27" s="69"/>
      <c r="R27" s="69">
        <v>844389</v>
      </c>
      <c r="S27" s="69"/>
      <c r="T27" s="69">
        <v>844389</v>
      </c>
      <c r="U27" s="69"/>
      <c r="V27" s="69"/>
      <c r="W27" s="69"/>
      <c r="X27" s="69"/>
      <c r="Y27" s="64">
        <f>SUM(R27:T27)</f>
        <v>1688778</v>
      </c>
    </row>
    <row r="28" spans="1:25" s="7" customFormat="1" ht="15.65" hidden="1" customHeight="1" x14ac:dyDescent="0.35">
      <c r="A28" s="41"/>
      <c r="B28" s="21"/>
      <c r="C28" s="20"/>
      <c r="D28" s="20"/>
      <c r="E28" s="20"/>
      <c r="F28" s="21"/>
      <c r="G28" s="21"/>
      <c r="H28" s="22"/>
      <c r="I28" s="22"/>
      <c r="J28" s="22"/>
      <c r="K28" s="22"/>
      <c r="L28" s="22"/>
      <c r="M28" s="22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4">
        <f>SUM(H28:H28)</f>
        <v>0</v>
      </c>
    </row>
    <row r="29" spans="1:25" s="7" customFormat="1" ht="15.75" hidden="1" customHeight="1" x14ac:dyDescent="0.35">
      <c r="A29" s="41"/>
      <c r="B29" s="21"/>
      <c r="C29" s="35"/>
      <c r="D29" s="35"/>
      <c r="E29" s="35"/>
      <c r="F29" s="21"/>
      <c r="G29" s="21"/>
      <c r="H29" s="22"/>
      <c r="I29" s="22"/>
      <c r="J29" s="22"/>
      <c r="K29" s="22"/>
      <c r="L29" s="22"/>
      <c r="M29" s="22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4">
        <f>SUM(H29:H29)</f>
        <v>0</v>
      </c>
    </row>
    <row r="30" spans="1:25" s="7" customFormat="1" ht="15.75" hidden="1" customHeight="1" x14ac:dyDescent="0.35">
      <c r="A30" s="33"/>
      <c r="B30" s="21"/>
      <c r="C30" s="45"/>
      <c r="D30" s="20"/>
      <c r="E30" s="45"/>
      <c r="F30" s="21"/>
      <c r="G30" s="21"/>
      <c r="H30" s="22"/>
      <c r="I30" s="22"/>
      <c r="J30" s="22"/>
      <c r="K30" s="22"/>
      <c r="L30" s="22"/>
      <c r="M30" s="22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4">
        <f>SUM(H30:H30)</f>
        <v>0</v>
      </c>
    </row>
    <row r="31" spans="1:25" s="8" customFormat="1" ht="15.75" hidden="1" customHeight="1" x14ac:dyDescent="0.35">
      <c r="A31" s="14" t="s">
        <v>8</v>
      </c>
      <c r="B31" s="16"/>
      <c r="C31" s="19"/>
      <c r="D31" s="19"/>
      <c r="E31" s="16"/>
      <c r="F31" s="16"/>
      <c r="G31" s="16"/>
      <c r="H31" s="22"/>
      <c r="I31" s="22"/>
      <c r="J31" s="22"/>
      <c r="K31" s="22"/>
      <c r="L31" s="22"/>
      <c r="M31" s="22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4">
        <f>SUM(H31:H31)</f>
        <v>0</v>
      </c>
    </row>
    <row r="32" spans="1:25" s="7" customFormat="1" ht="15.75" hidden="1" customHeight="1" x14ac:dyDescent="0.35">
      <c r="A32" s="20" t="s">
        <v>112</v>
      </c>
      <c r="B32" s="16"/>
      <c r="C32" s="19"/>
      <c r="D32" s="19"/>
      <c r="E32" s="16"/>
      <c r="F32" s="16"/>
      <c r="G32" s="16"/>
      <c r="H32" s="22"/>
      <c r="I32" s="22"/>
      <c r="J32" s="22"/>
      <c r="K32" s="22"/>
      <c r="L32" s="22"/>
      <c r="M32" s="22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4">
        <f>SUM(H32:H32)</f>
        <v>0</v>
      </c>
    </row>
    <row r="33" spans="1:26" s="8" customFormat="1" ht="15.75" hidden="1" customHeight="1" x14ac:dyDescent="0.35">
      <c r="A33" s="36" t="s">
        <v>116</v>
      </c>
      <c r="B33" s="21" t="s">
        <v>20</v>
      </c>
      <c r="C33" s="47" t="s">
        <v>117</v>
      </c>
      <c r="D33" s="46" t="s">
        <v>118</v>
      </c>
      <c r="E33" s="46" t="s">
        <v>119</v>
      </c>
      <c r="F33" s="20">
        <v>17.245000000000001</v>
      </c>
      <c r="G33" s="72" t="s">
        <v>113</v>
      </c>
      <c r="H33" s="22"/>
      <c r="I33" s="22"/>
      <c r="J33" s="22"/>
      <c r="K33" s="22"/>
      <c r="L33" s="22"/>
      <c r="M33" s="22"/>
      <c r="N33" s="69"/>
      <c r="O33" s="69"/>
      <c r="P33" s="69"/>
      <c r="Q33" s="69"/>
      <c r="R33" s="69"/>
      <c r="S33" s="69"/>
      <c r="T33" s="69"/>
      <c r="U33" s="69"/>
      <c r="V33" s="69">
        <f>19949.0846319166-1</f>
        <v>19948.084631916601</v>
      </c>
      <c r="W33" s="69"/>
      <c r="X33" s="69"/>
      <c r="Y33" s="64">
        <f>SUM(U33:V33)</f>
        <v>19948.084631916601</v>
      </c>
    </row>
    <row r="34" spans="1:26" s="8" customFormat="1" ht="15" hidden="1" x14ac:dyDescent="0.35">
      <c r="A34" s="36" t="s">
        <v>116</v>
      </c>
      <c r="B34" s="21" t="s">
        <v>120</v>
      </c>
      <c r="C34" s="47" t="s">
        <v>117</v>
      </c>
      <c r="D34" s="46" t="s">
        <v>118</v>
      </c>
      <c r="E34" s="46" t="s">
        <v>119</v>
      </c>
      <c r="F34" s="20">
        <v>17.245000000000001</v>
      </c>
      <c r="G34" s="72" t="s">
        <v>113</v>
      </c>
      <c r="H34" s="22"/>
      <c r="I34" s="22"/>
      <c r="J34" s="22"/>
      <c r="K34" s="22"/>
      <c r="L34" s="22"/>
      <c r="M34" s="22"/>
      <c r="N34" s="69"/>
      <c r="O34" s="69"/>
      <c r="P34" s="69"/>
      <c r="Q34" s="69"/>
      <c r="R34" s="69"/>
      <c r="S34" s="69"/>
      <c r="T34" s="69"/>
      <c r="U34" s="69"/>
      <c r="V34" s="69">
        <v>1</v>
      </c>
      <c r="W34" s="69"/>
      <c r="X34" s="69"/>
      <c r="Y34" s="64">
        <f>SUM(U34:V34)</f>
        <v>1</v>
      </c>
    </row>
    <row r="35" spans="1:26" s="7" customFormat="1" ht="15" hidden="1" x14ac:dyDescent="0.35">
      <c r="A35" s="33"/>
      <c r="B35" s="21"/>
      <c r="C35" s="20"/>
      <c r="D35" s="20"/>
      <c r="E35" s="20"/>
      <c r="F35" s="20"/>
      <c r="G35" s="20"/>
      <c r="H35" s="22"/>
      <c r="I35" s="22"/>
      <c r="J35" s="22"/>
      <c r="K35" s="22"/>
      <c r="L35" s="22"/>
      <c r="M35" s="22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4">
        <f>SUM(H35:H35)</f>
        <v>0</v>
      </c>
    </row>
    <row r="36" spans="1:26" s="7" customFormat="1" ht="15" hidden="1" x14ac:dyDescent="0.35">
      <c r="A36" s="40"/>
      <c r="B36" s="21"/>
      <c r="C36" s="20"/>
      <c r="D36" s="20"/>
      <c r="E36" s="20"/>
      <c r="F36" s="20"/>
      <c r="G36" s="20"/>
      <c r="H36" s="22"/>
      <c r="I36" s="22"/>
      <c r="J36" s="22"/>
      <c r="K36" s="22"/>
      <c r="L36" s="22"/>
      <c r="M36" s="22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4">
        <f t="shared" ref="Y36:Y42" si="1">SUM(H36:H36)</f>
        <v>0</v>
      </c>
    </row>
    <row r="37" spans="1:26" s="7" customFormat="1" ht="15" hidden="1" x14ac:dyDescent="0.35">
      <c r="A37" s="40"/>
      <c r="B37" s="21"/>
      <c r="C37" s="20"/>
      <c r="D37" s="20"/>
      <c r="E37" s="20"/>
      <c r="F37" s="20"/>
      <c r="G37" s="20"/>
      <c r="H37" s="22"/>
      <c r="I37" s="22"/>
      <c r="J37" s="22"/>
      <c r="K37" s="22"/>
      <c r="L37" s="22"/>
      <c r="M37" s="22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4">
        <f t="shared" si="1"/>
        <v>0</v>
      </c>
    </row>
    <row r="38" spans="1:26" s="7" customFormat="1" ht="15" hidden="1" x14ac:dyDescent="0.35">
      <c r="A38" s="40"/>
      <c r="B38" s="21"/>
      <c r="C38" s="20"/>
      <c r="D38" s="20"/>
      <c r="E38" s="20"/>
      <c r="F38" s="20"/>
      <c r="G38" s="20"/>
      <c r="H38" s="22"/>
      <c r="I38" s="22"/>
      <c r="J38" s="22"/>
      <c r="K38" s="22"/>
      <c r="L38" s="22"/>
      <c r="M38" s="22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4">
        <f t="shared" si="1"/>
        <v>0</v>
      </c>
      <c r="Z38" s="51"/>
    </row>
    <row r="39" spans="1:26" s="7" customFormat="1" ht="15" hidden="1" x14ac:dyDescent="0.35">
      <c r="A39" s="33"/>
      <c r="B39" s="21"/>
      <c r="C39" s="35"/>
      <c r="D39" s="35"/>
      <c r="E39" s="37"/>
      <c r="F39" s="20"/>
      <c r="G39" s="20"/>
      <c r="H39" s="22"/>
      <c r="I39" s="22"/>
      <c r="J39" s="22"/>
      <c r="K39" s="22"/>
      <c r="L39" s="22"/>
      <c r="M39" s="22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4">
        <f t="shared" si="1"/>
        <v>0</v>
      </c>
    </row>
    <row r="40" spans="1:26" s="6" customFormat="1" ht="14.5" hidden="1" x14ac:dyDescent="0.35">
      <c r="A40" s="9"/>
      <c r="B40" s="16"/>
      <c r="C40" s="17"/>
      <c r="D40" s="17"/>
      <c r="E40" s="18"/>
      <c r="F40" s="19"/>
      <c r="G40" s="19"/>
      <c r="H40" s="22"/>
      <c r="I40" s="22"/>
      <c r="J40" s="22"/>
      <c r="K40" s="22"/>
      <c r="L40" s="22"/>
      <c r="M40" s="22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4">
        <f t="shared" si="1"/>
        <v>0</v>
      </c>
    </row>
    <row r="41" spans="1:26" s="6" customFormat="1" ht="14.5" hidden="1" x14ac:dyDescent="0.35">
      <c r="A41" s="14" t="s">
        <v>8</v>
      </c>
      <c r="B41" s="16"/>
      <c r="C41" s="17"/>
      <c r="D41" s="17"/>
      <c r="E41" s="18"/>
      <c r="F41" s="19"/>
      <c r="G41" s="19"/>
      <c r="H41" s="22"/>
      <c r="I41" s="22"/>
      <c r="J41" s="22"/>
      <c r="K41" s="22"/>
      <c r="L41" s="22"/>
      <c r="M41" s="22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4">
        <f t="shared" si="1"/>
        <v>0</v>
      </c>
    </row>
    <row r="42" spans="1:26" s="7" customFormat="1" ht="15" hidden="1" x14ac:dyDescent="0.35">
      <c r="A42" s="20" t="s">
        <v>40</v>
      </c>
      <c r="B42" s="16"/>
      <c r="C42" s="17"/>
      <c r="D42" s="17"/>
      <c r="E42" s="18"/>
      <c r="F42" s="19"/>
      <c r="G42" s="19"/>
      <c r="H42" s="22"/>
      <c r="I42" s="22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4">
        <f t="shared" si="1"/>
        <v>0</v>
      </c>
    </row>
    <row r="43" spans="1:26" s="8" customFormat="1" ht="15" hidden="1" x14ac:dyDescent="0.35">
      <c r="A43" s="56" t="s">
        <v>41</v>
      </c>
      <c r="B43" s="55" t="s">
        <v>20</v>
      </c>
      <c r="C43" s="20" t="s">
        <v>42</v>
      </c>
      <c r="D43" s="20" t="s">
        <v>43</v>
      </c>
      <c r="E43" s="20" t="s">
        <v>44</v>
      </c>
      <c r="F43" s="20">
        <v>17.225000000000001</v>
      </c>
      <c r="G43" s="20"/>
      <c r="H43" s="22"/>
      <c r="I43" s="22"/>
      <c r="J43" s="69">
        <f>382931.86-1</f>
        <v>382930.86</v>
      </c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4">
        <f>SUM(I43:J43)</f>
        <v>382930.86</v>
      </c>
    </row>
    <row r="44" spans="1:26" s="8" customFormat="1" ht="15" hidden="1" x14ac:dyDescent="0.35">
      <c r="A44" s="56" t="s">
        <v>41</v>
      </c>
      <c r="B44" s="49" t="s">
        <v>45</v>
      </c>
      <c r="C44" s="20" t="s">
        <v>42</v>
      </c>
      <c r="D44" s="20" t="s">
        <v>43</v>
      </c>
      <c r="E44" s="20" t="s">
        <v>44</v>
      </c>
      <c r="F44" s="20">
        <v>17.225000000000001</v>
      </c>
      <c r="G44" s="20"/>
      <c r="H44" s="22"/>
      <c r="I44" s="22"/>
      <c r="J44" s="69">
        <v>1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4">
        <f>SUM(I44:J44)</f>
        <v>1</v>
      </c>
    </row>
    <row r="45" spans="1:26" s="7" customFormat="1" ht="15" hidden="1" x14ac:dyDescent="0.35">
      <c r="A45" s="33"/>
      <c r="B45" s="21"/>
      <c r="C45" s="20"/>
      <c r="D45" s="20"/>
      <c r="E45" s="20"/>
      <c r="F45" s="20"/>
      <c r="G45" s="20"/>
      <c r="H45" s="23"/>
      <c r="I45" s="23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4">
        <f>SUM(H45:H45)</f>
        <v>0</v>
      </c>
    </row>
    <row r="46" spans="1:26" s="7" customFormat="1" ht="15" hidden="1" x14ac:dyDescent="0.35">
      <c r="A46" s="33"/>
      <c r="B46" s="21"/>
      <c r="C46" s="20"/>
      <c r="D46" s="20"/>
      <c r="E46" s="20"/>
      <c r="F46" s="20"/>
      <c r="G46" s="20"/>
      <c r="H46" s="23"/>
      <c r="I46" s="23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4">
        <f>SUM(H46:H46)</f>
        <v>0</v>
      </c>
    </row>
    <row r="47" spans="1:26" s="7" customFormat="1" ht="15" hidden="1" x14ac:dyDescent="0.35">
      <c r="A47" s="10"/>
      <c r="B47" s="16"/>
      <c r="C47" s="17"/>
      <c r="D47" s="17"/>
      <c r="E47" s="17"/>
      <c r="F47" s="19"/>
      <c r="G47" s="19"/>
      <c r="H47" s="23"/>
      <c r="I47" s="23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4">
        <f>SUM(H47:H47)</f>
        <v>0</v>
      </c>
    </row>
    <row r="48" spans="1:26" s="6" customFormat="1" ht="14.5" hidden="1" x14ac:dyDescent="0.35">
      <c r="A48" s="14" t="s">
        <v>8</v>
      </c>
      <c r="B48" s="16"/>
      <c r="C48" s="17"/>
      <c r="D48" s="17"/>
      <c r="E48" s="18"/>
      <c r="F48" s="19"/>
      <c r="G48" s="19"/>
      <c r="H48" s="22"/>
      <c r="I48" s="22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4">
        <f>SUM(H48:H48)</f>
        <v>0</v>
      </c>
    </row>
    <row r="49" spans="1:26" s="7" customFormat="1" ht="15" hidden="1" x14ac:dyDescent="0.35">
      <c r="A49" s="20" t="s">
        <v>65</v>
      </c>
      <c r="B49" s="16"/>
      <c r="C49" s="17"/>
      <c r="D49" s="17"/>
      <c r="E49" s="18"/>
      <c r="F49" s="19"/>
      <c r="G49" s="19"/>
      <c r="H49" s="22"/>
      <c r="I49" s="22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4">
        <f>SUM(H49:H49)</f>
        <v>0</v>
      </c>
    </row>
    <row r="50" spans="1:26" s="8" customFormat="1" ht="15" hidden="1" x14ac:dyDescent="0.35">
      <c r="A50" s="40" t="s">
        <v>70</v>
      </c>
      <c r="B50" s="21" t="s">
        <v>66</v>
      </c>
      <c r="C50" s="20" t="s">
        <v>67</v>
      </c>
      <c r="D50" s="20" t="s">
        <v>68</v>
      </c>
      <c r="E50" s="37" t="s">
        <v>69</v>
      </c>
      <c r="F50" s="39">
        <v>17.800999999999998</v>
      </c>
      <c r="G50" s="72" t="s">
        <v>114</v>
      </c>
      <c r="H50" s="23"/>
      <c r="I50" s="23"/>
      <c r="J50" s="67"/>
      <c r="K50" s="67"/>
      <c r="L50" s="67"/>
      <c r="M50" s="67">
        <v>3824</v>
      </c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4">
        <f>M50</f>
        <v>3824</v>
      </c>
    </row>
    <row r="51" spans="1:26" s="8" customFormat="1" ht="15" hidden="1" x14ac:dyDescent="0.35">
      <c r="A51" s="41"/>
      <c r="B51" s="21"/>
      <c r="C51" s="35"/>
      <c r="D51" s="35"/>
      <c r="E51" s="37"/>
      <c r="F51" s="39"/>
      <c r="G51" s="39"/>
      <c r="H51" s="23"/>
      <c r="I51" s="23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4">
        <f t="shared" ref="Y51:Y55" si="2">SUM(H51:H51)</f>
        <v>0</v>
      </c>
    </row>
    <row r="52" spans="1:26" s="8" customFormat="1" ht="15" hidden="1" x14ac:dyDescent="0.35">
      <c r="A52" s="41"/>
      <c r="B52" s="21"/>
      <c r="C52" s="20"/>
      <c r="D52" s="46"/>
      <c r="E52" s="20"/>
      <c r="F52" s="20"/>
      <c r="G52" s="20"/>
      <c r="H52" s="23"/>
      <c r="I52" s="23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4">
        <f t="shared" si="2"/>
        <v>0</v>
      </c>
      <c r="Z52" s="42"/>
    </row>
    <row r="53" spans="1:26" s="8" customFormat="1" ht="15" hidden="1" x14ac:dyDescent="0.35">
      <c r="A53" s="33"/>
      <c r="B53" s="21"/>
      <c r="C53" s="35"/>
      <c r="D53" s="35"/>
      <c r="E53" s="35"/>
      <c r="F53" s="17"/>
      <c r="G53" s="17"/>
      <c r="H53" s="23"/>
      <c r="I53" s="23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4">
        <f t="shared" si="2"/>
        <v>0</v>
      </c>
    </row>
    <row r="54" spans="1:26" s="8" customFormat="1" ht="15" x14ac:dyDescent="0.35">
      <c r="A54" s="10"/>
      <c r="B54" s="16"/>
      <c r="C54" s="19"/>
      <c r="D54" s="19"/>
      <c r="E54" s="19"/>
      <c r="F54" s="17"/>
      <c r="G54" s="17"/>
      <c r="H54" s="23"/>
      <c r="I54" s="23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4">
        <f t="shared" si="2"/>
        <v>0</v>
      </c>
    </row>
    <row r="55" spans="1:26" s="8" customFormat="1" ht="15" x14ac:dyDescent="0.35">
      <c r="A55" s="14" t="s">
        <v>8</v>
      </c>
      <c r="B55" s="16"/>
      <c r="C55" s="19"/>
      <c r="D55" s="19"/>
      <c r="E55" s="19"/>
      <c r="F55" s="17"/>
      <c r="G55" s="17"/>
      <c r="H55" s="23"/>
      <c r="I55" s="23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4">
        <f t="shared" si="2"/>
        <v>0</v>
      </c>
    </row>
    <row r="56" spans="1:26" s="8" customFormat="1" ht="15" x14ac:dyDescent="0.35">
      <c r="A56" s="20" t="s">
        <v>25</v>
      </c>
      <c r="B56" s="16"/>
      <c r="C56" s="19"/>
      <c r="D56" s="19"/>
      <c r="E56" s="19"/>
      <c r="F56" s="17"/>
      <c r="G56" s="17"/>
      <c r="H56" s="23"/>
      <c r="I56" s="23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4"/>
    </row>
    <row r="57" spans="1:26" s="8" customFormat="1" ht="15" hidden="1" x14ac:dyDescent="0.35">
      <c r="A57" s="40" t="s">
        <v>24</v>
      </c>
      <c r="B57" s="21" t="s">
        <v>53</v>
      </c>
      <c r="C57" s="20" t="s">
        <v>82</v>
      </c>
      <c r="D57" s="20" t="s">
        <v>83</v>
      </c>
      <c r="E57" s="20" t="s">
        <v>84</v>
      </c>
      <c r="F57" s="21">
        <v>17.207000000000001</v>
      </c>
      <c r="G57" s="72" t="s">
        <v>115</v>
      </c>
      <c r="H57" s="23"/>
      <c r="I57" s="23"/>
      <c r="J57" s="67"/>
      <c r="K57" s="67"/>
      <c r="L57" s="67"/>
      <c r="M57" s="67"/>
      <c r="N57" s="67"/>
      <c r="O57" s="67"/>
      <c r="P57" s="67">
        <f>1073311-1</f>
        <v>1073310</v>
      </c>
      <c r="Q57" s="67"/>
      <c r="R57" s="67"/>
      <c r="S57" s="67"/>
      <c r="T57" s="67"/>
      <c r="U57" s="67"/>
      <c r="V57" s="67"/>
      <c r="W57" s="67"/>
      <c r="X57" s="67"/>
      <c r="Y57" s="64"/>
    </row>
    <row r="58" spans="1:26" s="7" customFormat="1" ht="15" hidden="1" x14ac:dyDescent="0.35">
      <c r="A58" s="40" t="s">
        <v>24</v>
      </c>
      <c r="B58" s="21" t="s">
        <v>55</v>
      </c>
      <c r="C58" s="20" t="s">
        <v>82</v>
      </c>
      <c r="D58" s="20" t="s">
        <v>83</v>
      </c>
      <c r="E58" s="20" t="s">
        <v>84</v>
      </c>
      <c r="F58" s="21">
        <v>17.207000000000001</v>
      </c>
      <c r="G58" s="72" t="s">
        <v>115</v>
      </c>
      <c r="H58" s="23"/>
      <c r="I58" s="23"/>
      <c r="J58" s="67"/>
      <c r="K58" s="67"/>
      <c r="L58" s="67"/>
      <c r="M58" s="67"/>
      <c r="N58" s="67"/>
      <c r="O58" s="67"/>
      <c r="P58" s="67">
        <v>1</v>
      </c>
      <c r="Q58" s="67"/>
      <c r="R58" s="67"/>
      <c r="S58" s="67"/>
      <c r="T58" s="67"/>
      <c r="U58" s="67"/>
      <c r="V58" s="67"/>
      <c r="W58" s="67"/>
      <c r="X58" s="67"/>
      <c r="Y58" s="64"/>
    </row>
    <row r="59" spans="1:26" s="7" customFormat="1" ht="15" hidden="1" x14ac:dyDescent="0.35">
      <c r="A59" s="33" t="s">
        <v>19</v>
      </c>
      <c r="B59" s="21" t="s">
        <v>53</v>
      </c>
      <c r="C59" s="20" t="s">
        <v>82</v>
      </c>
      <c r="D59" s="20" t="s">
        <v>83</v>
      </c>
      <c r="E59" s="20" t="s">
        <v>85</v>
      </c>
      <c r="F59" s="21" t="s">
        <v>86</v>
      </c>
      <c r="G59" s="72" t="s">
        <v>115</v>
      </c>
      <c r="H59" s="23"/>
      <c r="I59" s="23"/>
      <c r="J59" s="67"/>
      <c r="K59" s="67"/>
      <c r="L59" s="67"/>
      <c r="M59" s="67"/>
      <c r="N59" s="67"/>
      <c r="O59" s="67"/>
      <c r="P59" s="67">
        <f>92424-1</f>
        <v>92423</v>
      </c>
      <c r="Q59" s="67"/>
      <c r="R59" s="67"/>
      <c r="S59" s="67"/>
      <c r="T59" s="67"/>
      <c r="U59" s="67"/>
      <c r="V59" s="67"/>
      <c r="W59" s="67"/>
      <c r="X59" s="67"/>
      <c r="Y59" s="64"/>
    </row>
    <row r="60" spans="1:26" s="7" customFormat="1" ht="15" hidden="1" x14ac:dyDescent="0.35">
      <c r="A60" s="33" t="s">
        <v>19</v>
      </c>
      <c r="B60" s="21" t="s">
        <v>55</v>
      </c>
      <c r="C60" s="20" t="s">
        <v>82</v>
      </c>
      <c r="D60" s="20" t="s">
        <v>83</v>
      </c>
      <c r="E60" s="20" t="s">
        <v>85</v>
      </c>
      <c r="F60" s="21" t="s">
        <v>86</v>
      </c>
      <c r="G60" s="72" t="s">
        <v>115</v>
      </c>
      <c r="H60" s="23"/>
      <c r="I60" s="23"/>
      <c r="J60" s="67"/>
      <c r="K60" s="67"/>
      <c r="L60" s="67"/>
      <c r="M60" s="67"/>
      <c r="N60" s="67"/>
      <c r="O60" s="67"/>
      <c r="P60" s="67">
        <v>1</v>
      </c>
      <c r="Q60" s="67"/>
      <c r="R60" s="67"/>
      <c r="S60" s="67"/>
      <c r="T60" s="67"/>
      <c r="U60" s="67"/>
      <c r="V60" s="67"/>
      <c r="W60" s="67"/>
      <c r="X60" s="67"/>
      <c r="Y60" s="64"/>
    </row>
    <row r="61" spans="1:26" s="7" customFormat="1" ht="15" hidden="1" x14ac:dyDescent="0.35">
      <c r="A61" s="73" t="s">
        <v>126</v>
      </c>
      <c r="B61" s="55" t="s">
        <v>20</v>
      </c>
      <c r="C61" s="74" t="s">
        <v>140</v>
      </c>
      <c r="D61" s="75" t="s">
        <v>127</v>
      </c>
      <c r="E61" s="75" t="s">
        <v>128</v>
      </c>
      <c r="F61" s="21" t="s">
        <v>14</v>
      </c>
      <c r="G61" s="21"/>
      <c r="H61" s="23"/>
      <c r="I61" s="23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>
        <v>13735</v>
      </c>
      <c r="X61" s="67"/>
      <c r="Y61" s="64">
        <f>SUM(W61)</f>
        <v>13735</v>
      </c>
    </row>
    <row r="62" spans="1:26" s="7" customFormat="1" ht="15" hidden="1" x14ac:dyDescent="0.35">
      <c r="A62" s="73" t="s">
        <v>129</v>
      </c>
      <c r="B62" s="55" t="s">
        <v>20</v>
      </c>
      <c r="C62" s="76" t="s">
        <v>141</v>
      </c>
      <c r="D62" s="76" t="s">
        <v>130</v>
      </c>
      <c r="E62" s="75" t="s">
        <v>131</v>
      </c>
      <c r="F62" s="21" t="s">
        <v>14</v>
      </c>
      <c r="G62" s="21"/>
      <c r="H62" s="23"/>
      <c r="I62" s="23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>
        <v>30703.05</v>
      </c>
      <c r="X62" s="67"/>
      <c r="Y62" s="64">
        <f t="shared" ref="Y62:Y64" si="3">SUM(W62)</f>
        <v>30703.05</v>
      </c>
    </row>
    <row r="63" spans="1:26" s="7" customFormat="1" ht="15" hidden="1" x14ac:dyDescent="0.35">
      <c r="A63" s="73" t="s">
        <v>132</v>
      </c>
      <c r="B63" s="55" t="s">
        <v>20</v>
      </c>
      <c r="C63" s="77" t="s">
        <v>142</v>
      </c>
      <c r="D63" s="77" t="s">
        <v>133</v>
      </c>
      <c r="E63" s="78" t="s">
        <v>134</v>
      </c>
      <c r="F63" s="21" t="s">
        <v>14</v>
      </c>
      <c r="G63" s="21"/>
      <c r="H63" s="23"/>
      <c r="I63" s="23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>
        <v>40937.4</v>
      </c>
      <c r="X63" s="67"/>
      <c r="Y63" s="64">
        <f t="shared" si="3"/>
        <v>40937.4</v>
      </c>
    </row>
    <row r="64" spans="1:26" s="7" customFormat="1" ht="15" hidden="1" x14ac:dyDescent="0.35">
      <c r="A64" s="73" t="s">
        <v>135</v>
      </c>
      <c r="B64" s="55" t="s">
        <v>20</v>
      </c>
      <c r="C64" s="79" t="s">
        <v>143</v>
      </c>
      <c r="D64" s="79" t="s">
        <v>136</v>
      </c>
      <c r="E64" s="80" t="s">
        <v>137</v>
      </c>
      <c r="F64" s="21" t="s">
        <v>14</v>
      </c>
      <c r="G64" s="21"/>
      <c r="H64" s="23"/>
      <c r="I64" s="23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>
        <v>3296.75</v>
      </c>
      <c r="X64" s="67"/>
      <c r="Y64" s="64">
        <f t="shared" si="3"/>
        <v>3296.75</v>
      </c>
    </row>
    <row r="65" spans="1:25" s="7" customFormat="1" ht="15" x14ac:dyDescent="0.35">
      <c r="A65" s="85" t="s">
        <v>150</v>
      </c>
      <c r="B65" s="55" t="s">
        <v>20</v>
      </c>
      <c r="C65" s="86" t="s">
        <v>151</v>
      </c>
      <c r="D65" s="87" t="s">
        <v>152</v>
      </c>
      <c r="E65" s="78" t="s">
        <v>153</v>
      </c>
      <c r="F65" s="21" t="s">
        <v>14</v>
      </c>
      <c r="G65" s="21"/>
      <c r="H65" s="23"/>
      <c r="I65" s="23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X65" s="84">
        <v>2761.34</v>
      </c>
      <c r="Y65" s="64">
        <f>X65</f>
        <v>2761.34</v>
      </c>
    </row>
    <row r="66" spans="1:25" s="7" customFormat="1" ht="15" x14ac:dyDescent="0.35">
      <c r="A66" s="33"/>
      <c r="B66" s="44"/>
      <c r="C66" s="46"/>
      <c r="D66" s="20"/>
      <c r="E66" s="46"/>
      <c r="F66" s="21"/>
      <c r="G66" s="21"/>
      <c r="H66" s="23"/>
      <c r="I66" s="23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4"/>
    </row>
    <row r="67" spans="1:25" s="7" customFormat="1" ht="15" x14ac:dyDescent="0.35">
      <c r="A67" s="33"/>
      <c r="B67" s="21"/>
      <c r="C67" s="39"/>
      <c r="D67" s="39"/>
      <c r="E67" s="20"/>
      <c r="F67" s="21"/>
      <c r="G67" s="21"/>
      <c r="H67" s="23"/>
      <c r="I67" s="23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4"/>
    </row>
    <row r="68" spans="1:25" s="7" customFormat="1" ht="15" hidden="1" x14ac:dyDescent="0.35">
      <c r="A68" s="33" t="s">
        <v>29</v>
      </c>
      <c r="B68" s="55" t="s">
        <v>30</v>
      </c>
      <c r="C68" s="20" t="s">
        <v>31</v>
      </c>
      <c r="D68" s="39" t="s">
        <v>21</v>
      </c>
      <c r="E68" s="20" t="s">
        <v>22</v>
      </c>
      <c r="F68" s="21">
        <v>10.561</v>
      </c>
      <c r="G68" s="21"/>
      <c r="H68" s="23">
        <v>14065.679999999998</v>
      </c>
      <c r="I68" s="23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4">
        <f t="shared" ref="Y68:Y71" si="4">SUM(H68:H68)</f>
        <v>14065.679999999998</v>
      </c>
    </row>
    <row r="69" spans="1:25" s="7" customFormat="1" ht="15" hidden="1" x14ac:dyDescent="0.35">
      <c r="A69" s="33" t="s">
        <v>33</v>
      </c>
      <c r="B69" s="55" t="s">
        <v>20</v>
      </c>
      <c r="C69" s="20" t="s">
        <v>35</v>
      </c>
      <c r="D69" s="20" t="s">
        <v>36</v>
      </c>
      <c r="E69" s="20" t="s">
        <v>37</v>
      </c>
      <c r="F69" s="21" t="s">
        <v>14</v>
      </c>
      <c r="G69" s="21"/>
      <c r="H69" s="23"/>
      <c r="I69" s="67">
        <v>52732.238727520744</v>
      </c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>
        <v>21000</v>
      </c>
      <c r="V69" s="67"/>
      <c r="W69" s="67"/>
      <c r="X69" s="67"/>
      <c r="Y69" s="64">
        <f>SUM(H69:U69)</f>
        <v>73732.238727520744</v>
      </c>
    </row>
    <row r="70" spans="1:25" s="7" customFormat="1" ht="15" x14ac:dyDescent="0.35">
      <c r="A70" s="33"/>
      <c r="B70" s="21"/>
      <c r="C70" s="52"/>
      <c r="D70" s="39"/>
      <c r="E70" s="20"/>
      <c r="F70" s="21"/>
      <c r="G70" s="21"/>
      <c r="H70" s="23"/>
      <c r="I70" s="23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4">
        <f t="shared" si="4"/>
        <v>0</v>
      </c>
    </row>
    <row r="71" spans="1:25" s="7" customFormat="1" ht="15" x14ac:dyDescent="0.35">
      <c r="A71" s="10"/>
      <c r="B71" s="24"/>
      <c r="C71" s="24"/>
      <c r="D71" s="19"/>
      <c r="E71" s="19"/>
      <c r="F71" s="19"/>
      <c r="G71" s="19"/>
      <c r="H71" s="22"/>
      <c r="I71" s="22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4">
        <f t="shared" si="4"/>
        <v>0</v>
      </c>
    </row>
    <row r="72" spans="1:25" s="7" customFormat="1" ht="18" x14ac:dyDescent="0.4">
      <c r="A72" s="11" t="s">
        <v>0</v>
      </c>
      <c r="B72" s="25"/>
      <c r="C72" s="26"/>
      <c r="D72" s="26"/>
      <c r="E72" s="26"/>
      <c r="F72" s="26"/>
      <c r="G72" s="26"/>
      <c r="H72" s="27">
        <f>SUM(H6:H71)</f>
        <v>14065.679999999998</v>
      </c>
      <c r="I72" s="70">
        <f>SUM(I69:I71)</f>
        <v>52732.238727520744</v>
      </c>
      <c r="J72" s="70">
        <f>SUM(J41:J47)</f>
        <v>382931.86</v>
      </c>
      <c r="K72" s="70">
        <f>SUM(K8:K22)</f>
        <v>2405696</v>
      </c>
      <c r="L72" s="70">
        <f>SUM(L7:L21)</f>
        <v>287749</v>
      </c>
      <c r="M72" s="70">
        <f>SUM(M50:M53)</f>
        <v>3824</v>
      </c>
      <c r="N72" s="70">
        <f>SUM(N24:N71)</f>
        <v>95000</v>
      </c>
      <c r="O72" s="70">
        <f>SUM(O10:O19)</f>
        <v>339935</v>
      </c>
      <c r="P72" s="70">
        <f>SUM(P57:P60)</f>
        <v>1165735</v>
      </c>
      <c r="Q72" s="70">
        <f>SUM(Q17:Q20)</f>
        <v>1143166</v>
      </c>
      <c r="R72" s="70">
        <f>SUM(R23:R29)</f>
        <v>844389</v>
      </c>
      <c r="S72" s="70">
        <f>SUM(S12:S21)</f>
        <v>1519112</v>
      </c>
      <c r="T72" s="70">
        <f>SUM(T23:T71)</f>
        <v>844389</v>
      </c>
      <c r="U72" s="70">
        <f>SUM(U55:U70)</f>
        <v>21000</v>
      </c>
      <c r="V72" s="70">
        <f>SUM(V32:V35)</f>
        <v>19949.084631916601</v>
      </c>
      <c r="W72" s="70">
        <f>SUM(W55:W66)</f>
        <v>88672.200000000012</v>
      </c>
      <c r="X72" s="70">
        <f>SUM(X54:X70)</f>
        <v>2761.34</v>
      </c>
      <c r="Y72" s="64"/>
    </row>
    <row r="73" spans="1:25" s="7" customFormat="1" ht="18" x14ac:dyDescent="0.4">
      <c r="A73" s="28"/>
      <c r="B73" s="29"/>
      <c r="C73" s="30"/>
      <c r="D73" s="30"/>
      <c r="E73" s="30"/>
      <c r="F73" s="30"/>
      <c r="G73" s="30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2"/>
    </row>
    <row r="74" spans="1:25" ht="15" x14ac:dyDescent="0.35">
      <c r="A74" s="8" t="s">
        <v>9</v>
      </c>
      <c r="B74" s="7"/>
    </row>
    <row r="75" spans="1:25" ht="14.5" hidden="1" x14ac:dyDescent="0.35">
      <c r="A75" s="34" t="s">
        <v>27</v>
      </c>
    </row>
    <row r="76" spans="1:25" ht="14.5" hidden="1" x14ac:dyDescent="0.35">
      <c r="A76" s="54" t="s">
        <v>28</v>
      </c>
    </row>
    <row r="77" spans="1:25" ht="14.5" hidden="1" x14ac:dyDescent="0.35">
      <c r="A77" s="34" t="s">
        <v>38</v>
      </c>
    </row>
    <row r="78" spans="1:25" ht="14.5" hidden="1" x14ac:dyDescent="0.35">
      <c r="A78" s="34" t="s">
        <v>39</v>
      </c>
    </row>
    <row r="79" spans="1:25" ht="14.5" hidden="1" x14ac:dyDescent="0.35">
      <c r="A79" s="34" t="s">
        <v>47</v>
      </c>
    </row>
    <row r="80" spans="1:25" ht="14.5" hidden="1" x14ac:dyDescent="0.35">
      <c r="A80" s="34" t="s">
        <v>48</v>
      </c>
    </row>
    <row r="81" spans="1:1" ht="14.5" hidden="1" x14ac:dyDescent="0.35">
      <c r="A81" s="34" t="s">
        <v>50</v>
      </c>
    </row>
    <row r="82" spans="1:1" ht="14.5" hidden="1" x14ac:dyDescent="0.35">
      <c r="A82" s="34" t="s">
        <v>51</v>
      </c>
    </row>
    <row r="83" spans="1:1" ht="14.5" hidden="1" x14ac:dyDescent="0.35">
      <c r="A83" s="34" t="s">
        <v>60</v>
      </c>
    </row>
    <row r="84" spans="1:1" ht="14.5" hidden="1" x14ac:dyDescent="0.35">
      <c r="A84" s="34" t="s">
        <v>61</v>
      </c>
    </row>
    <row r="85" spans="1:1" ht="14.5" hidden="1" x14ac:dyDescent="0.35">
      <c r="A85" s="34" t="s">
        <v>63</v>
      </c>
    </row>
    <row r="86" spans="1:1" ht="14.5" hidden="1" x14ac:dyDescent="0.35">
      <c r="A86" s="34" t="s">
        <v>64</v>
      </c>
    </row>
    <row r="87" spans="1:1" ht="14.5" hidden="1" x14ac:dyDescent="0.35">
      <c r="A87" s="34" t="s">
        <v>77</v>
      </c>
    </row>
    <row r="88" spans="1:1" ht="14.5" hidden="1" x14ac:dyDescent="0.35">
      <c r="A88" s="34" t="s">
        <v>76</v>
      </c>
    </row>
    <row r="89" spans="1:1" ht="14.5" hidden="1" x14ac:dyDescent="0.35">
      <c r="A89" s="34" t="s">
        <v>81</v>
      </c>
    </row>
    <row r="90" spans="1:1" ht="14.5" hidden="1" x14ac:dyDescent="0.35">
      <c r="A90" s="34" t="s">
        <v>80</v>
      </c>
    </row>
    <row r="91" spans="1:1" ht="14.5" hidden="1" x14ac:dyDescent="0.35">
      <c r="A91" s="34" t="s">
        <v>88</v>
      </c>
    </row>
    <row r="92" spans="1:1" ht="14.5" hidden="1" x14ac:dyDescent="0.35">
      <c r="A92" s="34" t="s">
        <v>87</v>
      </c>
    </row>
    <row r="93" spans="1:1" ht="14.5" hidden="1" x14ac:dyDescent="0.35">
      <c r="A93" s="34" t="s">
        <v>94</v>
      </c>
    </row>
    <row r="94" spans="1:1" ht="14.5" hidden="1" x14ac:dyDescent="0.35">
      <c r="A94" s="34" t="s">
        <v>93</v>
      </c>
    </row>
    <row r="95" spans="1:1" ht="14.5" hidden="1" x14ac:dyDescent="0.35">
      <c r="A95" s="34" t="s">
        <v>100</v>
      </c>
    </row>
    <row r="96" spans="1:1" ht="14.5" hidden="1" x14ac:dyDescent="0.35">
      <c r="A96" s="34" t="s">
        <v>96</v>
      </c>
    </row>
    <row r="97" spans="1:1" ht="14.5" hidden="1" x14ac:dyDescent="0.35">
      <c r="A97" s="34" t="s">
        <v>103</v>
      </c>
    </row>
    <row r="98" spans="1:1" ht="14.5" hidden="1" x14ac:dyDescent="0.35">
      <c r="A98" s="34" t="s">
        <v>102</v>
      </c>
    </row>
    <row r="99" spans="1:1" ht="14.5" hidden="1" x14ac:dyDescent="0.35">
      <c r="A99" s="34" t="s">
        <v>106</v>
      </c>
    </row>
    <row r="100" spans="1:1" ht="14.5" hidden="1" x14ac:dyDescent="0.35">
      <c r="A100" s="34" t="s">
        <v>96</v>
      </c>
    </row>
    <row r="101" spans="1:1" ht="14.5" hidden="1" x14ac:dyDescent="0.35">
      <c r="A101" s="34" t="s">
        <v>109</v>
      </c>
    </row>
    <row r="102" spans="1:1" ht="14.5" hidden="1" x14ac:dyDescent="0.35">
      <c r="A102" s="34" t="s">
        <v>108</v>
      </c>
    </row>
    <row r="103" spans="1:1" ht="14.5" hidden="1" x14ac:dyDescent="0.35">
      <c r="A103" s="34" t="s">
        <v>123</v>
      </c>
    </row>
    <row r="104" spans="1:1" ht="14.5" hidden="1" x14ac:dyDescent="0.35">
      <c r="A104" s="34" t="s">
        <v>121</v>
      </c>
    </row>
    <row r="105" spans="1:1" ht="14.5" hidden="1" x14ac:dyDescent="0.35">
      <c r="A105" s="34" t="s">
        <v>139</v>
      </c>
    </row>
    <row r="106" spans="1:1" ht="14.5" hidden="1" x14ac:dyDescent="0.35">
      <c r="A106" s="34" t="s">
        <v>138</v>
      </c>
    </row>
    <row r="107" spans="1:1" ht="14.5" x14ac:dyDescent="0.35">
      <c r="A107" s="34" t="s">
        <v>149</v>
      </c>
    </row>
    <row r="108" spans="1:1" ht="14.5" x14ac:dyDescent="0.35">
      <c r="A108" s="34" t="s">
        <v>138</v>
      </c>
    </row>
    <row r="114" spans="1:1" ht="14.5" x14ac:dyDescent="0.35">
      <c r="A114" s="83" t="s">
        <v>122</v>
      </c>
    </row>
    <row r="115" spans="1:1" ht="14.5" x14ac:dyDescent="0.35">
      <c r="A115" s="83" t="s">
        <v>145</v>
      </c>
    </row>
    <row r="116" spans="1:1" ht="14.5" x14ac:dyDescent="0.35">
      <c r="A116" s="83" t="s">
        <v>148</v>
      </c>
    </row>
    <row r="117" spans="1:1" ht="14.5" x14ac:dyDescent="0.35">
      <c r="A117" s="83" t="s">
        <v>146</v>
      </c>
    </row>
    <row r="118" spans="1:1" ht="14.5" x14ac:dyDescent="0.35">
      <c r="A118" s="83" t="s">
        <v>147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2023-03-21T16:24:50Z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