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621015A-9FC8-4C79-855A-2E8CB28B3D7E}" xr6:coauthVersionLast="47" xr6:coauthVersionMax="47" xr10:uidLastSave="{00000000-0000-0000-0000-000000000000}"/>
  <bookViews>
    <workbookView xWindow="4635" yWindow="4080" windowWidth="21810" windowHeight="11385" xr2:uid="{00000000-000D-0000-FFFF-FFFF00000000}"/>
  </bookViews>
  <sheets>
    <sheet name="EDIC" sheetId="2" r:id="rId1"/>
  </sheets>
  <definedNames>
    <definedName name="_xlnm.Print_Area" localSheetId="0">EDIC!$A$1:$H$65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9" i="2" l="1"/>
  <c r="AC63" i="2" l="1"/>
  <c r="AD9" i="2"/>
  <c r="AD11" i="2"/>
  <c r="AD13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9" i="2"/>
  <c r="AD30" i="2"/>
  <c r="AD31" i="2"/>
  <c r="AD32" i="2"/>
  <c r="AD33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8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B63" i="2"/>
  <c r="AA63" i="2"/>
  <c r="Z63" i="2"/>
  <c r="Y63" i="2"/>
  <c r="X63" i="2"/>
  <c r="W63" i="2"/>
  <c r="V28" i="2"/>
  <c r="AD28" i="2" s="1"/>
  <c r="U63" i="2"/>
  <c r="T63" i="2"/>
  <c r="S12" i="2"/>
  <c r="AD12" i="2" s="1"/>
  <c r="R63" i="2"/>
  <c r="Q16" i="2"/>
  <c r="AD16" i="2" s="1"/>
  <c r="P47" i="2"/>
  <c r="AD47" i="2" s="1"/>
  <c r="P49" i="2"/>
  <c r="AD49" i="2" s="1"/>
  <c r="O10" i="2"/>
  <c r="AD10" i="2" s="1"/>
  <c r="N63" i="2"/>
  <c r="V63" i="2" l="1"/>
  <c r="S63" i="2"/>
  <c r="Q63" i="2"/>
  <c r="P63" i="2"/>
  <c r="O63" i="2"/>
  <c r="M63" i="2"/>
  <c r="L14" i="2"/>
  <c r="AD14" i="2" s="1"/>
  <c r="K8" i="2"/>
  <c r="J34" i="2"/>
  <c r="AD34" i="2" s="1"/>
  <c r="I63" i="2"/>
  <c r="H63" i="2"/>
  <c r="K63" i="2" l="1"/>
  <c r="AD8" i="2"/>
  <c r="J63" i="2"/>
  <c r="L63" i="2"/>
</calcChain>
</file>

<file path=xl/sharedStrings.xml><?xml version="1.0" encoding="utf-8"?>
<sst xmlns="http://schemas.openxmlformats.org/spreadsheetml/2006/main" count="277" uniqueCount="178">
  <si>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</si>
  <si>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</si>
  <si>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</si>
  <si>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</si>
  <si>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</si>
  <si>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</si>
  <si>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</si>
  <si>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</si>
  <si>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</si>
  <si>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</si>
  <si>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</si>
  <si>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</si>
  <si>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</si>
  <si>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</si>
  <si>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</si>
  <si>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</si>
  <si>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</si>
  <si>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</si>
  <si>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</si>
  <si>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</si>
  <si>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</si>
  <si>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</si>
  <si>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</si>
  <si>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</si>
  <si>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</si>
  <si>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</si>
  <si>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</si>
  <si>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</si>
  <si>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</si>
  <si>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</si>
  <si>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</si>
  <si>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</si>
  <si>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</si>
  <si>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</si>
  <si>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</si>
  <si>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</si>
  <si>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</si>
  <si>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</si>
  <si>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</si>
  <si>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</si>
  <si>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</si>
  <si>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</si>
  <si>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</si>
  <si>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</si>
  <si>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</si>
  <si>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</si>
  <si>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</si>
  <si>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</si>
  <si>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</si>
  <si>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</si>
  <si>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</si>
  <si>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</si>
  <si>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</si>
  <si>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</si>
  <si>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</si>
  <si>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</si>
  <si>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</si>
  <si>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</si>
  <si>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</si>
  <si>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</si>
  <si>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</si>
  <si>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</si>
  <si>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</si>
  <si>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</si>
  <si>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</si>
  <si>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</si>
  <si>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</si>
  <si>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</si>
  <si>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</si>
  <si>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</si>
  <si>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</si>
  <si>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</si>
  <si>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</si>
  <si>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</si>
  <si>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</si>
  <si>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</si>
  <si>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</si>
  <si>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</si>
  <si>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</si>
  <si>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</si>
  <si>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</si>
  <si>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</si>
  <si>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</si>
  <si>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</si>
  <si>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</si>
  <si>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</si>
  <si>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</si>
  <si>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</si>
  <si>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</si>
  <si>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</si>
  <si>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</si>
  <si>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</si>
  <si>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</si>
  <si>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</si>
  <si>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</si>
  <si>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</si>
  <si>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</si>
  <si>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</si>
  <si>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</si>
  <si>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</si>
  <si>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</si>
  <si>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</si>
  <si>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</si>
  <si>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</si>
  <si>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</si>
  <si>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</si>
  <si>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</si>
  <si>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</si>
  <si>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</si>
  <si>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</si>
  <si>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</si>
  <si>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</si>
  <si>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</si>
  <si>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</si>
  <si>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</si>
  <si>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</si>
  <si>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</si>
  <si>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</si>
  <si>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</si>
  <si>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</si>
  <si>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</si>
  <si>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</si>
  <si>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</si>
  <si>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</si>
  <si>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</si>
  <si>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</si>
  <si>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</si>
  <si>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</si>
  <si>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</si>
  <si>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</si>
  <si>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</si>
  <si>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</si>
  <si>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</si>
  <si>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</si>
  <si>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</si>
  <si>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</si>
  <si>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</si>
  <si>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</si>
  <si>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</si>
  <si>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</si>
  <si>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</si>
  <si>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</si>
  <si>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</si>
  <si>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</si>
  <si>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</si>
  <si>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</si>
  <si>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</si>
  <si>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</si>
  <si>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</si>
  <si>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</si>
  <si>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</si>
  <si>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</si>
  <si>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</si>
  <si>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</si>
  <si>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</si>
  <si>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</si>
  <si>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</si>
  <si>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</si>
  <si>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</si>
  <si>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</si>
  <si>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</si>
  <si>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</si>
  <si>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</si>
  <si>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</si>
  <si>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</si>
  <si>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</si>
  <si>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</si>
  <si>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TO ADD ADDITIONAL RESEA FUNDS</t>
  </si>
  <si>
    <t>BUDGET #19 FY23 MAY 2, 2023</t>
  </si>
  <si>
    <t>UI-35950-21-60-A-25</t>
  </si>
  <si>
    <t>BUDGET #20 FY23</t>
  </si>
  <si>
    <t>TO ADD BALANCE OF FY23 WP FUNDS</t>
  </si>
  <si>
    <t>BUDGET #20 FY23 JUNE 16, 2023</t>
  </si>
  <si>
    <t>BUDGET #21 FY23</t>
  </si>
  <si>
    <t>JULY 1, 2023 - JUNE 30, 2024</t>
  </si>
  <si>
    <t>JULY 1, 2024 - SEPT 30, 2024</t>
  </si>
  <si>
    <t>BUDGET #21 FY23 JUNE 26, 2023</t>
  </si>
  <si>
    <t>TO MOVE FUNDS TO FY24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</si>
</sst>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tabSelected="1" topLeftCell="A5" zoomScale="95" zoomScaleNormal="95" workbookViewId="0">
      <selection activeCell="B18" sqref="B18"/>
    </sheetView>
  </sheetViews>
  <sheetFormatPr defaultColWidth="9.140625" defaultRowHeight="13.5" x14ac:dyDescent="0.25"/>
  <cols>
    <col min="1" max="1" width="60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9" width="13.42578125" style="2" hidden="1" customWidth="1"/>
    <col min="10" max="10" width="14.5703125" style="2" hidden="1" customWidth="1"/>
    <col min="11" max="17" width="16.42578125" style="2" hidden="1" customWidth="1"/>
    <col min="18" max="18" width="14.5703125" style="2" hidden="1" customWidth="1"/>
    <col min="19" max="19" width="16.42578125" style="2" hidden="1" customWidth="1"/>
    <col min="20" max="20" width="14.5703125" style="2" hidden="1" customWidth="1"/>
    <col min="21" max="25" width="16.42578125" style="2" hidden="1" customWidth="1"/>
    <col min="26" max="28" width="13.85546875" style="2" hidden="1" customWidth="1"/>
    <col min="29" max="29" width="17.42578125" style="2" customWidth="1"/>
    <col min="30" max="30" width="13.85546875" style="43" hidden="1" customWidth="1"/>
    <col min="31" max="31" width="13.28515625" style="3" bestFit="1" customWidth="1"/>
    <col min="32" max="16384" width="9.140625" style="3"/>
  </cols>
  <sheetData>
    <row r="1" spans="1:30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30" ht="20.25" x14ac:dyDescent="0.3">
      <c r="B2" s="11"/>
      <c r="C2" s="11"/>
      <c r="D2" s="11"/>
      <c r="E2" s="12"/>
      <c r="F2" s="12"/>
      <c r="G2" s="12"/>
    </row>
    <row r="3" spans="1:30" ht="20.25" x14ac:dyDescent="0.3">
      <c r="A3" s="4" t="s">
        <v>12</v>
      </c>
      <c r="B3" s="11" t="s">
        <v>7</v>
      </c>
      <c r="C3" s="1"/>
    </row>
    <row r="4" spans="1:30" ht="21" thickBot="1" x14ac:dyDescent="0.35">
      <c r="A4" s="4"/>
      <c r="B4" s="5"/>
      <c r="C4" s="1"/>
    </row>
    <row r="5" spans="1:30" s="14" customFormat="1" ht="45" x14ac:dyDescent="0.3">
      <c r="A5" s="51"/>
      <c r="B5" s="52" t="s">
        <v>2</v>
      </c>
      <c r="C5" s="52" t="s">
        <v>3</v>
      </c>
      <c r="D5" s="52" t="s">
        <v>4</v>
      </c>
      <c r="E5" s="52" t="s">
        <v>5</v>
      </c>
      <c r="F5" s="52" t="s">
        <v>1</v>
      </c>
      <c r="G5" s="53" t="s">
        <v>110</v>
      </c>
      <c r="H5" s="54" t="s">
        <v>26</v>
      </c>
      <c r="I5" s="53" t="s">
        <v>32</v>
      </c>
      <c r="J5" s="53" t="s">
        <v>46</v>
      </c>
      <c r="K5" s="53" t="s">
        <v>49</v>
      </c>
      <c r="L5" s="53" t="s">
        <v>57</v>
      </c>
      <c r="M5" s="53" t="s">
        <v>62</v>
      </c>
      <c r="N5" s="53" t="s">
        <v>71</v>
      </c>
      <c r="O5" s="53" t="s">
        <v>78</v>
      </c>
      <c r="P5" s="53" t="s">
        <v>89</v>
      </c>
      <c r="Q5" s="53" t="s">
        <v>90</v>
      </c>
      <c r="R5" s="53" t="s">
        <v>95</v>
      </c>
      <c r="S5" s="53" t="s">
        <v>101</v>
      </c>
      <c r="T5" s="53" t="s">
        <v>105</v>
      </c>
      <c r="U5" s="53" t="s">
        <v>107</v>
      </c>
      <c r="V5" s="53" t="s">
        <v>123</v>
      </c>
      <c r="W5" s="53" t="s">
        <v>124</v>
      </c>
      <c r="X5" s="53" t="s">
        <v>143</v>
      </c>
      <c r="Y5" s="53" t="s">
        <v>153</v>
      </c>
      <c r="Z5" s="53" t="s">
        <v>159</v>
      </c>
      <c r="AA5" s="53" t="s">
        <v>166</v>
      </c>
      <c r="AB5" s="53" t="s">
        <v>170</v>
      </c>
      <c r="AC5" s="53" t="s">
        <v>173</v>
      </c>
      <c r="AD5" s="55" t="s">
        <v>6</v>
      </c>
    </row>
    <row r="6" spans="1:30" s="14" customFormat="1" ht="16.5" x14ac:dyDescent="0.3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56"/>
    </row>
    <row r="7" spans="1:30" s="14" customFormat="1" ht="16.5" x14ac:dyDescent="0.3">
      <c r="A7" s="19" t="s">
        <v>56</v>
      </c>
      <c r="B7" s="13"/>
      <c r="C7" s="13"/>
      <c r="D7" s="13"/>
      <c r="E7" s="13"/>
      <c r="F7" s="13"/>
      <c r="G7" s="6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56"/>
    </row>
    <row r="8" spans="1:30" s="14" customFormat="1" ht="16.5" x14ac:dyDescent="0.3">
      <c r="A8" s="49" t="s">
        <v>52</v>
      </c>
      <c r="B8" s="20" t="s">
        <v>53</v>
      </c>
      <c r="C8" s="19" t="s">
        <v>54</v>
      </c>
      <c r="D8" s="41" t="s">
        <v>15</v>
      </c>
      <c r="E8" s="41">
        <v>6501</v>
      </c>
      <c r="F8" s="20">
        <v>17.259</v>
      </c>
      <c r="G8" s="63" t="s">
        <v>111</v>
      </c>
      <c r="H8" s="57"/>
      <c r="I8" s="57"/>
      <c r="J8" s="57"/>
      <c r="K8" s="57">
        <f>2405696-1</f>
        <v>2405695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>
        <v>-1658645.0627272699</v>
      </c>
      <c r="AD8" s="56">
        <f>SUM(H8:AC8)</f>
        <v>747049.93727273005</v>
      </c>
    </row>
    <row r="9" spans="1:30" s="14" customFormat="1" ht="16.5" x14ac:dyDescent="0.3">
      <c r="A9" s="49" t="s">
        <v>52</v>
      </c>
      <c r="B9" s="20" t="s">
        <v>55</v>
      </c>
      <c r="C9" s="19" t="s">
        <v>54</v>
      </c>
      <c r="D9" s="41" t="s">
        <v>15</v>
      </c>
      <c r="E9" s="41">
        <v>6501</v>
      </c>
      <c r="F9" s="20">
        <v>17.259</v>
      </c>
      <c r="G9" s="63" t="s">
        <v>111</v>
      </c>
      <c r="H9" s="57"/>
      <c r="I9" s="57"/>
      <c r="J9" s="57"/>
      <c r="K9" s="57">
        <v>1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>
        <v>1658645.0627272727</v>
      </c>
      <c r="AD9" s="56">
        <f t="shared" ref="AD9:AD62" si="0">SUM(H9:AC9)</f>
        <v>1658646.0627272727</v>
      </c>
    </row>
    <row r="10" spans="1:30" s="14" customFormat="1" ht="16.5" hidden="1" x14ac:dyDescent="0.3">
      <c r="A10" s="31" t="s">
        <v>23</v>
      </c>
      <c r="B10" s="20" t="s">
        <v>53</v>
      </c>
      <c r="C10" s="42" t="s">
        <v>79</v>
      </c>
      <c r="D10" s="19" t="s">
        <v>16</v>
      </c>
      <c r="E10" s="20">
        <v>6502</v>
      </c>
      <c r="F10" s="19">
        <v>17.257999999999999</v>
      </c>
      <c r="G10" s="63" t="s">
        <v>111</v>
      </c>
      <c r="H10" s="57"/>
      <c r="I10" s="57"/>
      <c r="J10" s="57"/>
      <c r="K10" s="57"/>
      <c r="L10" s="57"/>
      <c r="M10" s="57"/>
      <c r="N10" s="57"/>
      <c r="O10" s="57">
        <f>339935-1</f>
        <v>339934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6">
        <f t="shared" si="0"/>
        <v>339934</v>
      </c>
    </row>
    <row r="11" spans="1:30" s="14" customFormat="1" ht="16.5" hidden="1" x14ac:dyDescent="0.3">
      <c r="A11" s="31" t="s">
        <v>23</v>
      </c>
      <c r="B11" s="20" t="s">
        <v>55</v>
      </c>
      <c r="C11" s="42" t="s">
        <v>79</v>
      </c>
      <c r="D11" s="19" t="s">
        <v>16</v>
      </c>
      <c r="E11" s="20">
        <v>6502</v>
      </c>
      <c r="F11" s="19">
        <v>17.257999999999999</v>
      </c>
      <c r="G11" s="63" t="s">
        <v>111</v>
      </c>
      <c r="H11" s="57"/>
      <c r="I11" s="57"/>
      <c r="J11" s="57"/>
      <c r="K11" s="57"/>
      <c r="L11" s="57"/>
      <c r="M11" s="57"/>
      <c r="N11" s="57"/>
      <c r="O11" s="57">
        <v>1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6">
        <f t="shared" si="0"/>
        <v>1</v>
      </c>
    </row>
    <row r="12" spans="1:30" s="14" customFormat="1" ht="16.5" x14ac:dyDescent="0.3">
      <c r="A12" s="31" t="s">
        <v>23</v>
      </c>
      <c r="B12" s="20" t="s">
        <v>91</v>
      </c>
      <c r="C12" s="19" t="s">
        <v>104</v>
      </c>
      <c r="D12" s="41" t="s">
        <v>16</v>
      </c>
      <c r="E12" s="41">
        <v>6502</v>
      </c>
      <c r="F12" s="19">
        <v>17.257999999999999</v>
      </c>
      <c r="G12" s="63" t="s">
        <v>111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>
        <f>1519112-1</f>
        <v>1519111</v>
      </c>
      <c r="T12" s="57"/>
      <c r="U12" s="57"/>
      <c r="V12" s="57"/>
      <c r="W12" s="57"/>
      <c r="X12" s="57"/>
      <c r="Y12" s="57"/>
      <c r="Z12" s="57"/>
      <c r="AA12" s="57"/>
      <c r="AB12" s="57"/>
      <c r="AC12" s="57">
        <v>-1221952.32363636</v>
      </c>
      <c r="AD12" s="56">
        <f t="shared" si="0"/>
        <v>297158.67636364</v>
      </c>
    </row>
    <row r="13" spans="1:30" s="14" customFormat="1" ht="16.5" x14ac:dyDescent="0.3">
      <c r="A13" s="31" t="s">
        <v>23</v>
      </c>
      <c r="B13" s="20" t="s">
        <v>55</v>
      </c>
      <c r="C13" s="19" t="s">
        <v>104</v>
      </c>
      <c r="D13" s="41" t="s">
        <v>16</v>
      </c>
      <c r="E13" s="41">
        <v>6502</v>
      </c>
      <c r="F13" s="19">
        <v>17.257999999999999</v>
      </c>
      <c r="G13" s="63" t="s">
        <v>111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>
        <v>1</v>
      </c>
      <c r="T13" s="57"/>
      <c r="U13" s="57"/>
      <c r="V13" s="57"/>
      <c r="W13" s="57"/>
      <c r="X13" s="57"/>
      <c r="Y13" s="57"/>
      <c r="Z13" s="57"/>
      <c r="AA13" s="57"/>
      <c r="AB13" s="57"/>
      <c r="AC13" s="57">
        <v>1221952.3236363637</v>
      </c>
      <c r="AD13" s="56">
        <f t="shared" si="0"/>
        <v>1221953.3236363637</v>
      </c>
    </row>
    <row r="14" spans="1:30" s="14" customFormat="1" ht="16.5" hidden="1" x14ac:dyDescent="0.3">
      <c r="A14" s="31" t="s">
        <v>58</v>
      </c>
      <c r="B14" s="20" t="s">
        <v>53</v>
      </c>
      <c r="C14" s="19" t="s">
        <v>59</v>
      </c>
      <c r="D14" s="19" t="s">
        <v>17</v>
      </c>
      <c r="E14" s="41">
        <v>6503</v>
      </c>
      <c r="F14" s="19">
        <v>17.277999999999999</v>
      </c>
      <c r="G14" s="63" t="s">
        <v>111</v>
      </c>
      <c r="H14" s="57"/>
      <c r="I14" s="57"/>
      <c r="J14" s="57"/>
      <c r="K14" s="57"/>
      <c r="L14" s="57">
        <f>287749-1</f>
        <v>287748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6">
        <f t="shared" si="0"/>
        <v>287748</v>
      </c>
    </row>
    <row r="15" spans="1:30" s="14" customFormat="1" ht="16.5" hidden="1" x14ac:dyDescent="0.3">
      <c r="A15" s="31" t="s">
        <v>58</v>
      </c>
      <c r="B15" s="20" t="s">
        <v>55</v>
      </c>
      <c r="C15" s="19" t="s">
        <v>59</v>
      </c>
      <c r="D15" s="19" t="s">
        <v>17</v>
      </c>
      <c r="E15" s="41">
        <v>6503</v>
      </c>
      <c r="F15" s="19">
        <v>17.277999999999999</v>
      </c>
      <c r="G15" s="63" t="s">
        <v>111</v>
      </c>
      <c r="H15" s="57"/>
      <c r="I15" s="57"/>
      <c r="J15" s="57"/>
      <c r="K15" s="57"/>
      <c r="L15" s="57">
        <v>1</v>
      </c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6">
        <f t="shared" si="0"/>
        <v>1</v>
      </c>
    </row>
    <row r="16" spans="1:30" s="14" customFormat="1" ht="16.5" x14ac:dyDescent="0.3">
      <c r="A16" s="31" t="s">
        <v>58</v>
      </c>
      <c r="B16" s="20" t="s">
        <v>91</v>
      </c>
      <c r="C16" s="19" t="s">
        <v>92</v>
      </c>
      <c r="D16" s="19" t="s">
        <v>17</v>
      </c>
      <c r="E16" s="20">
        <v>6503</v>
      </c>
      <c r="F16" s="19">
        <v>17.277999999999999</v>
      </c>
      <c r="G16" s="63" t="s">
        <v>111</v>
      </c>
      <c r="H16" s="13"/>
      <c r="I16" s="13"/>
      <c r="J16" s="13"/>
      <c r="K16" s="13"/>
      <c r="L16" s="13"/>
      <c r="M16" s="13"/>
      <c r="N16" s="13"/>
      <c r="O16" s="13"/>
      <c r="P16" s="13"/>
      <c r="Q16" s="57">
        <f>1143166-1</f>
        <v>1143165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>
        <v>-1029819.40727273</v>
      </c>
      <c r="AD16" s="56">
        <f t="shared" si="0"/>
        <v>113345.59272726998</v>
      </c>
    </row>
    <row r="17" spans="1:30" s="14" customFormat="1" ht="16.5" x14ac:dyDescent="0.3">
      <c r="A17" s="31" t="s">
        <v>58</v>
      </c>
      <c r="B17" s="20" t="s">
        <v>55</v>
      </c>
      <c r="C17" s="19" t="s">
        <v>92</v>
      </c>
      <c r="D17" s="19" t="s">
        <v>17</v>
      </c>
      <c r="E17" s="20">
        <v>6503</v>
      </c>
      <c r="F17" s="19">
        <v>17.277999999999999</v>
      </c>
      <c r="G17" s="63" t="s">
        <v>111</v>
      </c>
      <c r="H17" s="13"/>
      <c r="I17" s="13"/>
      <c r="J17" s="13"/>
      <c r="K17" s="13"/>
      <c r="L17" s="13"/>
      <c r="M17" s="13"/>
      <c r="N17" s="13"/>
      <c r="O17" s="13"/>
      <c r="P17" s="13"/>
      <c r="Q17" s="57">
        <v>1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>
        <v>1029819.4072727273</v>
      </c>
      <c r="AD17" s="56">
        <f t="shared" si="0"/>
        <v>1029820.4072727273</v>
      </c>
    </row>
    <row r="18" spans="1:30" s="14" customFormat="1" ht="16.5" x14ac:dyDescent="0.3">
      <c r="A18" s="31"/>
      <c r="B18" s="20"/>
      <c r="C18" s="42"/>
      <c r="D18" s="19"/>
      <c r="E18" s="42"/>
      <c r="F18" s="19"/>
      <c r="G18" s="19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56">
        <f t="shared" si="0"/>
        <v>0</v>
      </c>
    </row>
    <row r="19" spans="1:30" s="6" customFormat="1" ht="15.75" hidden="1" customHeight="1" x14ac:dyDescent="0.3">
      <c r="A19" s="13" t="s">
        <v>8</v>
      </c>
      <c r="B19" s="15"/>
      <c r="C19" s="16"/>
      <c r="D19" s="16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56">
        <f t="shared" si="0"/>
        <v>0</v>
      </c>
    </row>
    <row r="20" spans="1:30" s="7" customFormat="1" ht="15.75" hidden="1" customHeight="1" x14ac:dyDescent="0.3">
      <c r="A20" s="19" t="s">
        <v>72</v>
      </c>
      <c r="B20" s="15"/>
      <c r="C20" s="16"/>
      <c r="D20" s="16"/>
      <c r="E20" s="17"/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56">
        <f t="shared" si="0"/>
        <v>0</v>
      </c>
    </row>
    <row r="21" spans="1:30" s="7" customFormat="1" ht="15.6" hidden="1" customHeight="1" x14ac:dyDescent="0.3">
      <c r="A21" s="31"/>
      <c r="B21" s="20"/>
      <c r="C21" s="41"/>
      <c r="D21" s="19"/>
      <c r="E21" s="41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56">
        <f t="shared" si="0"/>
        <v>0</v>
      </c>
    </row>
    <row r="22" spans="1:30" s="14" customFormat="1" ht="15.75" hidden="1" customHeight="1" x14ac:dyDescent="0.3">
      <c r="A22" s="38" t="s">
        <v>13</v>
      </c>
      <c r="B22" s="20" t="s">
        <v>20</v>
      </c>
      <c r="C22" s="40" t="s">
        <v>73</v>
      </c>
      <c r="D22" s="50" t="s">
        <v>74</v>
      </c>
      <c r="E22" s="58" t="s">
        <v>75</v>
      </c>
      <c r="F22" s="19" t="s">
        <v>14</v>
      </c>
      <c r="G22" s="19"/>
      <c r="H22" s="22"/>
      <c r="I22" s="22"/>
      <c r="J22" s="22"/>
      <c r="K22" s="22"/>
      <c r="L22" s="22"/>
      <c r="M22" s="22"/>
      <c r="N22" s="59">
        <v>95000</v>
      </c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6">
        <f t="shared" si="0"/>
        <v>95000</v>
      </c>
    </row>
    <row r="23" spans="1:30" s="7" customFormat="1" ht="15.75" hidden="1" customHeight="1" x14ac:dyDescent="0.3">
      <c r="A23" s="38" t="s">
        <v>18</v>
      </c>
      <c r="B23" s="47" t="s">
        <v>34</v>
      </c>
      <c r="C23" s="60" t="s">
        <v>97</v>
      </c>
      <c r="D23" s="50" t="s">
        <v>98</v>
      </c>
      <c r="E23" s="50" t="s">
        <v>99</v>
      </c>
      <c r="F23" s="20" t="s">
        <v>14</v>
      </c>
      <c r="G23" s="20"/>
      <c r="H23" s="21"/>
      <c r="I23" s="21"/>
      <c r="J23" s="21"/>
      <c r="K23" s="21"/>
      <c r="L23" s="21"/>
      <c r="M23" s="21"/>
      <c r="N23" s="61"/>
      <c r="O23" s="61"/>
      <c r="P23" s="61"/>
      <c r="Q23" s="61"/>
      <c r="R23" s="61">
        <v>844389</v>
      </c>
      <c r="S23" s="61"/>
      <c r="T23" s="61">
        <v>844389</v>
      </c>
      <c r="U23" s="61"/>
      <c r="V23" s="61"/>
      <c r="W23" s="61"/>
      <c r="X23" s="61"/>
      <c r="Y23" s="61"/>
      <c r="Z23" s="61"/>
      <c r="AA23" s="61"/>
      <c r="AB23" s="61"/>
      <c r="AC23" s="61"/>
      <c r="AD23" s="56">
        <f t="shared" si="0"/>
        <v>1688778</v>
      </c>
    </row>
    <row r="24" spans="1:30" s="7" customFormat="1" ht="15.6" hidden="1" customHeight="1" x14ac:dyDescent="0.3">
      <c r="A24" s="38"/>
      <c r="B24" s="20"/>
      <c r="C24" s="19"/>
      <c r="D24" s="19"/>
      <c r="E24" s="19"/>
      <c r="F24" s="20"/>
      <c r="G24" s="20"/>
      <c r="H24" s="21"/>
      <c r="I24" s="21"/>
      <c r="J24" s="21"/>
      <c r="K24" s="21"/>
      <c r="L24" s="21"/>
      <c r="M24" s="2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56">
        <f t="shared" si="0"/>
        <v>0</v>
      </c>
    </row>
    <row r="25" spans="1:30" s="7" customFormat="1" ht="15.75" hidden="1" customHeight="1" x14ac:dyDescent="0.3">
      <c r="A25" s="38"/>
      <c r="B25" s="20"/>
      <c r="C25" s="33"/>
      <c r="D25" s="33"/>
      <c r="E25" s="33"/>
      <c r="F25" s="20"/>
      <c r="G25" s="20"/>
      <c r="H25" s="21"/>
      <c r="I25" s="21"/>
      <c r="J25" s="21"/>
      <c r="K25" s="21"/>
      <c r="L25" s="21"/>
      <c r="M25" s="2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56">
        <f t="shared" si="0"/>
        <v>0</v>
      </c>
    </row>
    <row r="26" spans="1:30" s="8" customFormat="1" ht="15.75" customHeight="1" x14ac:dyDescent="0.3">
      <c r="A26" s="13" t="s">
        <v>8</v>
      </c>
      <c r="B26" s="15"/>
      <c r="C26" s="18"/>
      <c r="D26" s="18"/>
      <c r="E26" s="15"/>
      <c r="F26" s="15"/>
      <c r="G26" s="15"/>
      <c r="H26" s="21"/>
      <c r="I26" s="21"/>
      <c r="J26" s="21"/>
      <c r="K26" s="21"/>
      <c r="L26" s="21"/>
      <c r="M26" s="2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56">
        <f t="shared" si="0"/>
        <v>0</v>
      </c>
    </row>
    <row r="27" spans="1:30" s="7" customFormat="1" ht="15.75" customHeight="1" x14ac:dyDescent="0.3">
      <c r="A27" s="19" t="s">
        <v>112</v>
      </c>
      <c r="B27" s="15"/>
      <c r="C27" s="18"/>
      <c r="D27" s="18"/>
      <c r="E27" s="15"/>
      <c r="F27" s="15"/>
      <c r="G27" s="15"/>
      <c r="H27" s="21"/>
      <c r="I27" s="21"/>
      <c r="J27" s="21"/>
      <c r="K27" s="21"/>
      <c r="L27" s="21"/>
      <c r="M27" s="2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56">
        <f t="shared" si="0"/>
        <v>0</v>
      </c>
    </row>
    <row r="28" spans="1:30" s="8" customFormat="1" ht="15.75" customHeight="1" x14ac:dyDescent="0.3">
      <c r="A28" s="34" t="s">
        <v>116</v>
      </c>
      <c r="B28" s="20" t="s">
        <v>20</v>
      </c>
      <c r="C28" s="19" t="s">
        <v>117</v>
      </c>
      <c r="D28" s="42" t="s">
        <v>118</v>
      </c>
      <c r="E28" s="42" t="s">
        <v>119</v>
      </c>
      <c r="F28" s="19">
        <v>17.245000000000001</v>
      </c>
      <c r="G28" s="64" t="s">
        <v>113</v>
      </c>
      <c r="H28" s="21"/>
      <c r="I28" s="21"/>
      <c r="J28" s="21"/>
      <c r="K28" s="21"/>
      <c r="L28" s="21"/>
      <c r="M28" s="21"/>
      <c r="N28" s="61"/>
      <c r="O28" s="61"/>
      <c r="P28" s="61"/>
      <c r="Q28" s="61"/>
      <c r="R28" s="61"/>
      <c r="S28" s="61"/>
      <c r="T28" s="61"/>
      <c r="U28" s="61"/>
      <c r="V28" s="61">
        <f>19949.0846319166-1</f>
        <v>19948.084631916601</v>
      </c>
      <c r="W28" s="61"/>
      <c r="X28" s="61"/>
      <c r="Y28" s="61"/>
      <c r="Z28" s="61"/>
      <c r="AA28" s="61"/>
      <c r="AB28" s="61"/>
      <c r="AC28" s="61">
        <v>-8621</v>
      </c>
      <c r="AD28" s="56">
        <f t="shared" si="0"/>
        <v>11327.084631916601</v>
      </c>
    </row>
    <row r="29" spans="1:30" s="8" customFormat="1" ht="16.5" x14ac:dyDescent="0.3">
      <c r="A29" s="34" t="s">
        <v>116</v>
      </c>
      <c r="B29" s="20" t="s">
        <v>174</v>
      </c>
      <c r="C29" s="19" t="s">
        <v>117</v>
      </c>
      <c r="D29" s="42" t="s">
        <v>118</v>
      </c>
      <c r="E29" s="42" t="s">
        <v>119</v>
      </c>
      <c r="F29" s="19">
        <v>17.245000000000001</v>
      </c>
      <c r="G29" s="64" t="s">
        <v>113</v>
      </c>
      <c r="H29" s="21"/>
      <c r="I29" s="21"/>
      <c r="J29" s="21"/>
      <c r="K29" s="21"/>
      <c r="L29" s="21"/>
      <c r="M29" s="21"/>
      <c r="N29" s="61"/>
      <c r="O29" s="61"/>
      <c r="P29" s="61"/>
      <c r="Q29" s="61"/>
      <c r="R29" s="61"/>
      <c r="S29" s="61"/>
      <c r="T29" s="61"/>
      <c r="U29" s="61"/>
      <c r="V29" s="61">
        <v>1</v>
      </c>
      <c r="W29" s="61"/>
      <c r="X29" s="61"/>
      <c r="Y29" s="61"/>
      <c r="Z29" s="61"/>
      <c r="AA29" s="61"/>
      <c r="AB29" s="61"/>
      <c r="AC29" s="61">
        <f>8621-1</f>
        <v>8620</v>
      </c>
      <c r="AD29" s="56">
        <f t="shared" si="0"/>
        <v>8621</v>
      </c>
    </row>
    <row r="30" spans="1:30" s="7" customFormat="1" ht="16.5" x14ac:dyDescent="0.3">
      <c r="A30" s="34" t="s">
        <v>116</v>
      </c>
      <c r="B30" s="20" t="s">
        <v>175</v>
      </c>
      <c r="C30" s="19" t="s">
        <v>117</v>
      </c>
      <c r="D30" s="42" t="s">
        <v>118</v>
      </c>
      <c r="E30" s="42" t="s">
        <v>119</v>
      </c>
      <c r="F30" s="19">
        <v>17.245000000000001</v>
      </c>
      <c r="G30" s="64" t="s">
        <v>113</v>
      </c>
      <c r="H30" s="21"/>
      <c r="I30" s="21"/>
      <c r="J30" s="21"/>
      <c r="K30" s="21"/>
      <c r="L30" s="21"/>
      <c r="M30" s="2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>
        <v>1</v>
      </c>
      <c r="AD30" s="56">
        <f t="shared" si="0"/>
        <v>1</v>
      </c>
    </row>
    <row r="31" spans="1:30" s="7" customFormat="1" ht="16.5" x14ac:dyDescent="0.3">
      <c r="A31" s="37"/>
      <c r="B31" s="20"/>
      <c r="C31" s="19"/>
      <c r="D31" s="19"/>
      <c r="E31" s="19"/>
      <c r="F31" s="19"/>
      <c r="G31" s="19"/>
      <c r="H31" s="21"/>
      <c r="I31" s="21"/>
      <c r="J31" s="21"/>
      <c r="K31" s="21"/>
      <c r="L31" s="21"/>
      <c r="M31" s="2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56">
        <f t="shared" si="0"/>
        <v>0</v>
      </c>
    </row>
    <row r="32" spans="1:30" s="6" customFormat="1" ht="16.5" x14ac:dyDescent="0.3">
      <c r="A32" s="13" t="s">
        <v>8</v>
      </c>
      <c r="B32" s="15"/>
      <c r="C32" s="16"/>
      <c r="D32" s="16"/>
      <c r="E32" s="17"/>
      <c r="F32" s="18"/>
      <c r="G32" s="18"/>
      <c r="H32" s="21"/>
      <c r="I32" s="21"/>
      <c r="J32" s="21"/>
      <c r="K32" s="21"/>
      <c r="L32" s="21"/>
      <c r="M32" s="2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56">
        <f t="shared" si="0"/>
        <v>0</v>
      </c>
    </row>
    <row r="33" spans="1:31" s="7" customFormat="1" ht="16.5" x14ac:dyDescent="0.3">
      <c r="A33" s="19" t="s">
        <v>40</v>
      </c>
      <c r="B33" s="15"/>
      <c r="C33" s="16"/>
      <c r="D33" s="16"/>
      <c r="E33" s="17"/>
      <c r="F33" s="18"/>
      <c r="G33" s="18"/>
      <c r="H33" s="21"/>
      <c r="I33" s="2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56">
        <f t="shared" si="0"/>
        <v>0</v>
      </c>
    </row>
    <row r="34" spans="1:31" s="8" customFormat="1" ht="15.75" x14ac:dyDescent="0.25">
      <c r="A34" s="48" t="s">
        <v>41</v>
      </c>
      <c r="B34" s="47" t="s">
        <v>20</v>
      </c>
      <c r="C34" s="19" t="s">
        <v>42</v>
      </c>
      <c r="D34" s="19" t="s">
        <v>43</v>
      </c>
      <c r="E34" s="19" t="s">
        <v>44</v>
      </c>
      <c r="F34" s="19">
        <v>17.225000000000001</v>
      </c>
      <c r="G34" s="79" t="s">
        <v>169</v>
      </c>
      <c r="H34" s="21"/>
      <c r="I34" s="21"/>
      <c r="J34" s="61">
        <f>382931.86-1</f>
        <v>382930.86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>
        <v>91171.68</v>
      </c>
      <c r="AB34" s="61"/>
      <c r="AC34" s="61">
        <v>-308090.53999999998</v>
      </c>
      <c r="AD34" s="56">
        <f t="shared" si="0"/>
        <v>166012</v>
      </c>
    </row>
    <row r="35" spans="1:31" s="8" customFormat="1" ht="15.75" x14ac:dyDescent="0.25">
      <c r="A35" s="48" t="s">
        <v>41</v>
      </c>
      <c r="B35" s="44" t="s">
        <v>45</v>
      </c>
      <c r="C35" s="19" t="s">
        <v>42</v>
      </c>
      <c r="D35" s="19" t="s">
        <v>43</v>
      </c>
      <c r="E35" s="19" t="s">
        <v>44</v>
      </c>
      <c r="F35" s="19">
        <v>17.225000000000001</v>
      </c>
      <c r="G35" s="79" t="s">
        <v>169</v>
      </c>
      <c r="H35" s="21"/>
      <c r="I35" s="21"/>
      <c r="J35" s="61">
        <v>1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>
        <v>308090.53999999998</v>
      </c>
      <c r="AD35" s="56">
        <f t="shared" si="0"/>
        <v>308091.53999999998</v>
      </c>
    </row>
    <row r="36" spans="1:31" s="7" customFormat="1" ht="16.5" x14ac:dyDescent="0.3">
      <c r="A36" s="31"/>
      <c r="B36" s="20"/>
      <c r="C36" s="19"/>
      <c r="D36" s="19"/>
      <c r="E36" s="19"/>
      <c r="F36" s="19"/>
      <c r="G36" s="19"/>
      <c r="H36" s="22"/>
      <c r="I36" s="22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6">
        <f t="shared" si="0"/>
        <v>0</v>
      </c>
    </row>
    <row r="37" spans="1:31" s="7" customFormat="1" ht="16.5" hidden="1" x14ac:dyDescent="0.3">
      <c r="A37" s="9"/>
      <c r="B37" s="15"/>
      <c r="C37" s="16"/>
      <c r="D37" s="16"/>
      <c r="E37" s="16"/>
      <c r="F37" s="18"/>
      <c r="G37" s="18"/>
      <c r="H37" s="22"/>
      <c r="I37" s="22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6">
        <f t="shared" si="0"/>
        <v>0</v>
      </c>
    </row>
    <row r="38" spans="1:31" s="6" customFormat="1" ht="16.5" hidden="1" x14ac:dyDescent="0.3">
      <c r="A38" s="13" t="s">
        <v>8</v>
      </c>
      <c r="B38" s="15"/>
      <c r="C38" s="16"/>
      <c r="D38" s="16"/>
      <c r="E38" s="17"/>
      <c r="F38" s="18"/>
      <c r="G38" s="18"/>
      <c r="H38" s="21"/>
      <c r="I38" s="2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56">
        <f t="shared" si="0"/>
        <v>0</v>
      </c>
    </row>
    <row r="39" spans="1:31" s="7" customFormat="1" ht="16.5" hidden="1" x14ac:dyDescent="0.3">
      <c r="A39" s="19" t="s">
        <v>65</v>
      </c>
      <c r="B39" s="15"/>
      <c r="C39" s="16"/>
      <c r="D39" s="16"/>
      <c r="E39" s="17"/>
      <c r="F39" s="18"/>
      <c r="G39" s="18"/>
      <c r="H39" s="21"/>
      <c r="I39" s="2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56">
        <f t="shared" si="0"/>
        <v>0</v>
      </c>
    </row>
    <row r="40" spans="1:31" s="8" customFormat="1" ht="16.5" hidden="1" x14ac:dyDescent="0.3">
      <c r="A40" s="37" t="s">
        <v>70</v>
      </c>
      <c r="B40" s="20" t="s">
        <v>66</v>
      </c>
      <c r="C40" s="19" t="s">
        <v>67</v>
      </c>
      <c r="D40" s="19" t="s">
        <v>68</v>
      </c>
      <c r="E40" s="35" t="s">
        <v>69</v>
      </c>
      <c r="F40" s="36">
        <v>17.800999999999998</v>
      </c>
      <c r="G40" s="64" t="s">
        <v>114</v>
      </c>
      <c r="H40" s="22"/>
      <c r="I40" s="22"/>
      <c r="J40" s="59"/>
      <c r="K40" s="59"/>
      <c r="L40" s="59"/>
      <c r="M40" s="59">
        <v>3824</v>
      </c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6">
        <f t="shared" si="0"/>
        <v>3824</v>
      </c>
    </row>
    <row r="41" spans="1:31" s="8" customFormat="1" ht="15" hidden="1" x14ac:dyDescent="0.25">
      <c r="A41" s="38"/>
      <c r="B41" s="20"/>
      <c r="C41" s="33"/>
      <c r="D41" s="33"/>
      <c r="E41" s="35"/>
      <c r="F41" s="36"/>
      <c r="G41" s="36"/>
      <c r="H41" s="22"/>
      <c r="I41" s="22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6">
        <f t="shared" si="0"/>
        <v>0</v>
      </c>
    </row>
    <row r="42" spans="1:31" s="8" customFormat="1" ht="15" hidden="1" x14ac:dyDescent="0.25">
      <c r="A42" s="38"/>
      <c r="B42" s="20"/>
      <c r="C42" s="19"/>
      <c r="D42" s="42"/>
      <c r="E42" s="19"/>
      <c r="F42" s="19"/>
      <c r="G42" s="19"/>
      <c r="H42" s="22"/>
      <c r="I42" s="22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6">
        <f t="shared" si="0"/>
        <v>0</v>
      </c>
      <c r="AE42" s="39"/>
    </row>
    <row r="43" spans="1:31" s="8" customFormat="1" ht="16.5" hidden="1" x14ac:dyDescent="0.3">
      <c r="A43" s="31"/>
      <c r="B43" s="20"/>
      <c r="C43" s="33"/>
      <c r="D43" s="33"/>
      <c r="E43" s="33"/>
      <c r="F43" s="16"/>
      <c r="G43" s="16"/>
      <c r="H43" s="22"/>
      <c r="I43" s="22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6">
        <f t="shared" si="0"/>
        <v>0</v>
      </c>
    </row>
    <row r="44" spans="1:31" s="8" customFormat="1" ht="16.5" hidden="1" x14ac:dyDescent="0.3">
      <c r="A44" s="9"/>
      <c r="B44" s="15"/>
      <c r="C44" s="18"/>
      <c r="D44" s="18"/>
      <c r="E44" s="18"/>
      <c r="F44" s="16"/>
      <c r="G44" s="16"/>
      <c r="H44" s="22"/>
      <c r="I44" s="22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6">
        <f t="shared" si="0"/>
        <v>0</v>
      </c>
    </row>
    <row r="45" spans="1:31" s="8" customFormat="1" ht="16.5" x14ac:dyDescent="0.3">
      <c r="A45" s="13" t="s">
        <v>8</v>
      </c>
      <c r="B45" s="15"/>
      <c r="C45" s="18"/>
      <c r="D45" s="18"/>
      <c r="E45" s="18"/>
      <c r="F45" s="16"/>
      <c r="G45" s="16"/>
      <c r="H45" s="22"/>
      <c r="I45" s="2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6">
        <f t="shared" si="0"/>
        <v>0</v>
      </c>
    </row>
    <row r="46" spans="1:31" s="8" customFormat="1" ht="16.5" x14ac:dyDescent="0.3">
      <c r="A46" s="19" t="s">
        <v>25</v>
      </c>
      <c r="B46" s="15"/>
      <c r="C46" s="18"/>
      <c r="D46" s="18"/>
      <c r="E46" s="18"/>
      <c r="F46" s="16"/>
      <c r="G46" s="16"/>
      <c r="H46" s="22"/>
      <c r="I46" s="22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6">
        <f t="shared" si="0"/>
        <v>0</v>
      </c>
    </row>
    <row r="47" spans="1:31" s="8" customFormat="1" ht="16.5" x14ac:dyDescent="0.3">
      <c r="A47" s="37" t="s">
        <v>24</v>
      </c>
      <c r="B47" s="20" t="s">
        <v>53</v>
      </c>
      <c r="C47" s="19" t="s">
        <v>82</v>
      </c>
      <c r="D47" s="19" t="s">
        <v>83</v>
      </c>
      <c r="E47" s="19" t="s">
        <v>84</v>
      </c>
      <c r="F47" s="20">
        <v>17.207000000000001</v>
      </c>
      <c r="G47" s="64" t="s">
        <v>115</v>
      </c>
      <c r="H47" s="22"/>
      <c r="I47" s="22"/>
      <c r="J47" s="59"/>
      <c r="K47" s="59"/>
      <c r="L47" s="59"/>
      <c r="M47" s="59"/>
      <c r="N47" s="59"/>
      <c r="O47" s="59"/>
      <c r="P47" s="59">
        <f>1073311-1</f>
        <v>1073310</v>
      </c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>
        <v>-897800.85454545403</v>
      </c>
      <c r="AD47" s="56">
        <f t="shared" si="0"/>
        <v>175509.14545454597</v>
      </c>
    </row>
    <row r="48" spans="1:31" s="7" customFormat="1" ht="16.5" x14ac:dyDescent="0.3">
      <c r="A48" s="37" t="s">
        <v>24</v>
      </c>
      <c r="B48" s="20" t="s">
        <v>55</v>
      </c>
      <c r="C48" s="19" t="s">
        <v>82</v>
      </c>
      <c r="D48" s="19" t="s">
        <v>83</v>
      </c>
      <c r="E48" s="19" t="s">
        <v>84</v>
      </c>
      <c r="F48" s="20">
        <v>17.207000000000001</v>
      </c>
      <c r="G48" s="64" t="s">
        <v>115</v>
      </c>
      <c r="H48" s="22"/>
      <c r="I48" s="22"/>
      <c r="J48" s="59"/>
      <c r="K48" s="59"/>
      <c r="L48" s="59"/>
      <c r="M48" s="59"/>
      <c r="N48" s="59"/>
      <c r="O48" s="59"/>
      <c r="P48" s="59">
        <v>1</v>
      </c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>
        <v>56490</v>
      </c>
      <c r="AC48" s="59">
        <v>897800.85454545449</v>
      </c>
      <c r="AD48" s="56">
        <f t="shared" si="0"/>
        <v>954291.85454545449</v>
      </c>
    </row>
    <row r="49" spans="1:30" s="7" customFormat="1" ht="16.5" x14ac:dyDescent="0.3">
      <c r="A49" s="31" t="s">
        <v>19</v>
      </c>
      <c r="B49" s="20" t="s">
        <v>53</v>
      </c>
      <c r="C49" s="19" t="s">
        <v>82</v>
      </c>
      <c r="D49" s="19" t="s">
        <v>83</v>
      </c>
      <c r="E49" s="19" t="s">
        <v>85</v>
      </c>
      <c r="F49" s="20" t="s">
        <v>86</v>
      </c>
      <c r="G49" s="64" t="s">
        <v>115</v>
      </c>
      <c r="H49" s="22"/>
      <c r="I49" s="22"/>
      <c r="J49" s="59"/>
      <c r="K49" s="59"/>
      <c r="L49" s="59"/>
      <c r="M49" s="59"/>
      <c r="N49" s="59"/>
      <c r="O49" s="59"/>
      <c r="P49" s="59">
        <f>92424-1</f>
        <v>92423</v>
      </c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>
        <v>-25742.807272727299</v>
      </c>
      <c r="AD49" s="56">
        <f t="shared" si="0"/>
        <v>66680.192727272704</v>
      </c>
    </row>
    <row r="50" spans="1:30" s="7" customFormat="1" ht="16.5" x14ac:dyDescent="0.3">
      <c r="A50" s="31" t="s">
        <v>19</v>
      </c>
      <c r="B50" s="20" t="s">
        <v>55</v>
      </c>
      <c r="C50" s="19" t="s">
        <v>82</v>
      </c>
      <c r="D50" s="19" t="s">
        <v>83</v>
      </c>
      <c r="E50" s="19" t="s">
        <v>85</v>
      </c>
      <c r="F50" s="20" t="s">
        <v>86</v>
      </c>
      <c r="G50" s="64" t="s">
        <v>115</v>
      </c>
      <c r="H50" s="22"/>
      <c r="I50" s="22"/>
      <c r="J50" s="59"/>
      <c r="K50" s="59"/>
      <c r="L50" s="59"/>
      <c r="M50" s="59"/>
      <c r="N50" s="59"/>
      <c r="O50" s="59"/>
      <c r="P50" s="59">
        <v>1</v>
      </c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>
        <v>4864</v>
      </c>
      <c r="AC50" s="59">
        <v>25742.807272727267</v>
      </c>
      <c r="AD50" s="56">
        <f t="shared" si="0"/>
        <v>30607.807272727267</v>
      </c>
    </row>
    <row r="51" spans="1:30" s="7" customFormat="1" ht="16.5" hidden="1" x14ac:dyDescent="0.3">
      <c r="A51" s="65" t="s">
        <v>125</v>
      </c>
      <c r="B51" s="47" t="s">
        <v>20</v>
      </c>
      <c r="C51" s="66" t="s">
        <v>139</v>
      </c>
      <c r="D51" s="67" t="s">
        <v>126</v>
      </c>
      <c r="E51" s="67" t="s">
        <v>127</v>
      </c>
      <c r="F51" s="20" t="s">
        <v>14</v>
      </c>
      <c r="G51" s="20"/>
      <c r="H51" s="22"/>
      <c r="I51" s="22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>
        <v>13735</v>
      </c>
      <c r="X51" s="59"/>
      <c r="Y51" s="59"/>
      <c r="Z51" s="59"/>
      <c r="AA51" s="59"/>
      <c r="AB51" s="59"/>
      <c r="AC51" s="59"/>
      <c r="AD51" s="56">
        <f t="shared" si="0"/>
        <v>13735</v>
      </c>
    </row>
    <row r="52" spans="1:30" s="7" customFormat="1" ht="16.5" hidden="1" x14ac:dyDescent="0.3">
      <c r="A52" s="65" t="s">
        <v>128</v>
      </c>
      <c r="B52" s="47" t="s">
        <v>20</v>
      </c>
      <c r="C52" s="68" t="s">
        <v>140</v>
      </c>
      <c r="D52" s="68" t="s">
        <v>129</v>
      </c>
      <c r="E52" s="67" t="s">
        <v>130</v>
      </c>
      <c r="F52" s="20" t="s">
        <v>14</v>
      </c>
      <c r="G52" s="20"/>
      <c r="H52" s="22"/>
      <c r="I52" s="22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>
        <v>30703.05</v>
      </c>
      <c r="X52" s="59"/>
      <c r="Y52" s="59"/>
      <c r="Z52" s="59"/>
      <c r="AA52" s="59"/>
      <c r="AB52" s="59"/>
      <c r="AC52" s="59"/>
      <c r="AD52" s="56">
        <f t="shared" si="0"/>
        <v>30703.05</v>
      </c>
    </row>
    <row r="53" spans="1:30" s="7" customFormat="1" ht="16.5" hidden="1" x14ac:dyDescent="0.3">
      <c r="A53" s="65" t="s">
        <v>131</v>
      </c>
      <c r="B53" s="47" t="s">
        <v>20</v>
      </c>
      <c r="C53" s="69" t="s">
        <v>141</v>
      </c>
      <c r="D53" s="69" t="s">
        <v>132</v>
      </c>
      <c r="E53" s="70" t="s">
        <v>133</v>
      </c>
      <c r="F53" s="20" t="s">
        <v>14</v>
      </c>
      <c r="G53" s="20"/>
      <c r="H53" s="22"/>
      <c r="I53" s="22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>
        <v>40937.4</v>
      </c>
      <c r="X53" s="59"/>
      <c r="Y53" s="59"/>
      <c r="Z53" s="59"/>
      <c r="AA53" s="59"/>
      <c r="AB53" s="59"/>
      <c r="AC53" s="59"/>
      <c r="AD53" s="56">
        <f t="shared" si="0"/>
        <v>40937.4</v>
      </c>
    </row>
    <row r="54" spans="1:30" s="7" customFormat="1" ht="16.5" hidden="1" x14ac:dyDescent="0.3">
      <c r="A54" s="65" t="s">
        <v>134</v>
      </c>
      <c r="B54" s="47" t="s">
        <v>20</v>
      </c>
      <c r="C54" s="71" t="s">
        <v>142</v>
      </c>
      <c r="D54" s="71" t="s">
        <v>135</v>
      </c>
      <c r="E54" s="72" t="s">
        <v>136</v>
      </c>
      <c r="F54" s="20" t="s">
        <v>14</v>
      </c>
      <c r="G54" s="20"/>
      <c r="H54" s="22"/>
      <c r="I54" s="22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>
        <v>3296.75</v>
      </c>
      <c r="X54" s="59"/>
      <c r="Y54" s="59"/>
      <c r="Z54" s="59"/>
      <c r="AA54" s="59"/>
      <c r="AB54" s="59"/>
      <c r="AC54" s="59"/>
      <c r="AD54" s="56">
        <f t="shared" si="0"/>
        <v>3296.75</v>
      </c>
    </row>
    <row r="55" spans="1:30" s="7" customFormat="1" ht="16.5" hidden="1" x14ac:dyDescent="0.3">
      <c r="A55" s="74" t="s">
        <v>149</v>
      </c>
      <c r="B55" s="47" t="s">
        <v>20</v>
      </c>
      <c r="C55" s="75" t="s">
        <v>150</v>
      </c>
      <c r="D55" s="76" t="s">
        <v>151</v>
      </c>
      <c r="E55" s="70" t="s">
        <v>152</v>
      </c>
      <c r="F55" s="20" t="s">
        <v>14</v>
      </c>
      <c r="G55" s="20"/>
      <c r="H55" s="22"/>
      <c r="I55" s="22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X55" s="73">
        <v>2761.34</v>
      </c>
      <c r="Y55" s="73"/>
      <c r="Z55" s="73"/>
      <c r="AA55" s="73"/>
      <c r="AB55" s="73"/>
      <c r="AC55" s="73"/>
      <c r="AD55" s="56">
        <f t="shared" si="0"/>
        <v>2761.34</v>
      </c>
    </row>
    <row r="56" spans="1:30" s="7" customFormat="1" ht="16.5" hidden="1" x14ac:dyDescent="0.3">
      <c r="A56" s="31" t="s">
        <v>157</v>
      </c>
      <c r="B56" s="47" t="s">
        <v>20</v>
      </c>
      <c r="C56" s="19" t="s">
        <v>154</v>
      </c>
      <c r="D56" s="19" t="s">
        <v>155</v>
      </c>
      <c r="E56" s="42" t="s">
        <v>156</v>
      </c>
      <c r="F56" s="20" t="s">
        <v>14</v>
      </c>
      <c r="G56" s="20"/>
      <c r="H56" s="22"/>
      <c r="I56" s="22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>
        <v>160.56</v>
      </c>
      <c r="Z56" s="59"/>
      <c r="AA56" s="59"/>
      <c r="AB56" s="59"/>
      <c r="AC56" s="59"/>
      <c r="AD56" s="56">
        <f t="shared" si="0"/>
        <v>160.56</v>
      </c>
    </row>
    <row r="57" spans="1:30" s="7" customFormat="1" ht="16.5" hidden="1" x14ac:dyDescent="0.3">
      <c r="A57" s="31"/>
      <c r="B57" s="20"/>
      <c r="C57" s="36"/>
      <c r="D57" s="36"/>
      <c r="E57" s="19"/>
      <c r="F57" s="20"/>
      <c r="G57" s="20"/>
      <c r="H57" s="22"/>
      <c r="I57" s="22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6">
        <f t="shared" si="0"/>
        <v>0</v>
      </c>
    </row>
    <row r="58" spans="1:30" s="7" customFormat="1" ht="16.5" hidden="1" x14ac:dyDescent="0.3">
      <c r="A58" s="31" t="s">
        <v>29</v>
      </c>
      <c r="B58" s="47" t="s">
        <v>30</v>
      </c>
      <c r="C58" s="19" t="s">
        <v>31</v>
      </c>
      <c r="D58" s="36" t="s">
        <v>21</v>
      </c>
      <c r="E58" s="19" t="s">
        <v>22</v>
      </c>
      <c r="F58" s="20">
        <v>10.561</v>
      </c>
      <c r="G58" s="20"/>
      <c r="H58" s="22">
        <v>14065.679999999998</v>
      </c>
      <c r="I58" s="22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6">
        <f t="shared" si="0"/>
        <v>14065.679999999998</v>
      </c>
    </row>
    <row r="59" spans="1:30" s="7" customFormat="1" ht="16.5" hidden="1" x14ac:dyDescent="0.3">
      <c r="A59" s="31" t="s">
        <v>33</v>
      </c>
      <c r="B59" s="47" t="s">
        <v>20</v>
      </c>
      <c r="C59" s="19" t="s">
        <v>35</v>
      </c>
      <c r="D59" s="19" t="s">
        <v>36</v>
      </c>
      <c r="E59" s="19" t="s">
        <v>37</v>
      </c>
      <c r="F59" s="20" t="s">
        <v>14</v>
      </c>
      <c r="G59" s="20"/>
      <c r="H59" s="22"/>
      <c r="I59" s="59">
        <v>52732.238727520744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>
        <v>21000</v>
      </c>
      <c r="V59" s="59"/>
      <c r="W59" s="59"/>
      <c r="X59" s="59"/>
      <c r="Y59" s="59"/>
      <c r="Z59" s="59"/>
      <c r="AA59" s="59"/>
      <c r="AB59" s="59"/>
      <c r="AC59" s="59"/>
      <c r="AD59" s="56">
        <f t="shared" si="0"/>
        <v>73732.238727520744</v>
      </c>
    </row>
    <row r="60" spans="1:30" s="7" customFormat="1" ht="16.5" hidden="1" x14ac:dyDescent="0.3">
      <c r="A60" s="31"/>
      <c r="B60" s="47"/>
      <c r="C60" s="19"/>
      <c r="D60" s="19"/>
      <c r="E60" s="19"/>
      <c r="F60" s="20"/>
      <c r="G60" s="20"/>
      <c r="H60" s="2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6">
        <f t="shared" si="0"/>
        <v>0</v>
      </c>
    </row>
    <row r="61" spans="1:30" s="7" customFormat="1" ht="16.5" hidden="1" x14ac:dyDescent="0.3">
      <c r="A61" s="77" t="s">
        <v>160</v>
      </c>
      <c r="B61" s="47" t="s">
        <v>161</v>
      </c>
      <c r="C61" s="18" t="s">
        <v>162</v>
      </c>
      <c r="D61" s="18" t="s">
        <v>21</v>
      </c>
      <c r="E61" s="18" t="s">
        <v>22</v>
      </c>
      <c r="F61" s="78">
        <v>10.561</v>
      </c>
      <c r="G61" s="20"/>
      <c r="H61" s="22"/>
      <c r="I61" s="22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>
        <v>13148.196851789999</v>
      </c>
      <c r="AA61" s="59"/>
      <c r="AB61" s="59"/>
      <c r="AC61" s="59"/>
      <c r="AD61" s="56">
        <f t="shared" si="0"/>
        <v>13148.196851789999</v>
      </c>
    </row>
    <row r="62" spans="1:30" s="7" customFormat="1" ht="16.5" hidden="1" x14ac:dyDescent="0.3">
      <c r="A62" s="31" t="s">
        <v>160</v>
      </c>
      <c r="B62" s="47" t="s">
        <v>163</v>
      </c>
      <c r="C62" s="18" t="s">
        <v>162</v>
      </c>
      <c r="D62" s="18" t="s">
        <v>21</v>
      </c>
      <c r="E62" s="18" t="s">
        <v>22</v>
      </c>
      <c r="F62" s="78">
        <v>10.561</v>
      </c>
      <c r="G62" s="18"/>
      <c r="H62" s="21"/>
      <c r="I62" s="2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>
        <v>16435.243148210004</v>
      </c>
      <c r="AA62" s="61"/>
      <c r="AB62" s="61"/>
      <c r="AC62" s="61"/>
      <c r="AD62" s="56">
        <f t="shared" si="0"/>
        <v>16435.243148210004</v>
      </c>
    </row>
    <row r="63" spans="1:30" s="7" customFormat="1" ht="18.75" x14ac:dyDescent="0.3">
      <c r="A63" s="10" t="s">
        <v>0</v>
      </c>
      <c r="B63" s="23"/>
      <c r="C63" s="24"/>
      <c r="D63" s="24"/>
      <c r="E63" s="24"/>
      <c r="F63" s="24"/>
      <c r="G63" s="24"/>
      <c r="H63" s="25">
        <f>SUM(H6:H62)</f>
        <v>14065.679999999998</v>
      </c>
      <c r="I63" s="62">
        <f>SUM(I59:I62)</f>
        <v>52732.238727520744</v>
      </c>
      <c r="J63" s="62">
        <f>SUM(J32:J37)</f>
        <v>382931.86</v>
      </c>
      <c r="K63" s="62">
        <f>SUM(K8:K18)</f>
        <v>2405696</v>
      </c>
      <c r="L63" s="62">
        <f>SUM(L7:L18)</f>
        <v>287749</v>
      </c>
      <c r="M63" s="62">
        <f>SUM(M40:M43)</f>
        <v>3824</v>
      </c>
      <c r="N63" s="62">
        <f>SUM(N20:N62)</f>
        <v>95000</v>
      </c>
      <c r="O63" s="62">
        <f>SUM(O10:O18)</f>
        <v>339935</v>
      </c>
      <c r="P63" s="62">
        <f>SUM(P47:P50)</f>
        <v>1165735</v>
      </c>
      <c r="Q63" s="62">
        <f>SUM(Q16:Q18)</f>
        <v>1143166</v>
      </c>
      <c r="R63" s="62">
        <f>SUM(R19:R25)</f>
        <v>844389</v>
      </c>
      <c r="S63" s="62">
        <f>SUM(S12:S18)</f>
        <v>1519112</v>
      </c>
      <c r="T63" s="62">
        <f>SUM(T19:T62)</f>
        <v>844389</v>
      </c>
      <c r="U63" s="62">
        <f>SUM(U45:U61)</f>
        <v>21000</v>
      </c>
      <c r="V63" s="62">
        <f>SUM(V27:V30)</f>
        <v>19949.084631916601</v>
      </c>
      <c r="W63" s="62">
        <f>SUM(W45:W56)</f>
        <v>88672.200000000012</v>
      </c>
      <c r="X63" s="62">
        <f>SUM(X44:X61)</f>
        <v>2761.34</v>
      </c>
      <c r="Y63" s="62">
        <f>SUM(Y46:Y57)</f>
        <v>160.56</v>
      </c>
      <c r="Z63" s="62">
        <f>SUM(Z61:Z62)</f>
        <v>29583.440000000002</v>
      </c>
      <c r="AA63" s="62">
        <f>SUM(AA33:AA43)</f>
        <v>91171.68</v>
      </c>
      <c r="AB63" s="62">
        <f>SUM(AB45:AB50)</f>
        <v>61354</v>
      </c>
      <c r="AC63" s="62">
        <f>SUM(AC7:AC62)</f>
        <v>4.2746250983327627E-9</v>
      </c>
      <c r="AD63" s="56"/>
    </row>
    <row r="64" spans="1:30" s="7" customFormat="1" ht="18.75" x14ac:dyDescent="0.3">
      <c r="A64" s="26"/>
      <c r="B64" s="27"/>
      <c r="C64" s="28"/>
      <c r="D64" s="28"/>
      <c r="E64" s="28"/>
      <c r="F64" s="28"/>
      <c r="G64" s="28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30"/>
    </row>
    <row r="65" spans="1:2" ht="16.5" x14ac:dyDescent="0.3">
      <c r="A65" s="8" t="s">
        <v>9</v>
      </c>
      <c r="B65" s="7"/>
    </row>
    <row r="66" spans="1:2" ht="15" hidden="1" x14ac:dyDescent="0.25">
      <c r="A66" s="32" t="s">
        <v>27</v>
      </c>
    </row>
    <row r="67" spans="1:2" ht="15" hidden="1" x14ac:dyDescent="0.25">
      <c r="A67" s="46" t="s">
        <v>28</v>
      </c>
    </row>
    <row r="68" spans="1:2" ht="15" hidden="1" x14ac:dyDescent="0.25">
      <c r="A68" s="32" t="s">
        <v>38</v>
      </c>
    </row>
    <row r="69" spans="1:2" ht="15" hidden="1" x14ac:dyDescent="0.25">
      <c r="A69" s="32" t="s">
        <v>39</v>
      </c>
    </row>
    <row r="70" spans="1:2" ht="15" hidden="1" x14ac:dyDescent="0.25">
      <c r="A70" s="32" t="s">
        <v>47</v>
      </c>
    </row>
    <row r="71" spans="1:2" ht="15" hidden="1" x14ac:dyDescent="0.25">
      <c r="A71" s="32" t="s">
        <v>48</v>
      </c>
    </row>
    <row r="72" spans="1:2" ht="15" hidden="1" x14ac:dyDescent="0.25">
      <c r="A72" s="32" t="s">
        <v>50</v>
      </c>
    </row>
    <row r="73" spans="1:2" ht="15" hidden="1" x14ac:dyDescent="0.25">
      <c r="A73" s="32" t="s">
        <v>51</v>
      </c>
    </row>
    <row r="74" spans="1:2" ht="15" hidden="1" x14ac:dyDescent="0.25">
      <c r="A74" s="32" t="s">
        <v>60</v>
      </c>
    </row>
    <row r="75" spans="1:2" ht="15" hidden="1" x14ac:dyDescent="0.25">
      <c r="A75" s="32" t="s">
        <v>61</v>
      </c>
    </row>
    <row r="76" spans="1:2" ht="15" hidden="1" x14ac:dyDescent="0.25">
      <c r="A76" s="32" t="s">
        <v>63</v>
      </c>
    </row>
    <row r="77" spans="1:2" ht="15" hidden="1" x14ac:dyDescent="0.25">
      <c r="A77" s="32" t="s">
        <v>64</v>
      </c>
    </row>
    <row r="78" spans="1:2" ht="15" hidden="1" x14ac:dyDescent="0.25">
      <c r="A78" s="32" t="s">
        <v>77</v>
      </c>
    </row>
    <row r="79" spans="1:2" ht="15" hidden="1" x14ac:dyDescent="0.25">
      <c r="A79" s="32" t="s">
        <v>76</v>
      </c>
    </row>
    <row r="80" spans="1:2" ht="15" hidden="1" x14ac:dyDescent="0.25">
      <c r="A80" s="32" t="s">
        <v>81</v>
      </c>
    </row>
    <row r="81" spans="1:1" ht="15" hidden="1" x14ac:dyDescent="0.25">
      <c r="A81" s="32" t="s">
        <v>80</v>
      </c>
    </row>
    <row r="82" spans="1:1" ht="15" hidden="1" x14ac:dyDescent="0.25">
      <c r="A82" s="32" t="s">
        <v>88</v>
      </c>
    </row>
    <row r="83" spans="1:1" ht="15" hidden="1" x14ac:dyDescent="0.25">
      <c r="A83" s="32" t="s">
        <v>87</v>
      </c>
    </row>
    <row r="84" spans="1:1" ht="15" hidden="1" x14ac:dyDescent="0.25">
      <c r="A84" s="32" t="s">
        <v>94</v>
      </c>
    </row>
    <row r="85" spans="1:1" ht="15" hidden="1" x14ac:dyDescent="0.25">
      <c r="A85" s="32" t="s">
        <v>93</v>
      </c>
    </row>
    <row r="86" spans="1:1" ht="15" hidden="1" x14ac:dyDescent="0.25">
      <c r="A86" s="32" t="s">
        <v>100</v>
      </c>
    </row>
    <row r="87" spans="1:1" ht="15" hidden="1" x14ac:dyDescent="0.25">
      <c r="A87" s="32" t="s">
        <v>96</v>
      </c>
    </row>
    <row r="88" spans="1:1" ht="15" hidden="1" x14ac:dyDescent="0.25">
      <c r="A88" s="32" t="s">
        <v>103</v>
      </c>
    </row>
    <row r="89" spans="1:1" ht="15" hidden="1" x14ac:dyDescent="0.25">
      <c r="A89" s="32" t="s">
        <v>102</v>
      </c>
    </row>
    <row r="90" spans="1:1" ht="15" hidden="1" x14ac:dyDescent="0.25">
      <c r="A90" s="32" t="s">
        <v>106</v>
      </c>
    </row>
    <row r="91" spans="1:1" ht="15" hidden="1" x14ac:dyDescent="0.25">
      <c r="A91" s="32" t="s">
        <v>96</v>
      </c>
    </row>
    <row r="92" spans="1:1" ht="15" hidden="1" x14ac:dyDescent="0.25">
      <c r="A92" s="32" t="s">
        <v>109</v>
      </c>
    </row>
    <row r="93" spans="1:1" ht="15" hidden="1" x14ac:dyDescent="0.25">
      <c r="A93" s="32" t="s">
        <v>108</v>
      </c>
    </row>
    <row r="94" spans="1:1" ht="15" hidden="1" x14ac:dyDescent="0.25">
      <c r="A94" s="32" t="s">
        <v>122</v>
      </c>
    </row>
    <row r="95" spans="1:1" ht="15" hidden="1" x14ac:dyDescent="0.25">
      <c r="A95" s="32" t="s">
        <v>120</v>
      </c>
    </row>
    <row r="96" spans="1:1" ht="15" hidden="1" x14ac:dyDescent="0.25">
      <c r="A96" s="32" t="s">
        <v>138</v>
      </c>
    </row>
    <row r="97" spans="1:1" ht="15" hidden="1" x14ac:dyDescent="0.25">
      <c r="A97" s="32" t="s">
        <v>137</v>
      </c>
    </row>
    <row r="98" spans="1:1" ht="15" hidden="1" x14ac:dyDescent="0.25">
      <c r="A98" s="32" t="s">
        <v>148</v>
      </c>
    </row>
    <row r="99" spans="1:1" ht="15" hidden="1" x14ac:dyDescent="0.25">
      <c r="A99" s="32" t="s">
        <v>137</v>
      </c>
    </row>
    <row r="100" spans="1:1" ht="15" hidden="1" x14ac:dyDescent="0.25">
      <c r="A100" s="32" t="s">
        <v>158</v>
      </c>
    </row>
    <row r="101" spans="1:1" ht="15" hidden="1" x14ac:dyDescent="0.25">
      <c r="A101" s="32" t="s">
        <v>137</v>
      </c>
    </row>
    <row r="102" spans="1:1" ht="15" hidden="1" x14ac:dyDescent="0.25">
      <c r="A102" s="32" t="s">
        <v>165</v>
      </c>
    </row>
    <row r="103" spans="1:1" ht="15" hidden="1" x14ac:dyDescent="0.25">
      <c r="A103" s="32" t="s">
        <v>164</v>
      </c>
    </row>
    <row r="104" spans="1:1" ht="15" hidden="1" x14ac:dyDescent="0.25">
      <c r="A104" s="32" t="s">
        <v>168</v>
      </c>
    </row>
    <row r="105" spans="1:1" ht="15" hidden="1" x14ac:dyDescent="0.25">
      <c r="A105" s="32" t="s">
        <v>167</v>
      </c>
    </row>
    <row r="106" spans="1:1" ht="15" hidden="1" x14ac:dyDescent="0.25">
      <c r="A106" s="32" t="s">
        <v>172</v>
      </c>
    </row>
    <row r="107" spans="1:1" ht="15" hidden="1" x14ac:dyDescent="0.25">
      <c r="A107" s="32" t="s">
        <v>171</v>
      </c>
    </row>
    <row r="108" spans="1:1" ht="15" x14ac:dyDescent="0.25">
      <c r="A108" s="32" t="s">
        <v>176</v>
      </c>
    </row>
    <row r="109" spans="1:1" ht="15" x14ac:dyDescent="0.25">
      <c r="A109" s="32" t="s">
        <v>177</v>
      </c>
    </row>
    <row r="114" spans="1:1" ht="15" x14ac:dyDescent="0.25">
      <c r="A114" s="32" t="s">
        <v>121</v>
      </c>
    </row>
    <row r="115" spans="1:1" ht="15" x14ac:dyDescent="0.25">
      <c r="A115" s="32" t="s">
        <v>144</v>
      </c>
    </row>
    <row r="116" spans="1:1" ht="15" x14ac:dyDescent="0.25">
      <c r="A116" s="32" t="s">
        <v>147</v>
      </c>
    </row>
    <row r="117" spans="1:1" ht="15" x14ac:dyDescent="0.25">
      <c r="A117" s="32" t="s">
        <v>145</v>
      </c>
    </row>
    <row r="118" spans="1:1" ht="15" x14ac:dyDescent="0.25">
      <c r="A118" s="32" t="s">
        <v>146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2023-06-27T15:06:23Z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