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BF729E5F-E8C7-4C48-9108-486609565B9D}" xr6:coauthVersionLast="47" xr6:coauthVersionMax="47" xr10:uidLastSave="{00000000-0000-0000-0000-000000000000}"/>
  <bookViews>
    <workbookView xWindow="3510" yWindow="3510" windowWidth="21810" windowHeight="11385" xr2:uid="{00000000-000D-0000-FFFF-FFFF00000000}"/>
  </bookViews>
  <sheets>
    <sheet name="EDIC" sheetId="2" r:id="rId1"/>
  </sheets>
  <definedNames>
    <definedName name="_xlnm.Print_Area" localSheetId="0">EDIC!$A$1:$H$75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73" i="2" l="1"/>
  <c r="AF64" i="2"/>
  <c r="AF50" i="2"/>
  <c r="AD73" i="2"/>
  <c r="AC34" i="2"/>
  <c r="AC73" i="2" l="1"/>
  <c r="AF9" i="2"/>
  <c r="AF11" i="2"/>
  <c r="AF13" i="2"/>
  <c r="AF14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4" i="2"/>
  <c r="AF35" i="2"/>
  <c r="AF36" i="2"/>
  <c r="AF37" i="2"/>
  <c r="AF38" i="2"/>
  <c r="AF39" i="2"/>
  <c r="AF40" i="2"/>
  <c r="AF41" i="2"/>
  <c r="AF42" i="2"/>
  <c r="AF44" i="2"/>
  <c r="AF45" i="2"/>
  <c r="AF46" i="2"/>
  <c r="AF47" i="2"/>
  <c r="AF48" i="2"/>
  <c r="AF49" i="2"/>
  <c r="AF51" i="2"/>
  <c r="AF52" i="2"/>
  <c r="AF53" i="2"/>
  <c r="AF54" i="2"/>
  <c r="AF55" i="2"/>
  <c r="AF56" i="2"/>
  <c r="AF58" i="2"/>
  <c r="AF60" i="2"/>
  <c r="AF61" i="2"/>
  <c r="AF62" i="2"/>
  <c r="AF63" i="2"/>
  <c r="AF65" i="2"/>
  <c r="AF66" i="2"/>
  <c r="AF67" i="2"/>
  <c r="AF68" i="2"/>
  <c r="AF69" i="2"/>
  <c r="AF70" i="2"/>
  <c r="AF71" i="2"/>
  <c r="AF72" i="2"/>
  <c r="AB73" i="2"/>
  <c r="AA73" i="2"/>
  <c r="Z73" i="2"/>
  <c r="Y73" i="2"/>
  <c r="X73" i="2"/>
  <c r="W73" i="2"/>
  <c r="V33" i="2"/>
  <c r="AF33" i="2" s="1"/>
  <c r="U73" i="2"/>
  <c r="T73" i="2"/>
  <c r="S12" i="2"/>
  <c r="AF12" i="2" s="1"/>
  <c r="R73" i="2"/>
  <c r="Q17" i="2"/>
  <c r="P57" i="2"/>
  <c r="AF57" i="2" s="1"/>
  <c r="P59" i="2"/>
  <c r="AF59" i="2" s="1"/>
  <c r="O10" i="2"/>
  <c r="AF10" i="2" s="1"/>
  <c r="N73" i="2"/>
  <c r="V73" i="2" l="1"/>
  <c r="S73" i="2"/>
  <c r="Q73" i="2"/>
  <c r="P73" i="2"/>
  <c r="O73" i="2"/>
  <c r="M73" i="2"/>
  <c r="L15" i="2"/>
  <c r="AF15" i="2" s="1"/>
  <c r="K8" i="2"/>
  <c r="J43" i="2"/>
  <c r="AF43" i="2" s="1"/>
  <c r="I73" i="2"/>
  <c r="H73" i="2"/>
  <c r="K73" i="2" l="1"/>
  <c r="AF8" i="2"/>
  <c r="J73" i="2"/>
  <c r="L73" i="2"/>
</calcChain>
</file>

<file path=xl/sharedStrings.xml><?xml version="1.0" encoding="utf-8"?>
<sst xmlns="http://schemas.openxmlformats.org/spreadsheetml/2006/main" count="283" uniqueCount="183">
  <si>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</si>
  <si>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</si>
  <si>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</si>
  <si>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</si>
  <si>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</si>
  <si>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</si>
  <si>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</si>
  <si>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</si>
  <si>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</si>
  <si>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</si>
  <si>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</si>
  <si>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</si>
  <si>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</si>
  <si>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</si>
  <si>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</si>
  <si>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</si>
  <si>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</si>
  <si>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</si>
  <si>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</si>
  <si>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</si>
  <si>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JULY 1, 2022-JUNE 30, 2023</t>
  </si>
  <si>
    <t>4400-3067</t>
  </si>
  <si>
    <t>K103</t>
  </si>
  <si>
    <t>ADULT</t>
  </si>
  <si>
    <t>WP 90%</t>
  </si>
  <si>
    <t>CT EOL 23CCEDICWP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</si>
  <si>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</si>
  <si>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</si>
  <si>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</si>
  <si>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</si>
  <si>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</si>
  <si>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</si>
  <si>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BUDGET #1 FY23</t>
  </si>
  <si>
    <t>FY23 WPP PROGRAM</t>
  </si>
  <si>
    <t>JULY 1, 2022-JUNE 20, 2023</t>
  </si>
  <si>
    <t>SPSS2023</t>
  </si>
  <si>
    <t>4400-1979</t>
  </si>
  <si>
    <t>K227</t>
  </si>
  <si>
    <t>BUDGET #1 FY23 AUGUST 25, 2022</t>
  </si>
  <si>
    <t>TO ADD FY23 WPP FUNDS</t>
  </si>
  <si>
    <t>CT EOL 23CCEDICNEGREA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</si>
  <si>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</si>
  <si>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</si>
  <si>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</si>
  <si>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</si>
  <si>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</si>
  <si>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</si>
  <si>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</si>
  <si>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</si>
  <si>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</si>
  <si>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</si>
  <si>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</si>
  <si>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</si>
  <si>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</si>
  <si>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</si>
  <si>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</si>
  <si>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CT EOL 23CCEDICWIA</t>
  </si>
  <si>
    <t>BUDGET #4 FY23</t>
  </si>
  <si>
    <t>DISLOCATED WORKER</t>
  </si>
  <si>
    <t>FWIADWK23A</t>
  </si>
  <si>
    <t>BUDGET #4 FY23 OCTOBER 3, 2022</t>
  </si>
  <si>
    <t>TO ADD FY23 DISLOCATED WORKER</t>
  </si>
  <si>
    <t>BUDGET #5 FY23</t>
  </si>
  <si>
    <t>BUDGET #5 FY23 OCTOBER 18, 2022</t>
  </si>
  <si>
    <t>TO ADD INCENTIVE AWARD</t>
  </si>
  <si>
    <t>CT EOL 23CCEDICVETSUI</t>
  </si>
  <si>
    <t>OCT 1, 2022-DEC 31, 2022</t>
  </si>
  <si>
    <t>FVETS2022</t>
  </si>
  <si>
    <t>7002-6628</t>
  </si>
  <si>
    <t>K110</t>
  </si>
  <si>
    <t>JVSG RISING STAR INCENTIVE AWARD</t>
  </si>
  <si>
    <t>BUDGET #6 FY23</t>
  </si>
  <si>
    <t>CT EOL 23CCEDICSOSWTF</t>
  </si>
  <si>
    <t>WTRUSTF23</t>
  </si>
  <si>
    <t>7003-0135</t>
  </si>
  <si>
    <t>K264</t>
  </si>
  <si>
    <t>TO ADD WTF FUNDS</t>
  </si>
  <si>
    <t>BUDGET #6 FY23 OCTOBER 20, 2022</t>
  </si>
  <si>
    <t>BUDGET #7 FY23</t>
  </si>
  <si>
    <t>FWIAADT23A</t>
  </si>
  <si>
    <t>TO ADD FY23 ADULT</t>
  </si>
  <si>
    <t>BUDGET #7 FY23 OCTOBER 20, 2022</t>
  </si>
  <si>
    <t>FES2023</t>
  </si>
  <si>
    <t>7002-6626</t>
  </si>
  <si>
    <t>K105</t>
  </si>
  <si>
    <t>K107</t>
  </si>
  <si>
    <t>17.207</t>
  </si>
  <si>
    <t>TO ADD FY23 WP FUNDS</t>
  </si>
  <si>
    <t>BUDGET #8 FY23 OCTOBER 21, 2022</t>
  </si>
  <si>
    <t>BUDGET #8 FY23</t>
  </si>
  <si>
    <t>BUDGET #9 FY23</t>
  </si>
  <si>
    <t>OCTOBER 1, 2022-JUNE 30,  2023</t>
  </si>
  <si>
    <t>FWIADWK23B</t>
  </si>
  <si>
    <t>TO ADD FY23 DISLOCATED WORKER FUND</t>
  </si>
  <si>
    <t>BUDGET #9 FY23 DECEMBER 8, 2022</t>
  </si>
  <si>
    <t>BUDGET #10 FY23</t>
  </si>
  <si>
    <t>TO ADD FY23 STATE ONE STOP FUND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</si>
  <si>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</si>
  <si>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</si>
  <si>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</si>
  <si>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</si>
  <si>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</si>
  <si>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</si>
  <si>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</si>
  <si>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</si>
  <si>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</si>
  <si>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</si>
  <si>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</si>
  <si>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</si>
  <si>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</si>
  <si>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FAIN #</t>
  </si>
  <si>
    <t>AA-38535-22-55-A-25</t>
  </si>
  <si>
    <t>CT EOL 23CCEDICTRADE</t>
  </si>
  <si>
    <t>TA38685-22-55-A-25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</si>
  <si>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</si>
  <si>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</si>
  <si>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</si>
  <si>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</si>
  <si>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</si>
  <si>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</si>
  <si>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TO ADD TRADE FUNDS</t>
  </si>
  <si>
    <t>DUNS 947581567</t>
  </si>
  <si>
    <t>BUDGET #14 FY23 JANUARY 25, 2023</t>
  </si>
  <si>
    <t>BUDGET #14 FY23</t>
  </si>
  <si>
    <t>BUDGET #15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</si>
  <si>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</si>
  <si>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</si>
  <si>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</si>
  <si>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</si>
  <si>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</si>
  <si>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</si>
  <si>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</si>
  <si>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</si>
  <si>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</si>
  <si>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</si>
  <si>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</si>
  <si>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</si>
  <si>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</si>
  <si>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#15 FY23 FEB. 7, 2023</t>
  </si>
  <si>
    <t>FH126A22VR</t>
  </si>
  <si>
    <t>FV002A2222</t>
  </si>
  <si>
    <t>DOE2023</t>
  </si>
  <si>
    <t>F100VR0022</t>
  </si>
  <si>
    <t>BUDGET #16 FY23</t>
  </si>
  <si>
    <t>VENDOR CUSTOMER CODE</t>
  </si>
  <si>
    <t>UEI #</t>
  </si>
  <si>
    <t>V9MLQ6JQGBG5</t>
  </si>
  <si>
    <t>VC6000162491</t>
  </si>
  <si>
    <t>BUDGET #16 FY23 MARCH 21, 2023</t>
  </si>
  <si>
    <t xml:space="preserve">MA SCSEP </t>
  </si>
  <si>
    <t xml:space="preserve">FAD38278PI </t>
  </si>
  <si>
    <t>9110-1178</t>
  </si>
  <si>
    <t>K116</t>
  </si>
  <si>
    <t>BUDGET #17 FY23</t>
  </si>
  <si>
    <t>DCSSCSEP23</t>
  </si>
  <si>
    <t>7003-0006</t>
  </si>
  <si>
    <t>K246</t>
  </si>
  <si>
    <t>OPERATION ABLE</t>
  </si>
  <si>
    <t>BUDGET #17 FY23 APRIL 10, 2023</t>
  </si>
  <si>
    <t>BUDGET #18 FY23</t>
  </si>
  <si>
    <t>WPP SNAP EXPANSION</t>
  </si>
  <si>
    <t>OCT 1, 2022-FEB 16, 2023</t>
  </si>
  <si>
    <t>FY20233067</t>
  </si>
  <si>
    <t>FEB 17, 2023-JUNE 30,2023</t>
  </si>
  <si>
    <t>TO ADD WPP EXPANSION FUNDS</t>
  </si>
  <si>
    <t>BUDGET #18 FY23 APRIL 14, 2023</t>
  </si>
  <si>
    <t>BUDGET #19 FY23</t>
  </si>
  <si>
    <t>TO ADD ADDITIONAL RESEA FUNDS</t>
  </si>
  <si>
    <t>BUDGET #19 FY23 MAY 2, 2023</t>
  </si>
  <si>
    <t>UI-35950-21-60-A-25</t>
  </si>
  <si>
    <t>BUDGET #20 FY23</t>
  </si>
  <si>
    <t>TO ADD BALANCE OF FY23 WP FUNDS</t>
  </si>
  <si>
    <t>BUDGET #20 FY23 JUNE 16, 2023</t>
  </si>
  <si>
    <t>BUDGET #21 FY23</t>
  </si>
  <si>
    <t>JULY 1, 2023 - JUNE 30, 2024</t>
  </si>
  <si>
    <t>JULY 1, 2024 - SEPT 30, 2024</t>
  </si>
  <si>
    <t>BUDGET #21 FY23 JUNE 26, 2023</t>
  </si>
  <si>
    <t>TO MOVE FUNDS TO FY24 LINE</t>
  </si>
  <si>
    <t>BUDGET #22 FY23</t>
  </si>
  <si>
    <t>TO DEOBLIGATE UNSPENT FUNDS</t>
  </si>
  <si>
    <t>BUDGET #22 FY23 AUGUST 31, 2023</t>
  </si>
  <si>
    <t>BUDGET #23 FY23</t>
  </si>
  <si>
    <t>BUDGET #23 FY23 SEPTEMBER 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</si>
</sst>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7" fontId="13" fillId="0" borderId="1" xfId="1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3" fillId="0" borderId="0" xfId="1" applyFont="1"/>
    <xf numFmtId="0" fontId="17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wrapText="1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37" fontId="12" fillId="0" borderId="1" xfId="2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4" fontId="12" fillId="0" borderId="4" xfId="1" applyFont="1" applyBorder="1" applyAlignment="1">
      <alignment horizontal="center" vertical="center"/>
    </xf>
    <xf numFmtId="44" fontId="12" fillId="0" borderId="1" xfId="1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center"/>
    </xf>
    <xf numFmtId="0" fontId="21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 wrapText="1"/>
    </xf>
    <xf numFmtId="44" fontId="12" fillId="0" borderId="0" xfId="1" applyFont="1"/>
    <xf numFmtId="0" fontId="18" fillId="0" borderId="0" xfId="0" applyFont="1"/>
    <xf numFmtId="0" fontId="21" fillId="0" borderId="0" xfId="0" applyFont="1" applyAlignment="1">
      <alignment horizontal="center"/>
    </xf>
    <xf numFmtId="0" fontId="20" fillId="0" borderId="8" xfId="0" applyFont="1" applyBorder="1" applyAlignment="1">
      <alignment horizontal="center" vertic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0" fontId="22" fillId="0" borderId="1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2"/>
  <sheetViews>
    <sheetView tabSelected="1" zoomScale="120" zoomScaleNormal="120" workbookViewId="0">
      <selection activeCell="A120" sqref="A120"/>
    </sheetView>
  </sheetViews>
  <sheetFormatPr defaultColWidth="9.140625" defaultRowHeight="13.5" x14ac:dyDescent="0.25"/>
  <cols>
    <col min="1" max="1" width="33.5703125" style="3" customWidth="1"/>
    <col min="2" max="2" width="31.5703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19" style="2" customWidth="1"/>
    <col min="8" max="8" width="14.140625" style="2" hidden="1" customWidth="1"/>
    <col min="9" max="9" width="13.42578125" style="2" hidden="1" customWidth="1"/>
    <col min="10" max="10" width="14.5703125" style="2" hidden="1" customWidth="1"/>
    <col min="11" max="17" width="16.42578125" style="2" hidden="1" customWidth="1"/>
    <col min="18" max="18" width="14.5703125" style="2" hidden="1" customWidth="1"/>
    <col min="19" max="19" width="16.42578125" style="2" hidden="1" customWidth="1"/>
    <col min="20" max="20" width="14.5703125" style="2" hidden="1" customWidth="1"/>
    <col min="21" max="25" width="16.42578125" style="2" hidden="1" customWidth="1"/>
    <col min="26" max="28" width="13.85546875" style="2" hidden="1" customWidth="1"/>
    <col min="29" max="30" width="15" style="2" hidden="1" customWidth="1"/>
    <col min="31" max="31" width="15" style="2" customWidth="1"/>
    <col min="32" max="32" width="13.85546875" style="45" hidden="1" customWidth="1"/>
    <col min="33" max="33" width="13.28515625" style="3" bestFit="1" customWidth="1"/>
    <col min="34" max="16384" width="9.140625" style="3"/>
  </cols>
  <sheetData>
    <row r="1" spans="1:32" ht="20.25" x14ac:dyDescent="0.3">
      <c r="A1" s="3" t="s">
        <v>11</v>
      </c>
      <c r="B1" s="84" t="s">
        <v>10</v>
      </c>
      <c r="C1" s="85"/>
      <c r="D1" s="85"/>
      <c r="E1" s="85"/>
      <c r="F1" s="85"/>
      <c r="G1" s="85"/>
      <c r="H1" s="85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</row>
    <row r="2" spans="1:32" ht="20.25" x14ac:dyDescent="0.3">
      <c r="B2" s="12"/>
      <c r="C2" s="12"/>
      <c r="D2" s="12"/>
      <c r="E2" s="13"/>
      <c r="F2" s="13"/>
      <c r="G2" s="13"/>
    </row>
    <row r="3" spans="1:32" ht="20.25" x14ac:dyDescent="0.3">
      <c r="A3" s="4" t="s">
        <v>12</v>
      </c>
      <c r="B3" s="12" t="s">
        <v>7</v>
      </c>
      <c r="C3" s="1"/>
    </row>
    <row r="4" spans="1:32" ht="21" thickBot="1" x14ac:dyDescent="0.35">
      <c r="A4" s="4"/>
      <c r="B4" s="5"/>
      <c r="C4" s="1"/>
    </row>
    <row r="5" spans="1:32" s="15" customFormat="1" ht="45" x14ac:dyDescent="0.3">
      <c r="A5" s="55"/>
      <c r="B5" s="56" t="s">
        <v>2</v>
      </c>
      <c r="C5" s="56" t="s">
        <v>3</v>
      </c>
      <c r="D5" s="56" t="s">
        <v>4</v>
      </c>
      <c r="E5" s="56" t="s">
        <v>5</v>
      </c>
      <c r="F5" s="56" t="s">
        <v>1</v>
      </c>
      <c r="G5" s="57" t="s">
        <v>110</v>
      </c>
      <c r="H5" s="58" t="s">
        <v>26</v>
      </c>
      <c r="I5" s="57" t="s">
        <v>32</v>
      </c>
      <c r="J5" s="57" t="s">
        <v>46</v>
      </c>
      <c r="K5" s="57" t="s">
        <v>49</v>
      </c>
      <c r="L5" s="57" t="s">
        <v>57</v>
      </c>
      <c r="M5" s="57" t="s">
        <v>62</v>
      </c>
      <c r="N5" s="57" t="s">
        <v>71</v>
      </c>
      <c r="O5" s="57" t="s">
        <v>78</v>
      </c>
      <c r="P5" s="57" t="s">
        <v>89</v>
      </c>
      <c r="Q5" s="57" t="s">
        <v>90</v>
      </c>
      <c r="R5" s="57" t="s">
        <v>95</v>
      </c>
      <c r="S5" s="57" t="s">
        <v>101</v>
      </c>
      <c r="T5" s="57" t="s">
        <v>105</v>
      </c>
      <c r="U5" s="57" t="s">
        <v>107</v>
      </c>
      <c r="V5" s="57" t="s">
        <v>123</v>
      </c>
      <c r="W5" s="57" t="s">
        <v>124</v>
      </c>
      <c r="X5" s="57" t="s">
        <v>143</v>
      </c>
      <c r="Y5" s="57" t="s">
        <v>153</v>
      </c>
      <c r="Z5" s="57" t="s">
        <v>159</v>
      </c>
      <c r="AA5" s="57" t="s">
        <v>166</v>
      </c>
      <c r="AB5" s="57" t="s">
        <v>170</v>
      </c>
      <c r="AC5" s="57" t="s">
        <v>173</v>
      </c>
      <c r="AD5" s="57" t="s">
        <v>178</v>
      </c>
      <c r="AE5" s="57" t="s">
        <v>181</v>
      </c>
      <c r="AF5" s="59" t="s">
        <v>6</v>
      </c>
    </row>
    <row r="6" spans="1:32" s="15" customFormat="1" ht="16.5" hidden="1" x14ac:dyDescent="0.3">
      <c r="A6" s="14" t="s">
        <v>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60"/>
    </row>
    <row r="7" spans="1:32" s="15" customFormat="1" ht="16.5" hidden="1" x14ac:dyDescent="0.3">
      <c r="A7" s="20" t="s">
        <v>56</v>
      </c>
      <c r="B7" s="14"/>
      <c r="C7" s="14"/>
      <c r="D7" s="14"/>
      <c r="E7" s="14"/>
      <c r="F7" s="14"/>
      <c r="G7" s="67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60"/>
    </row>
    <row r="8" spans="1:32" s="15" customFormat="1" ht="16.5" hidden="1" x14ac:dyDescent="0.3">
      <c r="A8" s="53" t="s">
        <v>52</v>
      </c>
      <c r="B8" s="21" t="s">
        <v>53</v>
      </c>
      <c r="C8" s="20" t="s">
        <v>54</v>
      </c>
      <c r="D8" s="43" t="s">
        <v>15</v>
      </c>
      <c r="E8" s="43">
        <v>6501</v>
      </c>
      <c r="F8" s="21">
        <v>17.259</v>
      </c>
      <c r="G8" s="67" t="s">
        <v>111</v>
      </c>
      <c r="H8" s="61"/>
      <c r="I8" s="61"/>
      <c r="J8" s="61"/>
      <c r="K8" s="61">
        <f>2405696-1</f>
        <v>2405695</v>
      </c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>
        <v>-1658645.0627272699</v>
      </c>
      <c r="AD8" s="61"/>
      <c r="AE8" s="61"/>
      <c r="AF8" s="60">
        <f>SUM(H8:AC8)</f>
        <v>747049.93727273005</v>
      </c>
    </row>
    <row r="9" spans="1:32" s="15" customFormat="1" ht="16.5" hidden="1" x14ac:dyDescent="0.3">
      <c r="A9" s="53" t="s">
        <v>52</v>
      </c>
      <c r="B9" s="21" t="s">
        <v>55</v>
      </c>
      <c r="C9" s="20" t="s">
        <v>54</v>
      </c>
      <c r="D9" s="43" t="s">
        <v>15</v>
      </c>
      <c r="E9" s="43">
        <v>6501</v>
      </c>
      <c r="F9" s="21">
        <v>17.259</v>
      </c>
      <c r="G9" s="67" t="s">
        <v>111</v>
      </c>
      <c r="H9" s="61"/>
      <c r="I9" s="61"/>
      <c r="J9" s="61"/>
      <c r="K9" s="61">
        <v>1</v>
      </c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>
        <v>1658645.0627272727</v>
      </c>
      <c r="AD9" s="61"/>
      <c r="AE9" s="61"/>
      <c r="AF9" s="60">
        <f t="shared" ref="AF9:AF72" si="0">SUM(H9:AC9)</f>
        <v>1658646.0627272727</v>
      </c>
    </row>
    <row r="10" spans="1:32" s="15" customFormat="1" ht="16.5" hidden="1" x14ac:dyDescent="0.3">
      <c r="A10" s="32" t="s">
        <v>23</v>
      </c>
      <c r="B10" s="21" t="s">
        <v>53</v>
      </c>
      <c r="C10" s="44" t="s">
        <v>79</v>
      </c>
      <c r="D10" s="20" t="s">
        <v>16</v>
      </c>
      <c r="E10" s="21">
        <v>6502</v>
      </c>
      <c r="F10" s="20">
        <v>17.257999999999999</v>
      </c>
      <c r="G10" s="67" t="s">
        <v>111</v>
      </c>
      <c r="H10" s="61"/>
      <c r="I10" s="61"/>
      <c r="J10" s="61"/>
      <c r="K10" s="61"/>
      <c r="L10" s="61"/>
      <c r="M10" s="61"/>
      <c r="N10" s="61"/>
      <c r="O10" s="61">
        <f>339935-1</f>
        <v>339934</v>
      </c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0">
        <f t="shared" si="0"/>
        <v>339934</v>
      </c>
    </row>
    <row r="11" spans="1:32" s="15" customFormat="1" ht="16.5" hidden="1" x14ac:dyDescent="0.3">
      <c r="A11" s="32" t="s">
        <v>23</v>
      </c>
      <c r="B11" s="21" t="s">
        <v>55</v>
      </c>
      <c r="C11" s="44" t="s">
        <v>79</v>
      </c>
      <c r="D11" s="20" t="s">
        <v>16</v>
      </c>
      <c r="E11" s="21">
        <v>6502</v>
      </c>
      <c r="F11" s="20">
        <v>17.257999999999999</v>
      </c>
      <c r="G11" s="67" t="s">
        <v>111</v>
      </c>
      <c r="H11" s="61"/>
      <c r="I11" s="61"/>
      <c r="J11" s="61"/>
      <c r="K11" s="61"/>
      <c r="L11" s="61"/>
      <c r="M11" s="61"/>
      <c r="N11" s="61"/>
      <c r="O11" s="61">
        <v>1</v>
      </c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0">
        <f t="shared" si="0"/>
        <v>1</v>
      </c>
    </row>
    <row r="12" spans="1:32" s="15" customFormat="1" ht="16.5" hidden="1" x14ac:dyDescent="0.3">
      <c r="A12" s="32" t="s">
        <v>23</v>
      </c>
      <c r="B12" s="21" t="s">
        <v>91</v>
      </c>
      <c r="C12" s="20" t="s">
        <v>104</v>
      </c>
      <c r="D12" s="43" t="s">
        <v>16</v>
      </c>
      <c r="E12" s="43">
        <v>6502</v>
      </c>
      <c r="F12" s="20">
        <v>17.257999999999999</v>
      </c>
      <c r="G12" s="67" t="s">
        <v>111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>
        <f>1519112-1</f>
        <v>1519111</v>
      </c>
      <c r="T12" s="61"/>
      <c r="U12" s="61"/>
      <c r="V12" s="61"/>
      <c r="W12" s="61"/>
      <c r="X12" s="61"/>
      <c r="Y12" s="61"/>
      <c r="Z12" s="61"/>
      <c r="AA12" s="61"/>
      <c r="AB12" s="61"/>
      <c r="AC12" s="61">
        <v>-1221952.32363636</v>
      </c>
      <c r="AD12" s="61"/>
      <c r="AE12" s="61"/>
      <c r="AF12" s="60">
        <f t="shared" si="0"/>
        <v>297158.67636364</v>
      </c>
    </row>
    <row r="13" spans="1:32" s="15" customFormat="1" ht="16.5" hidden="1" x14ac:dyDescent="0.3">
      <c r="A13" s="32" t="s">
        <v>23</v>
      </c>
      <c r="B13" s="21" t="s">
        <v>55</v>
      </c>
      <c r="C13" s="20" t="s">
        <v>104</v>
      </c>
      <c r="D13" s="43" t="s">
        <v>16</v>
      </c>
      <c r="E13" s="43">
        <v>6502</v>
      </c>
      <c r="F13" s="20">
        <v>17.257999999999999</v>
      </c>
      <c r="G13" s="67" t="s">
        <v>111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>
        <v>1</v>
      </c>
      <c r="T13" s="61"/>
      <c r="U13" s="61"/>
      <c r="V13" s="61"/>
      <c r="W13" s="61"/>
      <c r="X13" s="61"/>
      <c r="Y13" s="61"/>
      <c r="Z13" s="61"/>
      <c r="AA13" s="61"/>
      <c r="AB13" s="61"/>
      <c r="AC13" s="61">
        <v>1221952.3236363637</v>
      </c>
      <c r="AD13" s="61"/>
      <c r="AE13" s="61"/>
      <c r="AF13" s="60">
        <f t="shared" si="0"/>
        <v>1221953.3236363637</v>
      </c>
    </row>
    <row r="14" spans="1:32" s="15" customFormat="1" ht="16.5" hidden="1" x14ac:dyDescent="0.3">
      <c r="A14" s="32"/>
      <c r="B14" s="21"/>
      <c r="C14" s="38"/>
      <c r="D14" s="20"/>
      <c r="E14" s="21"/>
      <c r="F14" s="20"/>
      <c r="G14" s="67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0">
        <f t="shared" si="0"/>
        <v>0</v>
      </c>
    </row>
    <row r="15" spans="1:32" s="15" customFormat="1" ht="16.5" hidden="1" x14ac:dyDescent="0.3">
      <c r="A15" s="32" t="s">
        <v>58</v>
      </c>
      <c r="B15" s="21" t="s">
        <v>53</v>
      </c>
      <c r="C15" s="20" t="s">
        <v>59</v>
      </c>
      <c r="D15" s="20" t="s">
        <v>17</v>
      </c>
      <c r="E15" s="43">
        <v>6503</v>
      </c>
      <c r="F15" s="20">
        <v>17.277999999999999</v>
      </c>
      <c r="G15" s="67" t="s">
        <v>111</v>
      </c>
      <c r="H15" s="61"/>
      <c r="I15" s="61"/>
      <c r="J15" s="61"/>
      <c r="K15" s="61"/>
      <c r="L15" s="61">
        <f>287749-1</f>
        <v>287748</v>
      </c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0">
        <f t="shared" si="0"/>
        <v>287748</v>
      </c>
    </row>
    <row r="16" spans="1:32" s="15" customFormat="1" ht="16.5" hidden="1" x14ac:dyDescent="0.3">
      <c r="A16" s="32" t="s">
        <v>58</v>
      </c>
      <c r="B16" s="21" t="s">
        <v>55</v>
      </c>
      <c r="C16" s="20" t="s">
        <v>59</v>
      </c>
      <c r="D16" s="20" t="s">
        <v>17</v>
      </c>
      <c r="E16" s="43">
        <v>6503</v>
      </c>
      <c r="F16" s="20">
        <v>17.277999999999999</v>
      </c>
      <c r="G16" s="67" t="s">
        <v>111</v>
      </c>
      <c r="H16" s="61"/>
      <c r="I16" s="61"/>
      <c r="J16" s="61"/>
      <c r="K16" s="61"/>
      <c r="L16" s="61">
        <v>1</v>
      </c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0">
        <f t="shared" si="0"/>
        <v>1</v>
      </c>
    </row>
    <row r="17" spans="1:32" s="15" customFormat="1" ht="16.5" hidden="1" x14ac:dyDescent="0.3">
      <c r="A17" s="32" t="s">
        <v>58</v>
      </c>
      <c r="B17" s="21" t="s">
        <v>91</v>
      </c>
      <c r="C17" s="20" t="s">
        <v>92</v>
      </c>
      <c r="D17" s="20" t="s">
        <v>17</v>
      </c>
      <c r="E17" s="21">
        <v>6503</v>
      </c>
      <c r="F17" s="20">
        <v>17.277999999999999</v>
      </c>
      <c r="G17" s="67" t="s">
        <v>111</v>
      </c>
      <c r="H17" s="14"/>
      <c r="I17" s="14"/>
      <c r="J17" s="14"/>
      <c r="K17" s="14"/>
      <c r="L17" s="14"/>
      <c r="M17" s="14"/>
      <c r="N17" s="14"/>
      <c r="O17" s="14"/>
      <c r="P17" s="14"/>
      <c r="Q17" s="61">
        <f>1143166-1</f>
        <v>1143165</v>
      </c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>
        <v>-1029819.40727273</v>
      </c>
      <c r="AD17" s="61"/>
      <c r="AE17" s="61"/>
      <c r="AF17" s="60">
        <f t="shared" si="0"/>
        <v>113345.59272726998</v>
      </c>
    </row>
    <row r="18" spans="1:32" s="15" customFormat="1" ht="16.5" hidden="1" x14ac:dyDescent="0.3">
      <c r="A18" s="32" t="s">
        <v>58</v>
      </c>
      <c r="B18" s="21" t="s">
        <v>55</v>
      </c>
      <c r="C18" s="20" t="s">
        <v>92</v>
      </c>
      <c r="D18" s="20" t="s">
        <v>17</v>
      </c>
      <c r="E18" s="21">
        <v>6503</v>
      </c>
      <c r="F18" s="20">
        <v>17.277999999999999</v>
      </c>
      <c r="G18" s="67" t="s">
        <v>111</v>
      </c>
      <c r="H18" s="14"/>
      <c r="I18" s="14"/>
      <c r="J18" s="14"/>
      <c r="K18" s="14"/>
      <c r="L18" s="14"/>
      <c r="M18" s="14"/>
      <c r="N18" s="14"/>
      <c r="O18" s="14"/>
      <c r="P18" s="14"/>
      <c r="Q18" s="61">
        <v>1</v>
      </c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>
        <v>1029819.4072727273</v>
      </c>
      <c r="AD18" s="61"/>
      <c r="AE18" s="61"/>
      <c r="AF18" s="60">
        <f t="shared" si="0"/>
        <v>1029820.4072727273</v>
      </c>
    </row>
    <row r="19" spans="1:32" s="15" customFormat="1" ht="16.5" hidden="1" x14ac:dyDescent="0.3">
      <c r="A19" s="32"/>
      <c r="B19" s="21"/>
      <c r="C19" s="44"/>
      <c r="D19" s="20"/>
      <c r="E19" s="44"/>
      <c r="F19" s="20"/>
      <c r="G19" s="20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60">
        <f t="shared" si="0"/>
        <v>0</v>
      </c>
    </row>
    <row r="20" spans="1:32" s="15" customFormat="1" ht="16.5" hidden="1" x14ac:dyDescent="0.3">
      <c r="A20" s="40"/>
      <c r="B20" s="37"/>
      <c r="C20" s="46"/>
      <c r="D20" s="34"/>
      <c r="E20" s="47"/>
      <c r="F20" s="47"/>
      <c r="G20" s="47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60">
        <f t="shared" si="0"/>
        <v>0</v>
      </c>
    </row>
    <row r="21" spans="1:32" s="15" customFormat="1" ht="15.75" hidden="1" customHeight="1" x14ac:dyDescent="0.3">
      <c r="A21" s="40"/>
      <c r="B21" s="21"/>
      <c r="C21" s="46"/>
      <c r="D21" s="34"/>
      <c r="E21" s="47"/>
      <c r="F21" s="47"/>
      <c r="G21" s="47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60">
        <f t="shared" si="0"/>
        <v>0</v>
      </c>
    </row>
    <row r="22" spans="1:32" s="15" customFormat="1" ht="15.75" hidden="1" customHeight="1" x14ac:dyDescent="0.3">
      <c r="A22" s="32"/>
      <c r="B22" s="21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60">
        <f t="shared" si="0"/>
        <v>0</v>
      </c>
    </row>
    <row r="23" spans="1:32" s="6" customFormat="1" ht="15.75" hidden="1" customHeight="1" x14ac:dyDescent="0.3">
      <c r="A23" s="14" t="s">
        <v>8</v>
      </c>
      <c r="B23" s="16"/>
      <c r="C23" s="17"/>
      <c r="D23" s="17"/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60">
        <f t="shared" si="0"/>
        <v>0</v>
      </c>
    </row>
    <row r="24" spans="1:32" s="7" customFormat="1" ht="15.75" hidden="1" customHeight="1" x14ac:dyDescent="0.3">
      <c r="A24" s="20" t="s">
        <v>72</v>
      </c>
      <c r="B24" s="16"/>
      <c r="C24" s="17"/>
      <c r="D24" s="17"/>
      <c r="E24" s="18"/>
      <c r="F24" s="19"/>
      <c r="G24" s="19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60">
        <f t="shared" si="0"/>
        <v>0</v>
      </c>
    </row>
    <row r="25" spans="1:32" s="7" customFormat="1" ht="15.6" hidden="1" customHeight="1" x14ac:dyDescent="0.3">
      <c r="A25" s="32"/>
      <c r="B25" s="21"/>
      <c r="C25" s="43"/>
      <c r="D25" s="20"/>
      <c r="E25" s="43"/>
      <c r="F25" s="21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60">
        <f t="shared" si="0"/>
        <v>0</v>
      </c>
    </row>
    <row r="26" spans="1:32" s="15" customFormat="1" ht="15.75" hidden="1" customHeight="1" x14ac:dyDescent="0.3">
      <c r="A26" s="40" t="s">
        <v>13</v>
      </c>
      <c r="B26" s="21" t="s">
        <v>20</v>
      </c>
      <c r="C26" s="42" t="s">
        <v>73</v>
      </c>
      <c r="D26" s="54" t="s">
        <v>74</v>
      </c>
      <c r="E26" s="62" t="s">
        <v>75</v>
      </c>
      <c r="F26" s="20" t="s">
        <v>14</v>
      </c>
      <c r="G26" s="20"/>
      <c r="H26" s="23"/>
      <c r="I26" s="23"/>
      <c r="J26" s="23"/>
      <c r="K26" s="23"/>
      <c r="L26" s="23"/>
      <c r="M26" s="23"/>
      <c r="N26" s="63">
        <v>95000</v>
      </c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0">
        <f t="shared" si="0"/>
        <v>95000</v>
      </c>
    </row>
    <row r="27" spans="1:32" s="7" customFormat="1" ht="15.75" hidden="1" customHeight="1" x14ac:dyDescent="0.3">
      <c r="A27" s="40" t="s">
        <v>18</v>
      </c>
      <c r="B27" s="51" t="s">
        <v>34</v>
      </c>
      <c r="C27" s="64" t="s">
        <v>97</v>
      </c>
      <c r="D27" s="54" t="s">
        <v>98</v>
      </c>
      <c r="E27" s="54" t="s">
        <v>99</v>
      </c>
      <c r="F27" s="21" t="s">
        <v>14</v>
      </c>
      <c r="G27" s="21"/>
      <c r="H27" s="22"/>
      <c r="I27" s="22"/>
      <c r="J27" s="22"/>
      <c r="K27" s="22"/>
      <c r="L27" s="22"/>
      <c r="M27" s="22"/>
      <c r="N27" s="65"/>
      <c r="O27" s="65"/>
      <c r="P27" s="65"/>
      <c r="Q27" s="65"/>
      <c r="R27" s="65">
        <v>844389</v>
      </c>
      <c r="S27" s="65"/>
      <c r="T27" s="65">
        <v>844389</v>
      </c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0">
        <f t="shared" si="0"/>
        <v>1688778</v>
      </c>
    </row>
    <row r="28" spans="1:32" s="7" customFormat="1" ht="15.6" hidden="1" customHeight="1" x14ac:dyDescent="0.3">
      <c r="A28" s="40"/>
      <c r="B28" s="21"/>
      <c r="C28" s="20"/>
      <c r="D28" s="20"/>
      <c r="E28" s="20"/>
      <c r="F28" s="21"/>
      <c r="G28" s="21"/>
      <c r="H28" s="22"/>
      <c r="I28" s="22"/>
      <c r="J28" s="22"/>
      <c r="K28" s="22"/>
      <c r="L28" s="22"/>
      <c r="M28" s="22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0">
        <f t="shared" si="0"/>
        <v>0</v>
      </c>
    </row>
    <row r="29" spans="1:32" s="7" customFormat="1" ht="15.75" hidden="1" customHeight="1" x14ac:dyDescent="0.3">
      <c r="A29" s="40"/>
      <c r="B29" s="21"/>
      <c r="C29" s="34"/>
      <c r="D29" s="34"/>
      <c r="E29" s="34"/>
      <c r="F29" s="21"/>
      <c r="G29" s="21"/>
      <c r="H29" s="22"/>
      <c r="I29" s="22"/>
      <c r="J29" s="22"/>
      <c r="K29" s="22"/>
      <c r="L29" s="22"/>
      <c r="M29" s="22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0">
        <f t="shared" si="0"/>
        <v>0</v>
      </c>
    </row>
    <row r="30" spans="1:32" s="7" customFormat="1" ht="15.75" hidden="1" customHeight="1" x14ac:dyDescent="0.3">
      <c r="A30" s="32"/>
      <c r="B30" s="21"/>
      <c r="C30" s="43"/>
      <c r="D30" s="20"/>
      <c r="E30" s="43"/>
      <c r="F30" s="21"/>
      <c r="G30" s="21"/>
      <c r="H30" s="22"/>
      <c r="I30" s="22"/>
      <c r="J30" s="22"/>
      <c r="K30" s="22"/>
      <c r="L30" s="22"/>
      <c r="M30" s="22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0">
        <f t="shared" si="0"/>
        <v>0</v>
      </c>
    </row>
    <row r="31" spans="1:32" s="8" customFormat="1" ht="15.75" hidden="1" customHeight="1" x14ac:dyDescent="0.3">
      <c r="A31" s="14" t="s">
        <v>8</v>
      </c>
      <c r="B31" s="16"/>
      <c r="C31" s="19"/>
      <c r="D31" s="19"/>
      <c r="E31" s="16"/>
      <c r="F31" s="16"/>
      <c r="G31" s="16"/>
      <c r="H31" s="22"/>
      <c r="I31" s="22"/>
      <c r="J31" s="22"/>
      <c r="K31" s="22"/>
      <c r="L31" s="22"/>
      <c r="M31" s="22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0">
        <f t="shared" si="0"/>
        <v>0</v>
      </c>
    </row>
    <row r="32" spans="1:32" s="7" customFormat="1" ht="15.75" hidden="1" customHeight="1" x14ac:dyDescent="0.3">
      <c r="A32" s="20" t="s">
        <v>112</v>
      </c>
      <c r="B32" s="16"/>
      <c r="C32" s="19"/>
      <c r="D32" s="19"/>
      <c r="E32" s="16"/>
      <c r="F32" s="16"/>
      <c r="G32" s="16"/>
      <c r="H32" s="22"/>
      <c r="I32" s="22"/>
      <c r="J32" s="22"/>
      <c r="K32" s="22"/>
      <c r="L32" s="22"/>
      <c r="M32" s="22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0">
        <f t="shared" si="0"/>
        <v>0</v>
      </c>
    </row>
    <row r="33" spans="1:33" s="8" customFormat="1" ht="15.75" hidden="1" customHeight="1" x14ac:dyDescent="0.3">
      <c r="A33" s="35" t="s">
        <v>116</v>
      </c>
      <c r="B33" s="21" t="s">
        <v>20</v>
      </c>
      <c r="C33" s="20" t="s">
        <v>117</v>
      </c>
      <c r="D33" s="44" t="s">
        <v>118</v>
      </c>
      <c r="E33" s="44" t="s">
        <v>119</v>
      </c>
      <c r="F33" s="20">
        <v>17.245000000000001</v>
      </c>
      <c r="G33" s="68" t="s">
        <v>113</v>
      </c>
      <c r="H33" s="22"/>
      <c r="I33" s="22"/>
      <c r="J33" s="22"/>
      <c r="K33" s="22"/>
      <c r="L33" s="22"/>
      <c r="M33" s="22"/>
      <c r="N33" s="65"/>
      <c r="O33" s="65"/>
      <c r="P33" s="65"/>
      <c r="Q33" s="65"/>
      <c r="R33" s="65"/>
      <c r="S33" s="65"/>
      <c r="T33" s="65"/>
      <c r="U33" s="65"/>
      <c r="V33" s="65">
        <f>19949.0846319166-1</f>
        <v>19948.084631916601</v>
      </c>
      <c r="W33" s="65"/>
      <c r="X33" s="65"/>
      <c r="Y33" s="65"/>
      <c r="Z33" s="65"/>
      <c r="AA33" s="65"/>
      <c r="AB33" s="65"/>
      <c r="AC33" s="65">
        <v>-8621</v>
      </c>
      <c r="AD33" s="65"/>
      <c r="AE33" s="65"/>
      <c r="AF33" s="60">
        <f t="shared" si="0"/>
        <v>11327.084631916601</v>
      </c>
    </row>
    <row r="34" spans="1:33" s="8" customFormat="1" ht="16.5" hidden="1" x14ac:dyDescent="0.3">
      <c r="A34" s="35" t="s">
        <v>116</v>
      </c>
      <c r="B34" s="21" t="s">
        <v>174</v>
      </c>
      <c r="C34" s="20" t="s">
        <v>117</v>
      </c>
      <c r="D34" s="44" t="s">
        <v>118</v>
      </c>
      <c r="E34" s="44" t="s">
        <v>119</v>
      </c>
      <c r="F34" s="20">
        <v>17.245000000000001</v>
      </c>
      <c r="G34" s="68" t="s">
        <v>113</v>
      </c>
      <c r="H34" s="22"/>
      <c r="I34" s="22"/>
      <c r="J34" s="22"/>
      <c r="K34" s="22"/>
      <c r="L34" s="22"/>
      <c r="M34" s="22"/>
      <c r="N34" s="65"/>
      <c r="O34" s="65"/>
      <c r="P34" s="65"/>
      <c r="Q34" s="65"/>
      <c r="R34" s="65"/>
      <c r="S34" s="65"/>
      <c r="T34" s="65"/>
      <c r="U34" s="65"/>
      <c r="V34" s="65">
        <v>1</v>
      </c>
      <c r="W34" s="65"/>
      <c r="X34" s="65"/>
      <c r="Y34" s="65"/>
      <c r="Z34" s="65"/>
      <c r="AA34" s="65"/>
      <c r="AB34" s="65"/>
      <c r="AC34" s="65">
        <f>8621-1</f>
        <v>8620</v>
      </c>
      <c r="AD34" s="65"/>
      <c r="AE34" s="65"/>
      <c r="AF34" s="60">
        <f t="shared" si="0"/>
        <v>8621</v>
      </c>
    </row>
    <row r="35" spans="1:33" s="7" customFormat="1" ht="16.5" hidden="1" x14ac:dyDescent="0.3">
      <c r="A35" s="35" t="s">
        <v>116</v>
      </c>
      <c r="B35" s="21" t="s">
        <v>175</v>
      </c>
      <c r="C35" s="20" t="s">
        <v>117</v>
      </c>
      <c r="D35" s="44" t="s">
        <v>118</v>
      </c>
      <c r="E35" s="44" t="s">
        <v>119</v>
      </c>
      <c r="F35" s="20">
        <v>17.245000000000001</v>
      </c>
      <c r="G35" s="68" t="s">
        <v>113</v>
      </c>
      <c r="H35" s="22"/>
      <c r="I35" s="22"/>
      <c r="J35" s="22"/>
      <c r="K35" s="22"/>
      <c r="L35" s="22"/>
      <c r="M35" s="22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>
        <v>1</v>
      </c>
      <c r="AD35" s="65"/>
      <c r="AE35" s="65"/>
      <c r="AF35" s="60">
        <f t="shared" si="0"/>
        <v>1</v>
      </c>
    </row>
    <row r="36" spans="1:33" s="7" customFormat="1" ht="16.5" hidden="1" x14ac:dyDescent="0.3">
      <c r="A36" s="39"/>
      <c r="B36" s="21"/>
      <c r="C36" s="20"/>
      <c r="D36" s="20"/>
      <c r="E36" s="20"/>
      <c r="F36" s="20"/>
      <c r="G36" s="20"/>
      <c r="H36" s="22"/>
      <c r="I36" s="22"/>
      <c r="J36" s="22"/>
      <c r="K36" s="22"/>
      <c r="L36" s="22"/>
      <c r="M36" s="22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0">
        <f t="shared" si="0"/>
        <v>0</v>
      </c>
    </row>
    <row r="37" spans="1:33" s="7" customFormat="1" ht="16.5" hidden="1" x14ac:dyDescent="0.3">
      <c r="A37" s="39"/>
      <c r="B37" s="21"/>
      <c r="C37" s="20"/>
      <c r="D37" s="20"/>
      <c r="E37" s="20"/>
      <c r="F37" s="20"/>
      <c r="G37" s="20"/>
      <c r="H37" s="22"/>
      <c r="I37" s="22"/>
      <c r="J37" s="22"/>
      <c r="K37" s="22"/>
      <c r="L37" s="22"/>
      <c r="M37" s="22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0">
        <f t="shared" si="0"/>
        <v>0</v>
      </c>
    </row>
    <row r="38" spans="1:33" s="7" customFormat="1" ht="16.5" hidden="1" x14ac:dyDescent="0.3">
      <c r="A38" s="39"/>
      <c r="B38" s="21"/>
      <c r="C38" s="20"/>
      <c r="D38" s="20"/>
      <c r="E38" s="20"/>
      <c r="F38" s="20"/>
      <c r="G38" s="20"/>
      <c r="H38" s="22"/>
      <c r="I38" s="22"/>
      <c r="J38" s="22"/>
      <c r="K38" s="22"/>
      <c r="L38" s="22"/>
      <c r="M38" s="22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0">
        <f t="shared" si="0"/>
        <v>0</v>
      </c>
      <c r="AG38" s="48"/>
    </row>
    <row r="39" spans="1:33" s="7" customFormat="1" ht="16.5" hidden="1" x14ac:dyDescent="0.3">
      <c r="A39" s="32"/>
      <c r="B39" s="21"/>
      <c r="C39" s="34"/>
      <c r="D39" s="34"/>
      <c r="E39" s="36"/>
      <c r="F39" s="20"/>
      <c r="G39" s="20"/>
      <c r="H39" s="22"/>
      <c r="I39" s="22"/>
      <c r="J39" s="22"/>
      <c r="K39" s="22"/>
      <c r="L39" s="22"/>
      <c r="M39" s="22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0">
        <f t="shared" si="0"/>
        <v>0</v>
      </c>
    </row>
    <row r="40" spans="1:33" s="6" customFormat="1" ht="16.5" hidden="1" x14ac:dyDescent="0.3">
      <c r="A40" s="9"/>
      <c r="B40" s="16"/>
      <c r="C40" s="17"/>
      <c r="D40" s="17"/>
      <c r="E40" s="18"/>
      <c r="F40" s="19"/>
      <c r="G40" s="19"/>
      <c r="H40" s="22"/>
      <c r="I40" s="22"/>
      <c r="J40" s="22"/>
      <c r="K40" s="22"/>
      <c r="L40" s="22"/>
      <c r="M40" s="22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0">
        <f t="shared" si="0"/>
        <v>0</v>
      </c>
    </row>
    <row r="41" spans="1:33" s="6" customFormat="1" ht="16.5" hidden="1" x14ac:dyDescent="0.3">
      <c r="A41" s="14" t="s">
        <v>8</v>
      </c>
      <c r="B41" s="16"/>
      <c r="C41" s="17"/>
      <c r="D41" s="17"/>
      <c r="E41" s="18"/>
      <c r="F41" s="19"/>
      <c r="G41" s="19"/>
      <c r="H41" s="22"/>
      <c r="I41" s="22"/>
      <c r="J41" s="22"/>
      <c r="K41" s="22"/>
      <c r="L41" s="22"/>
      <c r="M41" s="22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0">
        <f t="shared" si="0"/>
        <v>0</v>
      </c>
    </row>
    <row r="42" spans="1:33" s="7" customFormat="1" ht="16.5" hidden="1" x14ac:dyDescent="0.3">
      <c r="A42" s="20" t="s">
        <v>40</v>
      </c>
      <c r="B42" s="16"/>
      <c r="C42" s="17"/>
      <c r="D42" s="17"/>
      <c r="E42" s="18"/>
      <c r="F42" s="19"/>
      <c r="G42" s="19"/>
      <c r="H42" s="22"/>
      <c r="I42" s="22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0">
        <f t="shared" si="0"/>
        <v>0</v>
      </c>
    </row>
    <row r="43" spans="1:33" s="8" customFormat="1" ht="15.75" hidden="1" x14ac:dyDescent="0.25">
      <c r="A43" s="52" t="s">
        <v>41</v>
      </c>
      <c r="B43" s="51" t="s">
        <v>20</v>
      </c>
      <c r="C43" s="20" t="s">
        <v>42</v>
      </c>
      <c r="D43" s="20" t="s">
        <v>43</v>
      </c>
      <c r="E43" s="20" t="s">
        <v>44</v>
      </c>
      <c r="F43" s="20">
        <v>17.225000000000001</v>
      </c>
      <c r="G43" s="83" t="s">
        <v>169</v>
      </c>
      <c r="H43" s="22"/>
      <c r="I43" s="22"/>
      <c r="J43" s="65">
        <f>382931.86-1</f>
        <v>382930.86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>
        <v>91171.68</v>
      </c>
      <c r="AB43" s="65"/>
      <c r="AC43" s="65">
        <v>-308090.53999999998</v>
      </c>
      <c r="AD43" s="65"/>
      <c r="AE43" s="65"/>
      <c r="AF43" s="60">
        <f t="shared" si="0"/>
        <v>166012</v>
      </c>
    </row>
    <row r="44" spans="1:33" s="8" customFormat="1" ht="15.75" hidden="1" x14ac:dyDescent="0.25">
      <c r="A44" s="52" t="s">
        <v>41</v>
      </c>
      <c r="B44" s="46" t="s">
        <v>45</v>
      </c>
      <c r="C44" s="20" t="s">
        <v>42</v>
      </c>
      <c r="D44" s="20" t="s">
        <v>43</v>
      </c>
      <c r="E44" s="20" t="s">
        <v>44</v>
      </c>
      <c r="F44" s="20">
        <v>17.225000000000001</v>
      </c>
      <c r="G44" s="83" t="s">
        <v>169</v>
      </c>
      <c r="H44" s="22"/>
      <c r="I44" s="22"/>
      <c r="J44" s="65">
        <v>1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>
        <v>308090.53999999998</v>
      </c>
      <c r="AD44" s="65"/>
      <c r="AE44" s="65"/>
      <c r="AF44" s="60">
        <f t="shared" si="0"/>
        <v>308091.53999999998</v>
      </c>
    </row>
    <row r="45" spans="1:33" s="7" customFormat="1" ht="16.5" hidden="1" x14ac:dyDescent="0.3">
      <c r="A45" s="32"/>
      <c r="B45" s="21"/>
      <c r="C45" s="20"/>
      <c r="D45" s="20"/>
      <c r="E45" s="20"/>
      <c r="F45" s="20"/>
      <c r="G45" s="20"/>
      <c r="H45" s="23"/>
      <c r="I45" s="2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0">
        <f t="shared" si="0"/>
        <v>0</v>
      </c>
    </row>
    <row r="46" spans="1:33" s="7" customFormat="1" ht="16.5" hidden="1" x14ac:dyDescent="0.3">
      <c r="A46" s="32"/>
      <c r="B46" s="21"/>
      <c r="C46" s="20"/>
      <c r="D46" s="20"/>
      <c r="E46" s="20"/>
      <c r="F46" s="20"/>
      <c r="G46" s="20"/>
      <c r="H46" s="23"/>
      <c r="I46" s="2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0">
        <f t="shared" si="0"/>
        <v>0</v>
      </c>
    </row>
    <row r="47" spans="1:33" s="7" customFormat="1" ht="16.5" hidden="1" x14ac:dyDescent="0.3">
      <c r="A47" s="10"/>
      <c r="B47" s="16"/>
      <c r="C47" s="17"/>
      <c r="D47" s="17"/>
      <c r="E47" s="17"/>
      <c r="F47" s="19"/>
      <c r="G47" s="19"/>
      <c r="H47" s="23"/>
      <c r="I47" s="2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0">
        <f t="shared" si="0"/>
        <v>0</v>
      </c>
    </row>
    <row r="48" spans="1:33" s="6" customFormat="1" ht="16.5" hidden="1" x14ac:dyDescent="0.3">
      <c r="A48" s="14" t="s">
        <v>8</v>
      </c>
      <c r="B48" s="16"/>
      <c r="C48" s="17"/>
      <c r="D48" s="17"/>
      <c r="E48" s="18"/>
      <c r="F48" s="19"/>
      <c r="G48" s="19"/>
      <c r="H48" s="22"/>
      <c r="I48" s="22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0">
        <f t="shared" si="0"/>
        <v>0</v>
      </c>
    </row>
    <row r="49" spans="1:33" s="7" customFormat="1" ht="16.5" hidden="1" x14ac:dyDescent="0.3">
      <c r="A49" s="20" t="s">
        <v>65</v>
      </c>
      <c r="B49" s="16"/>
      <c r="C49" s="17"/>
      <c r="D49" s="17"/>
      <c r="E49" s="18"/>
      <c r="F49" s="19"/>
      <c r="G49" s="19"/>
      <c r="H49" s="22"/>
      <c r="I49" s="22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0">
        <f t="shared" si="0"/>
        <v>0</v>
      </c>
    </row>
    <row r="50" spans="1:33" s="8" customFormat="1" ht="16.5" hidden="1" x14ac:dyDescent="0.3">
      <c r="A50" s="39" t="s">
        <v>70</v>
      </c>
      <c r="B50" s="21" t="s">
        <v>66</v>
      </c>
      <c r="C50" s="20" t="s">
        <v>67</v>
      </c>
      <c r="D50" s="20" t="s">
        <v>68</v>
      </c>
      <c r="E50" s="36" t="s">
        <v>69</v>
      </c>
      <c r="F50" s="38">
        <v>17.800999999999998</v>
      </c>
      <c r="G50" s="68" t="s">
        <v>114</v>
      </c>
      <c r="H50" s="23"/>
      <c r="I50" s="23"/>
      <c r="J50" s="63"/>
      <c r="K50" s="63"/>
      <c r="L50" s="63"/>
      <c r="M50" s="63">
        <v>3824</v>
      </c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>
        <v>-244</v>
      </c>
      <c r="AE50" s="63"/>
      <c r="AF50" s="60">
        <f>SUM(M50:AD50)</f>
        <v>3580</v>
      </c>
    </row>
    <row r="51" spans="1:33" s="8" customFormat="1" ht="15" hidden="1" x14ac:dyDescent="0.25">
      <c r="A51" s="40"/>
      <c r="B51" s="21"/>
      <c r="C51" s="34"/>
      <c r="D51" s="34"/>
      <c r="E51" s="36"/>
      <c r="F51" s="38"/>
      <c r="G51" s="38"/>
      <c r="H51" s="23"/>
      <c r="I51" s="2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0">
        <f t="shared" si="0"/>
        <v>0</v>
      </c>
    </row>
    <row r="52" spans="1:33" s="8" customFormat="1" ht="15" hidden="1" x14ac:dyDescent="0.25">
      <c r="A52" s="40"/>
      <c r="B52" s="21"/>
      <c r="C52" s="20"/>
      <c r="D52" s="44"/>
      <c r="E52" s="20"/>
      <c r="F52" s="20"/>
      <c r="G52" s="20"/>
      <c r="H52" s="23"/>
      <c r="I52" s="2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0">
        <f t="shared" si="0"/>
        <v>0</v>
      </c>
      <c r="AG52" s="41"/>
    </row>
    <row r="53" spans="1:33" s="8" customFormat="1" ht="16.5" hidden="1" x14ac:dyDescent="0.3">
      <c r="A53" s="32"/>
      <c r="B53" s="21"/>
      <c r="C53" s="34"/>
      <c r="D53" s="34"/>
      <c r="E53" s="34"/>
      <c r="F53" s="17"/>
      <c r="G53" s="17"/>
      <c r="H53" s="23"/>
      <c r="I53" s="2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0">
        <f t="shared" si="0"/>
        <v>0</v>
      </c>
    </row>
    <row r="54" spans="1:33" s="8" customFormat="1" ht="16.5" hidden="1" x14ac:dyDescent="0.3">
      <c r="A54" s="10"/>
      <c r="B54" s="16"/>
      <c r="C54" s="19"/>
      <c r="D54" s="19"/>
      <c r="E54" s="19"/>
      <c r="F54" s="17"/>
      <c r="G54" s="17"/>
      <c r="H54" s="23"/>
      <c r="I54" s="2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0">
        <f t="shared" si="0"/>
        <v>0</v>
      </c>
    </row>
    <row r="55" spans="1:33" s="8" customFormat="1" ht="16.5" x14ac:dyDescent="0.3">
      <c r="A55" s="14" t="s">
        <v>8</v>
      </c>
      <c r="B55" s="16"/>
      <c r="C55" s="19"/>
      <c r="D55" s="19"/>
      <c r="E55" s="19"/>
      <c r="F55" s="17"/>
      <c r="G55" s="17"/>
      <c r="H55" s="23"/>
      <c r="I55" s="2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0">
        <f t="shared" si="0"/>
        <v>0</v>
      </c>
    </row>
    <row r="56" spans="1:33" s="8" customFormat="1" ht="16.5" x14ac:dyDescent="0.3">
      <c r="A56" s="20" t="s">
        <v>25</v>
      </c>
      <c r="B56" s="16"/>
      <c r="C56" s="19"/>
      <c r="D56" s="19"/>
      <c r="E56" s="19"/>
      <c r="F56" s="17"/>
      <c r="G56" s="17"/>
      <c r="H56" s="23"/>
      <c r="I56" s="2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0">
        <f t="shared" si="0"/>
        <v>0</v>
      </c>
    </row>
    <row r="57" spans="1:33" s="8" customFormat="1" ht="16.5" hidden="1" x14ac:dyDescent="0.3">
      <c r="A57" s="39" t="s">
        <v>24</v>
      </c>
      <c r="B57" s="21" t="s">
        <v>53</v>
      </c>
      <c r="C57" s="20" t="s">
        <v>82</v>
      </c>
      <c r="D57" s="20" t="s">
        <v>83</v>
      </c>
      <c r="E57" s="20" t="s">
        <v>84</v>
      </c>
      <c r="F57" s="21">
        <v>17.207000000000001</v>
      </c>
      <c r="G57" s="68" t="s">
        <v>115</v>
      </c>
      <c r="H57" s="23"/>
      <c r="I57" s="23"/>
      <c r="J57" s="63"/>
      <c r="K57" s="63"/>
      <c r="L57" s="63"/>
      <c r="M57" s="63"/>
      <c r="N57" s="63"/>
      <c r="O57" s="63"/>
      <c r="P57" s="63">
        <f>1073311-1</f>
        <v>1073310</v>
      </c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>
        <v>-897800.85454545403</v>
      </c>
      <c r="AD57" s="63"/>
      <c r="AE57" s="63"/>
      <c r="AF57" s="60">
        <f t="shared" si="0"/>
        <v>175509.14545454597</v>
      </c>
    </row>
    <row r="58" spans="1:33" s="7" customFormat="1" ht="16.5" hidden="1" x14ac:dyDescent="0.3">
      <c r="A58" s="39" t="s">
        <v>24</v>
      </c>
      <c r="B58" s="21" t="s">
        <v>55</v>
      </c>
      <c r="C58" s="20" t="s">
        <v>82</v>
      </c>
      <c r="D58" s="20" t="s">
        <v>83</v>
      </c>
      <c r="E58" s="20" t="s">
        <v>84</v>
      </c>
      <c r="F58" s="21">
        <v>17.207000000000001</v>
      </c>
      <c r="G58" s="68" t="s">
        <v>115</v>
      </c>
      <c r="H58" s="23"/>
      <c r="I58" s="23"/>
      <c r="J58" s="63"/>
      <c r="K58" s="63"/>
      <c r="L58" s="63"/>
      <c r="M58" s="63"/>
      <c r="N58" s="63"/>
      <c r="O58" s="63"/>
      <c r="P58" s="63">
        <v>1</v>
      </c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>
        <v>56490</v>
      </c>
      <c r="AC58" s="63">
        <v>897800.85454545449</v>
      </c>
      <c r="AD58" s="63"/>
      <c r="AE58" s="63"/>
      <c r="AF58" s="60">
        <f t="shared" si="0"/>
        <v>954291.85454545449</v>
      </c>
    </row>
    <row r="59" spans="1:33" s="7" customFormat="1" ht="16.5" hidden="1" x14ac:dyDescent="0.3">
      <c r="A59" s="32" t="s">
        <v>19</v>
      </c>
      <c r="B59" s="21" t="s">
        <v>53</v>
      </c>
      <c r="C59" s="20" t="s">
        <v>82</v>
      </c>
      <c r="D59" s="20" t="s">
        <v>83</v>
      </c>
      <c r="E59" s="20" t="s">
        <v>85</v>
      </c>
      <c r="F59" s="21" t="s">
        <v>86</v>
      </c>
      <c r="G59" s="68" t="s">
        <v>115</v>
      </c>
      <c r="H59" s="23"/>
      <c r="I59" s="23"/>
      <c r="J59" s="63"/>
      <c r="K59" s="63"/>
      <c r="L59" s="63"/>
      <c r="M59" s="63"/>
      <c r="N59" s="63"/>
      <c r="O59" s="63"/>
      <c r="P59" s="63">
        <f>92424-1</f>
        <v>92423</v>
      </c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>
        <v>-25742.807272727299</v>
      </c>
      <c r="AD59" s="63"/>
      <c r="AE59" s="63"/>
      <c r="AF59" s="60">
        <f t="shared" si="0"/>
        <v>66680.192727272704</v>
      </c>
    </row>
    <row r="60" spans="1:33" s="7" customFormat="1" ht="16.5" hidden="1" x14ac:dyDescent="0.3">
      <c r="A60" s="32" t="s">
        <v>19</v>
      </c>
      <c r="B60" s="21" t="s">
        <v>55</v>
      </c>
      <c r="C60" s="20" t="s">
        <v>82</v>
      </c>
      <c r="D60" s="20" t="s">
        <v>83</v>
      </c>
      <c r="E60" s="20" t="s">
        <v>85</v>
      </c>
      <c r="F60" s="21" t="s">
        <v>86</v>
      </c>
      <c r="G60" s="68" t="s">
        <v>115</v>
      </c>
      <c r="H60" s="23"/>
      <c r="I60" s="23"/>
      <c r="J60" s="63"/>
      <c r="K60" s="63"/>
      <c r="L60" s="63"/>
      <c r="M60" s="63"/>
      <c r="N60" s="63"/>
      <c r="O60" s="63"/>
      <c r="P60" s="63">
        <v>1</v>
      </c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>
        <v>4864</v>
      </c>
      <c r="AC60" s="63">
        <v>25742.807272727267</v>
      </c>
      <c r="AD60" s="63"/>
      <c r="AE60" s="63"/>
      <c r="AF60" s="60">
        <f t="shared" si="0"/>
        <v>30607.807272727267</v>
      </c>
    </row>
    <row r="61" spans="1:33" s="7" customFormat="1" ht="16.5" hidden="1" x14ac:dyDescent="0.3">
      <c r="A61" s="69" t="s">
        <v>125</v>
      </c>
      <c r="B61" s="51" t="s">
        <v>20</v>
      </c>
      <c r="C61" s="70" t="s">
        <v>139</v>
      </c>
      <c r="D61" s="71" t="s">
        <v>126</v>
      </c>
      <c r="E61" s="71" t="s">
        <v>127</v>
      </c>
      <c r="F61" s="21" t="s">
        <v>14</v>
      </c>
      <c r="G61" s="21"/>
      <c r="H61" s="23"/>
      <c r="I61" s="2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>
        <v>13735</v>
      </c>
      <c r="X61" s="63"/>
      <c r="Y61" s="63"/>
      <c r="Z61" s="63"/>
      <c r="AA61" s="63"/>
      <c r="AB61" s="63"/>
      <c r="AC61" s="63"/>
      <c r="AD61" s="63"/>
      <c r="AE61" s="63"/>
      <c r="AF61" s="60">
        <f t="shared" si="0"/>
        <v>13735</v>
      </c>
    </row>
    <row r="62" spans="1:33" s="7" customFormat="1" ht="16.5" hidden="1" x14ac:dyDescent="0.3">
      <c r="A62" s="69" t="s">
        <v>128</v>
      </c>
      <c r="B62" s="51" t="s">
        <v>20</v>
      </c>
      <c r="C62" s="72" t="s">
        <v>140</v>
      </c>
      <c r="D62" s="72" t="s">
        <v>129</v>
      </c>
      <c r="E62" s="71" t="s">
        <v>130</v>
      </c>
      <c r="F62" s="21" t="s">
        <v>14</v>
      </c>
      <c r="G62" s="21"/>
      <c r="H62" s="23"/>
      <c r="I62" s="2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>
        <v>30703.05</v>
      </c>
      <c r="X62" s="63"/>
      <c r="Y62" s="63"/>
      <c r="Z62" s="63"/>
      <c r="AA62" s="63"/>
      <c r="AB62" s="63"/>
      <c r="AC62" s="63"/>
      <c r="AD62" s="63"/>
      <c r="AE62" s="63"/>
      <c r="AF62" s="60">
        <f t="shared" si="0"/>
        <v>30703.05</v>
      </c>
    </row>
    <row r="63" spans="1:33" s="7" customFormat="1" ht="16.5" hidden="1" x14ac:dyDescent="0.3">
      <c r="A63" s="69" t="s">
        <v>131</v>
      </c>
      <c r="B63" s="51" t="s">
        <v>20</v>
      </c>
      <c r="C63" s="73" t="s">
        <v>141</v>
      </c>
      <c r="D63" s="73" t="s">
        <v>132</v>
      </c>
      <c r="E63" s="74" t="s">
        <v>133</v>
      </c>
      <c r="F63" s="21" t="s">
        <v>14</v>
      </c>
      <c r="G63" s="21"/>
      <c r="H63" s="23"/>
      <c r="I63" s="2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>
        <v>40937.4</v>
      </c>
      <c r="X63" s="63"/>
      <c r="Y63" s="63"/>
      <c r="Z63" s="63"/>
      <c r="AA63" s="63"/>
      <c r="AB63" s="63"/>
      <c r="AC63" s="63"/>
      <c r="AD63" s="63"/>
      <c r="AE63" s="63"/>
      <c r="AF63" s="60">
        <f t="shared" si="0"/>
        <v>40937.4</v>
      </c>
    </row>
    <row r="64" spans="1:33" s="7" customFormat="1" ht="16.5" x14ac:dyDescent="0.3">
      <c r="A64" s="69" t="s">
        <v>134</v>
      </c>
      <c r="B64" s="51" t="s">
        <v>20</v>
      </c>
      <c r="C64" s="75" t="s">
        <v>142</v>
      </c>
      <c r="D64" s="75" t="s">
        <v>135</v>
      </c>
      <c r="E64" s="76" t="s">
        <v>136</v>
      </c>
      <c r="F64" s="21" t="s">
        <v>14</v>
      </c>
      <c r="G64" s="21"/>
      <c r="H64" s="23"/>
      <c r="I64" s="2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>
        <v>3296.75</v>
      </c>
      <c r="X64" s="63"/>
      <c r="Y64" s="63"/>
      <c r="Z64" s="63"/>
      <c r="AA64" s="63"/>
      <c r="AB64" s="63"/>
      <c r="AC64" s="63"/>
      <c r="AD64" s="63"/>
      <c r="AE64" s="63">
        <v>-468.75</v>
      </c>
      <c r="AF64" s="60">
        <f>SUM(W64:AE64)</f>
        <v>2828</v>
      </c>
    </row>
    <row r="65" spans="1:32" s="7" customFormat="1" ht="16.5" hidden="1" x14ac:dyDescent="0.3">
      <c r="A65" s="78" t="s">
        <v>149</v>
      </c>
      <c r="B65" s="51" t="s">
        <v>20</v>
      </c>
      <c r="C65" s="79" t="s">
        <v>150</v>
      </c>
      <c r="D65" s="80" t="s">
        <v>151</v>
      </c>
      <c r="E65" s="74" t="s">
        <v>152</v>
      </c>
      <c r="F65" s="21" t="s">
        <v>14</v>
      </c>
      <c r="G65" s="21"/>
      <c r="H65" s="23"/>
      <c r="I65" s="2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X65" s="77">
        <v>2761.34</v>
      </c>
      <c r="Y65" s="77"/>
      <c r="Z65" s="77"/>
      <c r="AA65" s="77"/>
      <c r="AB65" s="77"/>
      <c r="AC65" s="77"/>
      <c r="AD65" s="77"/>
      <c r="AE65" s="77"/>
      <c r="AF65" s="60">
        <f t="shared" si="0"/>
        <v>2761.34</v>
      </c>
    </row>
    <row r="66" spans="1:32" s="7" customFormat="1" ht="16.5" hidden="1" x14ac:dyDescent="0.3">
      <c r="A66" s="32" t="s">
        <v>157</v>
      </c>
      <c r="B66" s="51" t="s">
        <v>20</v>
      </c>
      <c r="C66" s="20" t="s">
        <v>154</v>
      </c>
      <c r="D66" s="20" t="s">
        <v>155</v>
      </c>
      <c r="E66" s="44" t="s">
        <v>156</v>
      </c>
      <c r="F66" s="21" t="s">
        <v>14</v>
      </c>
      <c r="G66" s="21"/>
      <c r="H66" s="23"/>
      <c r="I66" s="2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>
        <v>160.56</v>
      </c>
      <c r="Z66" s="63"/>
      <c r="AA66" s="63"/>
      <c r="AB66" s="63"/>
      <c r="AC66" s="63"/>
      <c r="AD66" s="63"/>
      <c r="AE66" s="63"/>
      <c r="AF66" s="60">
        <f t="shared" si="0"/>
        <v>160.56</v>
      </c>
    </row>
    <row r="67" spans="1:32" s="7" customFormat="1" ht="16.5" hidden="1" x14ac:dyDescent="0.3">
      <c r="A67" s="32"/>
      <c r="B67" s="21"/>
      <c r="C67" s="38"/>
      <c r="D67" s="38"/>
      <c r="E67" s="20"/>
      <c r="F67" s="21"/>
      <c r="G67" s="21"/>
      <c r="H67" s="23"/>
      <c r="I67" s="2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0">
        <f t="shared" si="0"/>
        <v>0</v>
      </c>
    </row>
    <row r="68" spans="1:32" s="7" customFormat="1" ht="16.5" hidden="1" x14ac:dyDescent="0.3">
      <c r="A68" s="32" t="s">
        <v>29</v>
      </c>
      <c r="B68" s="51" t="s">
        <v>30</v>
      </c>
      <c r="C68" s="20" t="s">
        <v>31</v>
      </c>
      <c r="D68" s="38" t="s">
        <v>21</v>
      </c>
      <c r="E68" s="20" t="s">
        <v>22</v>
      </c>
      <c r="F68" s="21">
        <v>10.561</v>
      </c>
      <c r="G68" s="21"/>
      <c r="H68" s="23">
        <v>14065.679999999998</v>
      </c>
      <c r="I68" s="2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0">
        <f t="shared" si="0"/>
        <v>14065.679999999998</v>
      </c>
    </row>
    <row r="69" spans="1:32" s="7" customFormat="1" ht="16.5" hidden="1" x14ac:dyDescent="0.3">
      <c r="A69" s="32" t="s">
        <v>33</v>
      </c>
      <c r="B69" s="51" t="s">
        <v>20</v>
      </c>
      <c r="C69" s="20" t="s">
        <v>35</v>
      </c>
      <c r="D69" s="20" t="s">
        <v>36</v>
      </c>
      <c r="E69" s="20" t="s">
        <v>37</v>
      </c>
      <c r="F69" s="21" t="s">
        <v>14</v>
      </c>
      <c r="G69" s="21"/>
      <c r="H69" s="23"/>
      <c r="I69" s="63">
        <v>52732.238727520744</v>
      </c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>
        <v>21000</v>
      </c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0">
        <f t="shared" si="0"/>
        <v>73732.238727520744</v>
      </c>
    </row>
    <row r="70" spans="1:32" s="7" customFormat="1" ht="16.5" hidden="1" x14ac:dyDescent="0.3">
      <c r="A70" s="32"/>
      <c r="B70" s="51"/>
      <c r="C70" s="20"/>
      <c r="D70" s="20"/>
      <c r="E70" s="20"/>
      <c r="F70" s="21"/>
      <c r="G70" s="21"/>
      <c r="H70" s="2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0">
        <f t="shared" si="0"/>
        <v>0</v>
      </c>
    </row>
    <row r="71" spans="1:32" s="7" customFormat="1" ht="16.5" hidden="1" x14ac:dyDescent="0.3">
      <c r="A71" s="81" t="s">
        <v>160</v>
      </c>
      <c r="B71" s="51" t="s">
        <v>161</v>
      </c>
      <c r="C71" s="19" t="s">
        <v>162</v>
      </c>
      <c r="D71" s="19" t="s">
        <v>21</v>
      </c>
      <c r="E71" s="19" t="s">
        <v>22</v>
      </c>
      <c r="F71" s="82">
        <v>10.561</v>
      </c>
      <c r="G71" s="21"/>
      <c r="H71" s="23"/>
      <c r="I71" s="2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>
        <v>13148.196851789999</v>
      </c>
      <c r="AA71" s="63"/>
      <c r="AB71" s="63"/>
      <c r="AC71" s="63"/>
      <c r="AD71" s="63"/>
      <c r="AE71" s="63"/>
      <c r="AF71" s="60">
        <f t="shared" si="0"/>
        <v>13148.196851789999</v>
      </c>
    </row>
    <row r="72" spans="1:32" s="7" customFormat="1" ht="16.5" hidden="1" x14ac:dyDescent="0.3">
      <c r="A72" s="32" t="s">
        <v>160</v>
      </c>
      <c r="B72" s="51" t="s">
        <v>163</v>
      </c>
      <c r="C72" s="19" t="s">
        <v>162</v>
      </c>
      <c r="D72" s="19" t="s">
        <v>21</v>
      </c>
      <c r="E72" s="19" t="s">
        <v>22</v>
      </c>
      <c r="F72" s="82">
        <v>10.561</v>
      </c>
      <c r="G72" s="19"/>
      <c r="H72" s="22"/>
      <c r="I72" s="22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>
        <v>16435.243148210004</v>
      </c>
      <c r="AA72" s="65"/>
      <c r="AB72" s="65"/>
      <c r="AC72" s="65"/>
      <c r="AD72" s="65"/>
      <c r="AE72" s="65"/>
      <c r="AF72" s="60">
        <f t="shared" si="0"/>
        <v>16435.243148210004</v>
      </c>
    </row>
    <row r="73" spans="1:32" s="7" customFormat="1" ht="18.75" x14ac:dyDescent="0.3">
      <c r="A73" s="11" t="s">
        <v>0</v>
      </c>
      <c r="B73" s="24"/>
      <c r="C73" s="25"/>
      <c r="D73" s="25"/>
      <c r="E73" s="25"/>
      <c r="F73" s="25"/>
      <c r="G73" s="25"/>
      <c r="H73" s="26">
        <f>SUM(H6:H72)</f>
        <v>14065.679999999998</v>
      </c>
      <c r="I73" s="66">
        <f>SUM(I69:I72)</f>
        <v>52732.238727520744</v>
      </c>
      <c r="J73" s="66">
        <f>SUM(J41:J47)</f>
        <v>382931.86</v>
      </c>
      <c r="K73" s="66">
        <f>SUM(K8:K22)</f>
        <v>2405696</v>
      </c>
      <c r="L73" s="66">
        <f>SUM(L7:L21)</f>
        <v>287749</v>
      </c>
      <c r="M73" s="66">
        <f>SUM(M50:M53)</f>
        <v>3824</v>
      </c>
      <c r="N73" s="66">
        <f>SUM(N24:N72)</f>
        <v>95000</v>
      </c>
      <c r="O73" s="66">
        <f>SUM(O10:O19)</f>
        <v>339935</v>
      </c>
      <c r="P73" s="66">
        <f>SUM(P57:P60)</f>
        <v>1165735</v>
      </c>
      <c r="Q73" s="66">
        <f>SUM(Q17:Q20)</f>
        <v>1143166</v>
      </c>
      <c r="R73" s="66">
        <f>SUM(R23:R29)</f>
        <v>844389</v>
      </c>
      <c r="S73" s="66">
        <f>SUM(S12:S21)</f>
        <v>1519112</v>
      </c>
      <c r="T73" s="66">
        <f>SUM(T23:T72)</f>
        <v>844389</v>
      </c>
      <c r="U73" s="66">
        <f>SUM(U55:U71)</f>
        <v>21000</v>
      </c>
      <c r="V73" s="66">
        <f>SUM(V32:V35)</f>
        <v>19949.084631916601</v>
      </c>
      <c r="W73" s="66">
        <f>SUM(W55:W66)</f>
        <v>88672.200000000012</v>
      </c>
      <c r="X73" s="66">
        <f>SUM(X54:X71)</f>
        <v>2761.34</v>
      </c>
      <c r="Y73" s="66">
        <f>SUM(Y56:Y67)</f>
        <v>160.56</v>
      </c>
      <c r="Z73" s="66">
        <f>SUM(Z71:Z72)</f>
        <v>29583.440000000002</v>
      </c>
      <c r="AA73" s="66">
        <f>SUM(AA42:AA53)</f>
        <v>91171.68</v>
      </c>
      <c r="AB73" s="66">
        <f>SUM(AB55:AB60)</f>
        <v>61354</v>
      </c>
      <c r="AC73" s="66">
        <f>SUM(AC7:AC72)</f>
        <v>4.2746250983327627E-9</v>
      </c>
      <c r="AD73" s="66">
        <f>SUM(AD47:AD52)</f>
        <v>-244</v>
      </c>
      <c r="AE73" s="66">
        <f>SUM(AE54:AE64)</f>
        <v>-468.75</v>
      </c>
      <c r="AF73" s="60"/>
    </row>
    <row r="74" spans="1:32" s="7" customFormat="1" ht="18.75" x14ac:dyDescent="0.3">
      <c r="A74" s="27"/>
      <c r="B74" s="28"/>
      <c r="C74" s="29"/>
      <c r="D74" s="29"/>
      <c r="E74" s="29"/>
      <c r="F74" s="29"/>
      <c r="G74" s="29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1"/>
    </row>
    <row r="75" spans="1:32" ht="16.5" x14ac:dyDescent="0.3">
      <c r="A75" s="8" t="s">
        <v>9</v>
      </c>
      <c r="B75" s="7"/>
    </row>
    <row r="76" spans="1:32" ht="15" hidden="1" x14ac:dyDescent="0.25">
      <c r="A76" s="33" t="s">
        <v>27</v>
      </c>
    </row>
    <row r="77" spans="1:32" ht="15" hidden="1" x14ac:dyDescent="0.25">
      <c r="A77" s="50" t="s">
        <v>28</v>
      </c>
    </row>
    <row r="78" spans="1:32" ht="15" hidden="1" x14ac:dyDescent="0.25">
      <c r="A78" s="33" t="s">
        <v>38</v>
      </c>
    </row>
    <row r="79" spans="1:32" ht="15" hidden="1" x14ac:dyDescent="0.25">
      <c r="A79" s="33" t="s">
        <v>39</v>
      </c>
    </row>
    <row r="80" spans="1:32" ht="15" hidden="1" x14ac:dyDescent="0.25">
      <c r="A80" s="33" t="s">
        <v>47</v>
      </c>
    </row>
    <row r="81" spans="1:1" ht="15" hidden="1" x14ac:dyDescent="0.25">
      <c r="A81" s="33" t="s">
        <v>48</v>
      </c>
    </row>
    <row r="82" spans="1:1" ht="15" hidden="1" x14ac:dyDescent="0.25">
      <c r="A82" s="33" t="s">
        <v>50</v>
      </c>
    </row>
    <row r="83" spans="1:1" ht="15" hidden="1" x14ac:dyDescent="0.25">
      <c r="A83" s="33" t="s">
        <v>51</v>
      </c>
    </row>
    <row r="84" spans="1:1" ht="15" hidden="1" x14ac:dyDescent="0.25">
      <c r="A84" s="33" t="s">
        <v>60</v>
      </c>
    </row>
    <row r="85" spans="1:1" ht="15" hidden="1" x14ac:dyDescent="0.25">
      <c r="A85" s="33" t="s">
        <v>61</v>
      </c>
    </row>
    <row r="86" spans="1:1" ht="15" hidden="1" x14ac:dyDescent="0.25">
      <c r="A86" s="33" t="s">
        <v>63</v>
      </c>
    </row>
    <row r="87" spans="1:1" ht="15" hidden="1" x14ac:dyDescent="0.25">
      <c r="A87" s="33" t="s">
        <v>64</v>
      </c>
    </row>
    <row r="88" spans="1:1" ht="15" hidden="1" x14ac:dyDescent="0.25">
      <c r="A88" s="33" t="s">
        <v>77</v>
      </c>
    </row>
    <row r="89" spans="1:1" ht="15" hidden="1" x14ac:dyDescent="0.25">
      <c r="A89" s="33" t="s">
        <v>76</v>
      </c>
    </row>
    <row r="90" spans="1:1" ht="15" hidden="1" x14ac:dyDescent="0.25">
      <c r="A90" s="33" t="s">
        <v>81</v>
      </c>
    </row>
    <row r="91" spans="1:1" ht="15" hidden="1" x14ac:dyDescent="0.25">
      <c r="A91" s="33" t="s">
        <v>80</v>
      </c>
    </row>
    <row r="92" spans="1:1" ht="15" hidden="1" x14ac:dyDescent="0.25">
      <c r="A92" s="33" t="s">
        <v>88</v>
      </c>
    </row>
    <row r="93" spans="1:1" ht="15" hidden="1" x14ac:dyDescent="0.25">
      <c r="A93" s="33" t="s">
        <v>87</v>
      </c>
    </row>
    <row r="94" spans="1:1" ht="15" hidden="1" x14ac:dyDescent="0.25">
      <c r="A94" s="33" t="s">
        <v>94</v>
      </c>
    </row>
    <row r="95" spans="1:1" ht="15" hidden="1" x14ac:dyDescent="0.25">
      <c r="A95" s="33" t="s">
        <v>93</v>
      </c>
    </row>
    <row r="96" spans="1:1" ht="15" hidden="1" x14ac:dyDescent="0.25">
      <c r="A96" s="33" t="s">
        <v>100</v>
      </c>
    </row>
    <row r="97" spans="1:1" ht="15" hidden="1" x14ac:dyDescent="0.25">
      <c r="A97" s="33" t="s">
        <v>96</v>
      </c>
    </row>
    <row r="98" spans="1:1" ht="15" hidden="1" x14ac:dyDescent="0.25">
      <c r="A98" s="33" t="s">
        <v>103</v>
      </c>
    </row>
    <row r="99" spans="1:1" ht="15" hidden="1" x14ac:dyDescent="0.25">
      <c r="A99" s="33" t="s">
        <v>102</v>
      </c>
    </row>
    <row r="100" spans="1:1" ht="15" hidden="1" x14ac:dyDescent="0.25">
      <c r="A100" s="33" t="s">
        <v>106</v>
      </c>
    </row>
    <row r="101" spans="1:1" ht="15" hidden="1" x14ac:dyDescent="0.25">
      <c r="A101" s="33" t="s">
        <v>96</v>
      </c>
    </row>
    <row r="102" spans="1:1" ht="15" hidden="1" x14ac:dyDescent="0.25">
      <c r="A102" s="33" t="s">
        <v>109</v>
      </c>
    </row>
    <row r="103" spans="1:1" ht="15" hidden="1" x14ac:dyDescent="0.25">
      <c r="A103" s="33" t="s">
        <v>108</v>
      </c>
    </row>
    <row r="104" spans="1:1" ht="15" hidden="1" x14ac:dyDescent="0.25">
      <c r="A104" s="33" t="s">
        <v>122</v>
      </c>
    </row>
    <row r="105" spans="1:1" ht="15" hidden="1" x14ac:dyDescent="0.25">
      <c r="A105" s="33" t="s">
        <v>120</v>
      </c>
    </row>
    <row r="106" spans="1:1" ht="15" hidden="1" x14ac:dyDescent="0.25">
      <c r="A106" s="33" t="s">
        <v>138</v>
      </c>
    </row>
    <row r="107" spans="1:1" ht="15" hidden="1" x14ac:dyDescent="0.25">
      <c r="A107" s="33" t="s">
        <v>137</v>
      </c>
    </row>
    <row r="108" spans="1:1" ht="15" hidden="1" x14ac:dyDescent="0.25">
      <c r="A108" s="33" t="s">
        <v>148</v>
      </c>
    </row>
    <row r="109" spans="1:1" ht="15" hidden="1" x14ac:dyDescent="0.25">
      <c r="A109" s="33" t="s">
        <v>137</v>
      </c>
    </row>
    <row r="110" spans="1:1" ht="15" hidden="1" x14ac:dyDescent="0.25">
      <c r="A110" s="33" t="s">
        <v>158</v>
      </c>
    </row>
    <row r="111" spans="1:1" ht="15" hidden="1" x14ac:dyDescent="0.25">
      <c r="A111" s="33" t="s">
        <v>137</v>
      </c>
    </row>
    <row r="112" spans="1:1" ht="15" hidden="1" x14ac:dyDescent="0.25">
      <c r="A112" s="33" t="s">
        <v>165</v>
      </c>
    </row>
    <row r="113" spans="1:1" ht="15" hidden="1" x14ac:dyDescent="0.25">
      <c r="A113" s="33" t="s">
        <v>164</v>
      </c>
    </row>
    <row r="114" spans="1:1" ht="15" hidden="1" x14ac:dyDescent="0.25">
      <c r="A114" s="33" t="s">
        <v>168</v>
      </c>
    </row>
    <row r="115" spans="1:1" ht="15" hidden="1" x14ac:dyDescent="0.25">
      <c r="A115" s="33" t="s">
        <v>167</v>
      </c>
    </row>
    <row r="116" spans="1:1" ht="15" hidden="1" x14ac:dyDescent="0.25">
      <c r="A116" s="33" t="s">
        <v>172</v>
      </c>
    </row>
    <row r="117" spans="1:1" ht="15" hidden="1" x14ac:dyDescent="0.25">
      <c r="A117" s="33" t="s">
        <v>171</v>
      </c>
    </row>
    <row r="118" spans="1:1" ht="15" hidden="1" x14ac:dyDescent="0.25">
      <c r="A118" s="33" t="s">
        <v>176</v>
      </c>
    </row>
    <row r="119" spans="1:1" ht="15" hidden="1" x14ac:dyDescent="0.25">
      <c r="A119" s="33" t="s">
        <v>177</v>
      </c>
    </row>
    <row r="120" spans="1:1" ht="15" hidden="1" x14ac:dyDescent="0.25">
      <c r="A120" s="33" t="s">
        <v>180</v>
      </c>
    </row>
    <row r="121" spans="1:1" ht="15" hidden="1" x14ac:dyDescent="0.25">
      <c r="A121" s="33" t="s">
        <v>179</v>
      </c>
    </row>
    <row r="122" spans="1:1" ht="15" x14ac:dyDescent="0.25">
      <c r="A122" s="33" t="s">
        <v>182</v>
      </c>
    </row>
    <row r="123" spans="1:1" ht="15" x14ac:dyDescent="0.25">
      <c r="A123" s="33" t="s">
        <v>179</v>
      </c>
    </row>
    <row r="128" spans="1:1" ht="15" x14ac:dyDescent="0.25">
      <c r="A128" s="33" t="s">
        <v>121</v>
      </c>
    </row>
    <row r="129" spans="1:1" ht="15" x14ac:dyDescent="0.25">
      <c r="A129" s="33" t="s">
        <v>144</v>
      </c>
    </row>
    <row r="130" spans="1:1" ht="15" x14ac:dyDescent="0.25">
      <c r="A130" s="33" t="s">
        <v>147</v>
      </c>
    </row>
    <row r="131" spans="1:1" ht="15" x14ac:dyDescent="0.25">
      <c r="A131" s="33" t="s">
        <v>145</v>
      </c>
    </row>
    <row r="132" spans="1:1" ht="15" x14ac:dyDescent="0.25">
      <c r="A132" s="33" t="s">
        <v>146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2023-09-05T13:26:01Z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