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ALL RIVER/"/>
    </mc:Choice>
  </mc:AlternateContent>
  <xr:revisionPtr revIDLastSave="0" documentId="8_{FF67EC5D-8CAB-4C29-88E6-D26DC73328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7" i="2" l="1"/>
  <c r="T80" i="2"/>
  <c r="S80" i="2"/>
  <c r="U9" i="2"/>
  <c r="R41" i="2"/>
  <c r="U41" i="2" s="1"/>
  <c r="U42" i="2"/>
  <c r="Q80" i="2"/>
  <c r="P45" i="2"/>
  <c r="U45" i="2" s="1"/>
  <c r="U46" i="2"/>
  <c r="U64" i="2"/>
  <c r="U66" i="2"/>
  <c r="O65" i="2"/>
  <c r="U65" i="2" s="1"/>
  <c r="O63" i="2"/>
  <c r="U40" i="2"/>
  <c r="N39" i="2"/>
  <c r="N80" i="2" s="1"/>
  <c r="M80" i="2"/>
  <c r="U8" i="2"/>
  <c r="O80" i="2" l="1"/>
  <c r="R80" i="2"/>
  <c r="P80" i="2"/>
  <c r="U63" i="2"/>
  <c r="U39" i="2"/>
  <c r="U44" i="2"/>
  <c r="L43" i="2"/>
  <c r="U43" i="2" s="1"/>
  <c r="U38" i="2"/>
  <c r="K37" i="2"/>
  <c r="K80" i="2" s="1"/>
  <c r="U30" i="2"/>
  <c r="J29" i="2"/>
  <c r="U29" i="2" s="1"/>
  <c r="H80" i="2"/>
  <c r="U76" i="2"/>
  <c r="G80" i="2"/>
  <c r="U37" i="2" l="1"/>
  <c r="J80" i="2"/>
  <c r="L80" i="2"/>
</calcChain>
</file>

<file path=xl/sharedStrings.xml><?xml version="1.0" encoding="utf-8"?>
<sst xmlns="http://schemas.openxmlformats.org/spreadsheetml/2006/main" count="182" uniqueCount="116">
  <si>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</si>
  <si>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</si>
  <si>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</si>
  <si>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</si>
  <si>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</si>
  <si>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</si>
  <si>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</si>
  <si>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</si>
  <si>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</si>
  <si>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</si>
  <si>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</si>
  <si>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</si>
  <si>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</si>
  <si>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</si>
  <si>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</si>
  <si>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</si>
  <si>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</si>
  <si>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</si>
  <si>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</si>
  <si>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</si>
  <si>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</si>
  <si>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</si>
  <si>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</si>
  <si>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MA COMMISSION FOR THE BLIND</t>
  </si>
  <si>
    <t>DVOP</t>
  </si>
  <si>
    <t>CT EOL 21CCFRIVETSUI</t>
  </si>
  <si>
    <t>CT EOL 21CCFRIVTRADE</t>
  </si>
  <si>
    <t>ALLOCATION FOR UI SERVICES</t>
  </si>
  <si>
    <t>TRADE</t>
  </si>
  <si>
    <t>N.A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</si>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</sst>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6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/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7" fontId="8" fillId="0" borderId="2" xfId="1" applyNumberFormat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6"/>
  <sheetViews>
    <sheetView tabSelected="1" topLeftCell="A77" zoomScale="120" zoomScaleNormal="120" workbookViewId="0">
      <selection activeCell="C109" sqref="C109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8.54296875" style="2" hidden="1" customWidth="1"/>
    <col min="8" max="8" width="18" style="2" hidden="1" customWidth="1"/>
    <col min="9" max="16" width="18.54296875" style="2" hidden="1" customWidth="1"/>
    <col min="17" max="19" width="18" style="2" hidden="1" customWidth="1"/>
    <col min="20" max="20" width="18" style="2" customWidth="1"/>
    <col min="21" max="21" width="12.1796875" style="3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1" ht="20.5" x14ac:dyDescent="0.45">
      <c r="A2" s="38" t="s">
        <v>7</v>
      </c>
      <c r="B2" s="6"/>
      <c r="C2" s="6"/>
      <c r="D2" s="6"/>
      <c r="E2" s="7"/>
      <c r="F2" s="7"/>
    </row>
    <row r="3" spans="1:21" ht="20.5" x14ac:dyDescent="0.45">
      <c r="A3" s="4" t="s">
        <v>12</v>
      </c>
      <c r="C3" s="1"/>
    </row>
    <row r="4" spans="1:21" ht="21" thickBot="1" x14ac:dyDescent="0.5">
      <c r="A4" s="4"/>
      <c r="B4" s="5"/>
      <c r="C4" s="1"/>
    </row>
    <row r="5" spans="1:21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39" t="s">
        <v>36</v>
      </c>
      <c r="H5" s="71" t="s">
        <v>50</v>
      </c>
      <c r="I5" s="39"/>
      <c r="J5" s="71" t="s">
        <v>58</v>
      </c>
      <c r="K5" s="71" t="s">
        <v>61</v>
      </c>
      <c r="L5" s="71" t="s">
        <v>70</v>
      </c>
      <c r="M5" s="71" t="s">
        <v>80</v>
      </c>
      <c r="N5" s="71" t="s">
        <v>83</v>
      </c>
      <c r="O5" s="71" t="s">
        <v>89</v>
      </c>
      <c r="P5" s="71" t="s">
        <v>96</v>
      </c>
      <c r="Q5" s="71" t="s">
        <v>101</v>
      </c>
      <c r="R5" s="71" t="s">
        <v>107</v>
      </c>
      <c r="S5" s="71" t="s">
        <v>111</v>
      </c>
      <c r="T5" s="71" t="s">
        <v>113</v>
      </c>
      <c r="U5" s="8" t="s">
        <v>6</v>
      </c>
    </row>
    <row r="6" spans="1:21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21" s="9" customFormat="1" ht="14.5" hidden="1" x14ac:dyDescent="0.35">
      <c r="A7" s="10" t="s">
        <v>76</v>
      </c>
      <c r="B7" s="11"/>
      <c r="C7" s="35"/>
      <c r="D7" s="35"/>
      <c r="E7" s="36"/>
      <c r="F7" s="1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1"/>
    </row>
    <row r="8" spans="1:21" s="9" customFormat="1" ht="15" hidden="1" x14ac:dyDescent="0.35">
      <c r="A8" s="40" t="s">
        <v>13</v>
      </c>
      <c r="B8" s="11" t="s">
        <v>53</v>
      </c>
      <c r="C8" s="59" t="s">
        <v>77</v>
      </c>
      <c r="D8" s="79" t="s">
        <v>78</v>
      </c>
      <c r="E8" s="80" t="s">
        <v>79</v>
      </c>
      <c r="F8" s="10" t="s">
        <v>29</v>
      </c>
      <c r="G8" s="41"/>
      <c r="H8" s="41"/>
      <c r="I8" s="41"/>
      <c r="J8" s="41"/>
      <c r="K8" s="41"/>
      <c r="L8" s="41"/>
      <c r="M8" s="74">
        <v>95000</v>
      </c>
      <c r="N8" s="74"/>
      <c r="O8" s="74"/>
      <c r="P8" s="74"/>
      <c r="Q8" s="74"/>
      <c r="R8" s="74"/>
      <c r="S8" s="74"/>
      <c r="T8" s="74"/>
      <c r="U8" s="54">
        <f>SUM(M8)</f>
        <v>95000</v>
      </c>
    </row>
    <row r="9" spans="1:21" s="9" customFormat="1" ht="15" hidden="1" thickBot="1" x14ac:dyDescent="0.4">
      <c r="A9" s="44" t="s">
        <v>15</v>
      </c>
      <c r="B9" s="69" t="s">
        <v>46</v>
      </c>
      <c r="C9" s="81" t="s">
        <v>102</v>
      </c>
      <c r="D9" s="79" t="s">
        <v>103</v>
      </c>
      <c r="E9" s="79" t="s">
        <v>104</v>
      </c>
      <c r="F9" s="11" t="s">
        <v>14</v>
      </c>
      <c r="G9" s="41"/>
      <c r="H9" s="41"/>
      <c r="I9" s="41"/>
      <c r="J9" s="41"/>
      <c r="K9" s="41"/>
      <c r="L9" s="41"/>
      <c r="M9" s="74"/>
      <c r="N9" s="74"/>
      <c r="O9" s="74"/>
      <c r="P9" s="74"/>
      <c r="Q9" s="74">
        <v>426306.5</v>
      </c>
      <c r="R9" s="74"/>
      <c r="S9" s="74">
        <v>426306.5</v>
      </c>
      <c r="T9" s="74"/>
      <c r="U9" s="54">
        <f>SUM(Q9:S9)</f>
        <v>852613</v>
      </c>
    </row>
    <row r="10" spans="1:21" s="9" customFormat="1" ht="15" hidden="1" thickTop="1" x14ac:dyDescent="0.35">
      <c r="A10" s="44"/>
      <c r="B10" s="11"/>
      <c r="C10" s="35"/>
      <c r="D10" s="35"/>
      <c r="E10" s="35"/>
      <c r="F10" s="11"/>
      <c r="G10" s="41"/>
      <c r="H10" s="41"/>
      <c r="I10" s="41"/>
      <c r="J10" s="41"/>
      <c r="K10" s="41"/>
      <c r="L10" s="41"/>
      <c r="M10" s="74"/>
      <c r="N10" s="74"/>
      <c r="O10" s="74"/>
      <c r="P10" s="74"/>
      <c r="Q10" s="74"/>
      <c r="R10" s="74"/>
      <c r="S10" s="74"/>
      <c r="T10" s="74"/>
      <c r="U10" s="54"/>
    </row>
    <row r="11" spans="1:21" s="9" customFormat="1" ht="14.5" hidden="1" x14ac:dyDescent="0.35">
      <c r="A11" s="44"/>
      <c r="B11" s="11"/>
      <c r="C11" s="35"/>
      <c r="D11" s="35"/>
      <c r="E11" s="35"/>
      <c r="F11" s="11"/>
      <c r="G11" s="41"/>
      <c r="H11" s="41"/>
      <c r="I11" s="41"/>
      <c r="J11" s="41"/>
      <c r="K11" s="41"/>
      <c r="L11" s="41"/>
      <c r="M11" s="74"/>
      <c r="N11" s="74"/>
      <c r="O11" s="74"/>
      <c r="P11" s="74"/>
      <c r="Q11" s="74"/>
      <c r="R11" s="74"/>
      <c r="S11" s="74"/>
      <c r="T11" s="74"/>
      <c r="U11" s="54"/>
    </row>
    <row r="12" spans="1:21" s="9" customFormat="1" ht="14.5" hidden="1" x14ac:dyDescent="0.35">
      <c r="A12" s="27" t="s">
        <v>8</v>
      </c>
      <c r="B12" s="11"/>
      <c r="C12" s="10"/>
      <c r="D12" s="10"/>
      <c r="E12" s="10"/>
      <c r="F12" s="11"/>
      <c r="G12" s="41"/>
      <c r="H12" s="41"/>
      <c r="I12" s="41"/>
      <c r="J12" s="41"/>
      <c r="K12" s="41"/>
      <c r="L12" s="41"/>
      <c r="M12" s="74"/>
      <c r="N12" s="74"/>
      <c r="O12" s="74"/>
      <c r="P12" s="74"/>
      <c r="Q12" s="74"/>
      <c r="R12" s="74"/>
      <c r="S12" s="74"/>
      <c r="T12" s="74"/>
      <c r="U12" s="54"/>
    </row>
    <row r="13" spans="1:21" s="9" customFormat="1" ht="14.5" hidden="1" x14ac:dyDescent="0.35">
      <c r="A13" s="42" t="s">
        <v>25</v>
      </c>
      <c r="B13" s="11"/>
      <c r="C13" s="10"/>
      <c r="D13" s="10"/>
      <c r="E13" s="10"/>
      <c r="F13" s="11"/>
      <c r="G13" s="41"/>
      <c r="H13" s="41"/>
      <c r="I13" s="41"/>
      <c r="J13" s="41"/>
      <c r="K13" s="41"/>
      <c r="L13" s="41"/>
      <c r="M13" s="74"/>
      <c r="N13" s="74"/>
      <c r="O13" s="74"/>
      <c r="P13" s="74"/>
      <c r="Q13" s="74"/>
      <c r="R13" s="74"/>
      <c r="S13" s="74"/>
      <c r="T13" s="74"/>
      <c r="U13" s="54"/>
    </row>
    <row r="14" spans="1:21" s="9" customFormat="1" ht="14.5" hidden="1" x14ac:dyDescent="0.35">
      <c r="A14" s="55" t="s">
        <v>24</v>
      </c>
      <c r="B14" s="11"/>
      <c r="C14" s="35"/>
      <c r="D14" s="35"/>
      <c r="E14" s="36"/>
      <c r="F14" s="51"/>
      <c r="G14" s="41"/>
      <c r="H14" s="41"/>
      <c r="I14" s="41"/>
      <c r="J14" s="41"/>
      <c r="K14" s="41"/>
      <c r="L14" s="41"/>
      <c r="M14" s="74"/>
      <c r="N14" s="74"/>
      <c r="O14" s="74"/>
      <c r="P14" s="74"/>
      <c r="Q14" s="74"/>
      <c r="R14" s="74"/>
      <c r="S14" s="74"/>
      <c r="T14" s="74"/>
      <c r="U14" s="54"/>
    </row>
    <row r="15" spans="1:21" s="9" customFormat="1" ht="14.5" hidden="1" x14ac:dyDescent="0.35">
      <c r="A15" s="55" t="s">
        <v>24</v>
      </c>
      <c r="B15" s="11"/>
      <c r="C15" s="35"/>
      <c r="D15" s="35"/>
      <c r="E15" s="36"/>
      <c r="F15" s="51"/>
      <c r="G15" s="41"/>
      <c r="H15" s="41"/>
      <c r="I15" s="41"/>
      <c r="J15" s="41"/>
      <c r="K15" s="41"/>
      <c r="L15" s="41"/>
      <c r="M15" s="74"/>
      <c r="N15" s="74"/>
      <c r="O15" s="74"/>
      <c r="P15" s="74"/>
      <c r="Q15" s="74"/>
      <c r="R15" s="74"/>
      <c r="S15" s="74"/>
      <c r="T15" s="74"/>
      <c r="U15" s="54"/>
    </row>
    <row r="16" spans="1:21" s="9" customFormat="1" ht="14.5" hidden="1" x14ac:dyDescent="0.35">
      <c r="A16" s="55" t="s">
        <v>32</v>
      </c>
      <c r="B16" s="11"/>
      <c r="C16" s="10"/>
      <c r="D16" s="50"/>
      <c r="E16" s="63"/>
      <c r="F16" s="10"/>
      <c r="G16" s="41"/>
      <c r="H16" s="41"/>
      <c r="I16" s="41"/>
      <c r="J16" s="41"/>
      <c r="K16" s="41"/>
      <c r="L16" s="41"/>
      <c r="M16" s="74"/>
      <c r="N16" s="74"/>
      <c r="O16" s="74"/>
      <c r="P16" s="74"/>
      <c r="Q16" s="74"/>
      <c r="R16" s="74"/>
      <c r="S16" s="74"/>
      <c r="T16" s="74"/>
      <c r="U16" s="54"/>
    </row>
    <row r="17" spans="1:21" s="9" customFormat="1" ht="14.5" hidden="1" x14ac:dyDescent="0.35">
      <c r="A17" s="37"/>
      <c r="B17" s="11"/>
      <c r="C17" s="35"/>
      <c r="D17" s="35"/>
      <c r="E17" s="35"/>
      <c r="F17" s="10"/>
      <c r="G17" s="41"/>
      <c r="H17" s="41"/>
      <c r="I17" s="41"/>
      <c r="J17" s="41"/>
      <c r="K17" s="41"/>
      <c r="L17" s="41"/>
      <c r="M17" s="74"/>
      <c r="N17" s="74"/>
      <c r="O17" s="74"/>
      <c r="P17" s="74"/>
      <c r="Q17" s="74"/>
      <c r="R17" s="74"/>
      <c r="S17" s="74"/>
      <c r="T17" s="74"/>
      <c r="U17" s="54"/>
    </row>
    <row r="18" spans="1:21" s="9" customFormat="1" ht="15" hidden="1" x14ac:dyDescent="0.35">
      <c r="A18" s="43"/>
      <c r="B18" s="11"/>
      <c r="C18" s="35"/>
      <c r="D18" s="35"/>
      <c r="E18" s="35"/>
      <c r="F18" s="10"/>
      <c r="G18" s="41"/>
      <c r="H18" s="41"/>
      <c r="I18" s="41"/>
      <c r="J18" s="41"/>
      <c r="K18" s="41"/>
      <c r="L18" s="41"/>
      <c r="M18" s="74"/>
      <c r="N18" s="74"/>
      <c r="O18" s="74"/>
      <c r="P18" s="74"/>
      <c r="Q18" s="74"/>
      <c r="R18" s="74"/>
      <c r="S18" s="74"/>
      <c r="T18" s="74"/>
      <c r="U18" s="54"/>
    </row>
    <row r="19" spans="1:21" s="9" customFormat="1" ht="14.5" hidden="1" x14ac:dyDescent="0.35">
      <c r="A19" s="27" t="s">
        <v>8</v>
      </c>
      <c r="B19" s="11"/>
      <c r="C19" s="35"/>
      <c r="D19" s="35"/>
      <c r="E19" s="35"/>
      <c r="F19" s="10"/>
      <c r="G19" s="41"/>
      <c r="H19" s="41"/>
      <c r="I19" s="41"/>
      <c r="J19" s="41"/>
      <c r="K19" s="41"/>
      <c r="L19" s="41"/>
      <c r="M19" s="74"/>
      <c r="N19" s="74"/>
      <c r="O19" s="74"/>
      <c r="P19" s="74"/>
      <c r="Q19" s="74"/>
      <c r="R19" s="74"/>
      <c r="S19" s="74"/>
      <c r="T19" s="74"/>
      <c r="U19" s="54"/>
    </row>
    <row r="20" spans="1:21" s="9" customFormat="1" ht="14.5" hidden="1" x14ac:dyDescent="0.35">
      <c r="A20" s="42" t="s">
        <v>26</v>
      </c>
      <c r="B20" s="11"/>
      <c r="C20" s="35"/>
      <c r="D20" s="35"/>
      <c r="E20" s="35"/>
      <c r="F20" s="10"/>
      <c r="G20" s="41"/>
      <c r="H20" s="41"/>
      <c r="I20" s="41"/>
      <c r="J20" s="41"/>
      <c r="K20" s="41"/>
      <c r="L20" s="41"/>
      <c r="M20" s="74"/>
      <c r="N20" s="74"/>
      <c r="O20" s="74"/>
      <c r="P20" s="74"/>
      <c r="Q20" s="74"/>
      <c r="R20" s="74"/>
      <c r="S20" s="74"/>
      <c r="T20" s="74"/>
      <c r="U20" s="54"/>
    </row>
    <row r="21" spans="1:21" s="9" customFormat="1" ht="14.5" hidden="1" x14ac:dyDescent="0.35">
      <c r="A21" s="37" t="s">
        <v>28</v>
      </c>
      <c r="B21" s="48"/>
      <c r="C21" s="10"/>
      <c r="D21" s="10"/>
      <c r="E21" s="10"/>
      <c r="F21" s="10"/>
      <c r="G21" s="41"/>
      <c r="H21" s="41"/>
      <c r="I21" s="41"/>
      <c r="J21" s="41"/>
      <c r="K21" s="41"/>
      <c r="L21" s="41"/>
      <c r="M21" s="74"/>
      <c r="N21" s="74"/>
      <c r="O21" s="74"/>
      <c r="P21" s="74"/>
      <c r="Q21" s="74"/>
      <c r="R21" s="74"/>
      <c r="S21" s="74"/>
      <c r="T21" s="74"/>
      <c r="U21" s="54"/>
    </row>
    <row r="22" spans="1:21" s="9" customFormat="1" ht="14.5" hidden="1" x14ac:dyDescent="0.35">
      <c r="A22" s="37" t="s">
        <v>28</v>
      </c>
      <c r="B22" s="11"/>
      <c r="C22" s="10"/>
      <c r="D22" s="10"/>
      <c r="E22" s="10"/>
      <c r="F22" s="10"/>
      <c r="G22" s="41"/>
      <c r="H22" s="41"/>
      <c r="I22" s="41"/>
      <c r="J22" s="41"/>
      <c r="K22" s="41"/>
      <c r="L22" s="41"/>
      <c r="M22" s="74"/>
      <c r="N22" s="74"/>
      <c r="O22" s="74"/>
      <c r="P22" s="74"/>
      <c r="Q22" s="74"/>
      <c r="R22" s="74"/>
      <c r="S22" s="74"/>
      <c r="T22" s="74"/>
      <c r="U22" s="54"/>
    </row>
    <row r="23" spans="1:21" s="9" customFormat="1" ht="14.5" hidden="1" x14ac:dyDescent="0.35">
      <c r="A23" s="37" t="s">
        <v>28</v>
      </c>
      <c r="B23" s="11"/>
      <c r="C23" s="10"/>
      <c r="D23" s="10"/>
      <c r="E23" s="10"/>
      <c r="F23" s="10"/>
      <c r="G23" s="41"/>
      <c r="H23" s="41"/>
      <c r="I23" s="41"/>
      <c r="J23" s="41"/>
      <c r="K23" s="41"/>
      <c r="L23" s="41"/>
      <c r="M23" s="74"/>
      <c r="N23" s="74"/>
      <c r="O23" s="74"/>
      <c r="P23" s="74"/>
      <c r="Q23" s="74"/>
      <c r="R23" s="74"/>
      <c r="S23" s="74"/>
      <c r="T23" s="74"/>
      <c r="U23" s="54"/>
    </row>
    <row r="24" spans="1:21" s="9" customFormat="1" ht="14.5" hidden="1" x14ac:dyDescent="0.35">
      <c r="A24" s="49"/>
      <c r="B24" s="11"/>
      <c r="C24" s="10"/>
      <c r="D24" s="10"/>
      <c r="E24" s="10"/>
      <c r="F24" s="10"/>
      <c r="G24" s="41"/>
      <c r="H24" s="41"/>
      <c r="I24" s="41"/>
      <c r="J24" s="41"/>
      <c r="K24" s="41"/>
      <c r="L24" s="41"/>
      <c r="M24" s="74"/>
      <c r="N24" s="74"/>
      <c r="O24" s="74"/>
      <c r="P24" s="74"/>
      <c r="Q24" s="74"/>
      <c r="R24" s="74"/>
      <c r="S24" s="74"/>
      <c r="T24" s="74"/>
      <c r="U24" s="54"/>
    </row>
    <row r="25" spans="1:21" s="9" customFormat="1" ht="15" hidden="1" x14ac:dyDescent="0.35">
      <c r="A25" s="43"/>
      <c r="B25" s="11"/>
      <c r="C25" s="35"/>
      <c r="D25" s="35"/>
      <c r="E25" s="35"/>
      <c r="F25" s="10"/>
      <c r="G25" s="41"/>
      <c r="H25" s="41"/>
      <c r="I25" s="41"/>
      <c r="J25" s="41"/>
      <c r="K25" s="41"/>
      <c r="L25" s="41"/>
      <c r="M25" s="74"/>
      <c r="N25" s="74"/>
      <c r="O25" s="74"/>
      <c r="P25" s="74"/>
      <c r="Q25" s="74"/>
      <c r="R25" s="74"/>
      <c r="S25" s="74"/>
      <c r="T25" s="74"/>
      <c r="U25" s="54"/>
    </row>
    <row r="26" spans="1:21" s="9" customFormat="1" ht="14.5" hidden="1" x14ac:dyDescent="0.35">
      <c r="A26" s="27" t="s">
        <v>8</v>
      </c>
      <c r="B26" s="11"/>
      <c r="C26" s="35"/>
      <c r="D26" s="35"/>
      <c r="E26" s="35"/>
      <c r="F26" s="10"/>
      <c r="G26" s="41"/>
      <c r="H26" s="41"/>
      <c r="I26" s="41"/>
      <c r="J26" s="41"/>
      <c r="K26" s="41"/>
      <c r="L26" s="41"/>
      <c r="M26" s="74"/>
      <c r="N26" s="74"/>
      <c r="O26" s="74"/>
      <c r="P26" s="74"/>
      <c r="Q26" s="74"/>
      <c r="R26" s="74"/>
      <c r="S26" s="74"/>
      <c r="T26" s="74"/>
      <c r="U26" s="54"/>
    </row>
    <row r="27" spans="1:21" s="9" customFormat="1" ht="14.5" hidden="1" x14ac:dyDescent="0.35">
      <c r="A27" s="10" t="s">
        <v>51</v>
      </c>
      <c r="B27" s="11"/>
      <c r="C27" s="35"/>
      <c r="D27" s="35"/>
      <c r="E27" s="35"/>
      <c r="F27" s="10"/>
      <c r="G27" s="41"/>
      <c r="H27" s="41"/>
      <c r="I27" s="41"/>
      <c r="J27" s="41"/>
      <c r="K27" s="41"/>
      <c r="L27" s="41"/>
      <c r="M27" s="74"/>
      <c r="N27" s="74"/>
      <c r="O27" s="74"/>
      <c r="P27" s="74"/>
      <c r="Q27" s="74"/>
      <c r="R27" s="74"/>
      <c r="S27" s="74"/>
      <c r="T27" s="74"/>
      <c r="U27" s="54"/>
    </row>
    <row r="28" spans="1:21" s="9" customFormat="1" ht="14.5" hidden="1" x14ac:dyDescent="0.35">
      <c r="A28" s="68"/>
      <c r="B28" s="11"/>
      <c r="C28" s="10"/>
      <c r="D28" s="10"/>
      <c r="E28" s="10"/>
      <c r="F28" s="10"/>
      <c r="G28" s="41"/>
      <c r="H28" s="41"/>
      <c r="I28" s="41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54"/>
    </row>
    <row r="29" spans="1:21" s="9" customFormat="1" ht="14.5" hidden="1" x14ac:dyDescent="0.35">
      <c r="A29" s="72" t="s">
        <v>52</v>
      </c>
      <c r="B29" s="69" t="s">
        <v>53</v>
      </c>
      <c r="C29" s="10" t="s">
        <v>54</v>
      </c>
      <c r="D29" s="10" t="s">
        <v>55</v>
      </c>
      <c r="E29" s="10" t="s">
        <v>56</v>
      </c>
      <c r="F29" s="10">
        <v>17.225000000000001</v>
      </c>
      <c r="G29" s="41"/>
      <c r="H29" s="41"/>
      <c r="I29" s="41"/>
      <c r="J29" s="74">
        <f>129303.3-1</f>
        <v>129302.3</v>
      </c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54">
        <f>SUM(J29)</f>
        <v>129302.3</v>
      </c>
    </row>
    <row r="30" spans="1:21" s="9" customFormat="1" ht="14.5" hidden="1" x14ac:dyDescent="0.35">
      <c r="A30" s="72" t="s">
        <v>52</v>
      </c>
      <c r="B30" s="73" t="s">
        <v>57</v>
      </c>
      <c r="C30" s="10" t="s">
        <v>54</v>
      </c>
      <c r="D30" s="10" t="s">
        <v>55</v>
      </c>
      <c r="E30" s="10" t="s">
        <v>56</v>
      </c>
      <c r="F30" s="10">
        <v>17.225000000000001</v>
      </c>
      <c r="G30" s="41"/>
      <c r="H30" s="41"/>
      <c r="I30" s="41"/>
      <c r="J30" s="74">
        <v>1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54">
        <f>SUM(J30)</f>
        <v>1</v>
      </c>
    </row>
    <row r="31" spans="1:21" s="9" customFormat="1" ht="14.5" hidden="1" x14ac:dyDescent="0.35">
      <c r="A31" s="37"/>
      <c r="B31" s="11"/>
      <c r="C31" s="35"/>
      <c r="D31" s="35"/>
      <c r="E31" s="36"/>
      <c r="F31" s="10"/>
      <c r="G31" s="41"/>
      <c r="H31" s="41"/>
      <c r="I31" s="41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54"/>
    </row>
    <row r="32" spans="1:21" s="9" customFormat="1" ht="14.5" hidden="1" x14ac:dyDescent="0.35">
      <c r="A32" s="37"/>
      <c r="B32" s="11"/>
      <c r="C32" s="35"/>
      <c r="D32" s="35"/>
      <c r="E32" s="36"/>
      <c r="F32" s="10"/>
      <c r="G32" s="41"/>
      <c r="H32" s="41"/>
      <c r="I32" s="41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54"/>
    </row>
    <row r="33" spans="1:22" s="9" customFormat="1" ht="14.5" hidden="1" x14ac:dyDescent="0.35">
      <c r="A33" s="37"/>
      <c r="B33" s="11"/>
      <c r="C33" s="35"/>
      <c r="D33" s="35"/>
      <c r="E33" s="36"/>
      <c r="F33" s="10"/>
      <c r="G33" s="41"/>
      <c r="H33" s="41"/>
      <c r="I33" s="41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54"/>
    </row>
    <row r="34" spans="1:22" s="9" customFormat="1" ht="14.5" hidden="1" x14ac:dyDescent="0.35">
      <c r="A34" s="37"/>
      <c r="B34" s="11"/>
      <c r="C34" s="35"/>
      <c r="D34" s="35"/>
      <c r="E34" s="36"/>
      <c r="F34" s="10"/>
      <c r="G34" s="41"/>
      <c r="H34" s="41"/>
      <c r="I34" s="41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54"/>
    </row>
    <row r="35" spans="1:22" s="9" customFormat="1" ht="14.5" hidden="1" x14ac:dyDescent="0.35">
      <c r="A35" s="27" t="s">
        <v>8</v>
      </c>
      <c r="B35" s="11"/>
      <c r="C35" s="35"/>
      <c r="D35" s="35"/>
      <c r="E35" s="36"/>
      <c r="F35" s="10"/>
      <c r="G35" s="41"/>
      <c r="H35" s="41"/>
      <c r="I35" s="4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54"/>
    </row>
    <row r="36" spans="1:22" s="9" customFormat="1" ht="14.5" hidden="1" x14ac:dyDescent="0.35">
      <c r="A36" s="10" t="s">
        <v>64</v>
      </c>
      <c r="B36" s="11"/>
      <c r="C36" s="35"/>
      <c r="D36" s="35"/>
      <c r="E36" s="36"/>
      <c r="F36" s="10"/>
      <c r="G36" s="41"/>
      <c r="H36" s="41"/>
      <c r="I36" s="41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54"/>
    </row>
    <row r="37" spans="1:22" s="9" customFormat="1" ht="15.5" hidden="1" x14ac:dyDescent="0.35">
      <c r="A37" s="76" t="s">
        <v>65</v>
      </c>
      <c r="B37" s="11" t="s">
        <v>66</v>
      </c>
      <c r="C37" s="10" t="s">
        <v>67</v>
      </c>
      <c r="D37" s="77" t="s">
        <v>68</v>
      </c>
      <c r="E37" s="77">
        <v>6501</v>
      </c>
      <c r="F37" s="11">
        <v>17.259</v>
      </c>
      <c r="G37" s="41"/>
      <c r="H37" s="41"/>
      <c r="I37" s="41"/>
      <c r="J37" s="74"/>
      <c r="K37" s="74">
        <f>963520-1</f>
        <v>963519</v>
      </c>
      <c r="L37" s="74"/>
      <c r="M37" s="74"/>
      <c r="N37" s="74"/>
      <c r="O37" s="74"/>
      <c r="P37" s="74"/>
      <c r="Q37" s="74"/>
      <c r="R37" s="74"/>
      <c r="S37" s="74"/>
      <c r="T37" s="74"/>
      <c r="U37" s="54">
        <f>SUM(K37)</f>
        <v>963519</v>
      </c>
    </row>
    <row r="38" spans="1:22" s="9" customFormat="1" ht="15.5" hidden="1" x14ac:dyDescent="0.35">
      <c r="A38" s="76" t="s">
        <v>65</v>
      </c>
      <c r="B38" s="11" t="s">
        <v>69</v>
      </c>
      <c r="C38" s="10" t="s">
        <v>67</v>
      </c>
      <c r="D38" s="77" t="s">
        <v>68</v>
      </c>
      <c r="E38" s="77">
        <v>6501</v>
      </c>
      <c r="F38" s="11">
        <v>17.259</v>
      </c>
      <c r="G38" s="41"/>
      <c r="H38" s="41"/>
      <c r="I38" s="41"/>
      <c r="J38" s="74"/>
      <c r="K38" s="74">
        <v>1</v>
      </c>
      <c r="L38" s="74"/>
      <c r="M38" s="74"/>
      <c r="N38" s="74"/>
      <c r="O38" s="74"/>
      <c r="P38" s="74"/>
      <c r="Q38" s="74"/>
      <c r="R38" s="74"/>
      <c r="S38" s="74"/>
      <c r="T38" s="74"/>
      <c r="U38" s="54">
        <f>SUM(K38)</f>
        <v>1</v>
      </c>
    </row>
    <row r="39" spans="1:22" s="9" customFormat="1" ht="15.5" hidden="1" x14ac:dyDescent="0.35">
      <c r="A39" s="42" t="s">
        <v>86</v>
      </c>
      <c r="B39" s="11" t="s">
        <v>66</v>
      </c>
      <c r="C39" s="50" t="s">
        <v>87</v>
      </c>
      <c r="D39" s="78" t="s">
        <v>88</v>
      </c>
      <c r="E39" s="78">
        <v>6502</v>
      </c>
      <c r="F39" s="10">
        <v>17.257999999999999</v>
      </c>
      <c r="G39" s="41"/>
      <c r="H39" s="41"/>
      <c r="I39" s="41"/>
      <c r="J39" s="74"/>
      <c r="K39" s="74"/>
      <c r="L39" s="74"/>
      <c r="M39" s="74"/>
      <c r="N39" s="74">
        <f>162422-1</f>
        <v>162421</v>
      </c>
      <c r="O39" s="74"/>
      <c r="P39" s="74"/>
      <c r="Q39" s="74"/>
      <c r="R39" s="74"/>
      <c r="S39" s="74"/>
      <c r="T39" s="74"/>
      <c r="U39" s="54">
        <f>SUM(N39)</f>
        <v>162421</v>
      </c>
    </row>
    <row r="40" spans="1:22" s="9" customFormat="1" ht="15.5" hidden="1" x14ac:dyDescent="0.35">
      <c r="A40" s="42" t="s">
        <v>86</v>
      </c>
      <c r="B40" s="11" t="s">
        <v>69</v>
      </c>
      <c r="C40" s="50" t="s">
        <v>87</v>
      </c>
      <c r="D40" s="78" t="s">
        <v>88</v>
      </c>
      <c r="E40" s="78">
        <v>6502</v>
      </c>
      <c r="F40" s="10">
        <v>17.257999999999999</v>
      </c>
      <c r="G40" s="41"/>
      <c r="H40" s="41"/>
      <c r="I40" s="41"/>
      <c r="J40" s="74"/>
      <c r="K40" s="74"/>
      <c r="L40" s="74"/>
      <c r="M40" s="74"/>
      <c r="N40" s="74">
        <v>1</v>
      </c>
      <c r="O40" s="74"/>
      <c r="P40" s="74"/>
      <c r="Q40" s="74"/>
      <c r="R40" s="74"/>
      <c r="S40" s="74"/>
      <c r="T40" s="74"/>
      <c r="U40" s="54">
        <f>SUM(N40)</f>
        <v>1</v>
      </c>
    </row>
    <row r="41" spans="1:22" s="9" customFormat="1" ht="15.5" hidden="1" x14ac:dyDescent="0.35">
      <c r="A41" s="42" t="s">
        <v>86</v>
      </c>
      <c r="B41" s="11" t="s">
        <v>97</v>
      </c>
      <c r="C41" s="10" t="s">
        <v>108</v>
      </c>
      <c r="D41" s="78" t="s">
        <v>88</v>
      </c>
      <c r="E41" s="78">
        <v>6502</v>
      </c>
      <c r="F41" s="10">
        <v>17.257999999999999</v>
      </c>
      <c r="G41" s="41"/>
      <c r="H41" s="41"/>
      <c r="I41" s="41"/>
      <c r="J41" s="74"/>
      <c r="K41" s="74"/>
      <c r="L41" s="74"/>
      <c r="M41" s="74"/>
      <c r="N41" s="74"/>
      <c r="O41" s="74"/>
      <c r="P41" s="74"/>
      <c r="Q41" s="74"/>
      <c r="R41" s="74">
        <f>699956-1</f>
        <v>699955</v>
      </c>
      <c r="S41" s="74"/>
      <c r="T41" s="74"/>
      <c r="U41" s="54">
        <f>SUM(Q41:R41)</f>
        <v>699955</v>
      </c>
    </row>
    <row r="42" spans="1:22" s="9" customFormat="1" ht="15.5" hidden="1" x14ac:dyDescent="0.35">
      <c r="A42" s="42" t="s">
        <v>86</v>
      </c>
      <c r="B42" s="11" t="s">
        <v>69</v>
      </c>
      <c r="C42" s="10" t="s">
        <v>108</v>
      </c>
      <c r="D42" s="78" t="s">
        <v>88</v>
      </c>
      <c r="E42" s="78">
        <v>6502</v>
      </c>
      <c r="F42" s="10">
        <v>17.257999999999999</v>
      </c>
      <c r="G42" s="41"/>
      <c r="H42" s="41"/>
      <c r="I42" s="41"/>
      <c r="J42" s="74"/>
      <c r="K42" s="74"/>
      <c r="L42" s="74"/>
      <c r="M42" s="74"/>
      <c r="N42" s="74"/>
      <c r="O42" s="74"/>
      <c r="P42" s="74"/>
      <c r="Q42" s="74"/>
      <c r="R42" s="74">
        <v>1</v>
      </c>
      <c r="S42" s="74"/>
      <c r="T42" s="74"/>
      <c r="U42" s="54">
        <f>SUM(Q42:R42)</f>
        <v>1</v>
      </c>
    </row>
    <row r="43" spans="1:22" s="9" customFormat="1" ht="15.5" hidden="1" x14ac:dyDescent="0.35">
      <c r="A43" s="37" t="s">
        <v>73</v>
      </c>
      <c r="B43" s="11" t="s">
        <v>66</v>
      </c>
      <c r="C43" s="10" t="s">
        <v>74</v>
      </c>
      <c r="D43" s="78" t="s">
        <v>75</v>
      </c>
      <c r="E43" s="78">
        <v>6503</v>
      </c>
      <c r="F43" s="10">
        <v>17.277999999999999</v>
      </c>
      <c r="G43" s="41"/>
      <c r="H43" s="41"/>
      <c r="I43" s="41"/>
      <c r="J43" s="74"/>
      <c r="K43" s="74"/>
      <c r="L43" s="74">
        <f>186271-1</f>
        <v>186270</v>
      </c>
      <c r="M43" s="74"/>
      <c r="N43" s="74"/>
      <c r="O43" s="74"/>
      <c r="P43" s="74"/>
      <c r="Q43" s="74"/>
      <c r="R43" s="74"/>
      <c r="S43" s="74"/>
      <c r="T43" s="74"/>
      <c r="U43" s="54">
        <f>SUM(L43)</f>
        <v>186270</v>
      </c>
    </row>
    <row r="44" spans="1:22" s="9" customFormat="1" ht="15.5" hidden="1" x14ac:dyDescent="0.35">
      <c r="A44" s="37" t="s">
        <v>73</v>
      </c>
      <c r="B44" s="11" t="s">
        <v>69</v>
      </c>
      <c r="C44" s="10" t="s">
        <v>74</v>
      </c>
      <c r="D44" s="78" t="s">
        <v>75</v>
      </c>
      <c r="E44" s="78">
        <v>6503</v>
      </c>
      <c r="F44" s="10">
        <v>17.277999999999999</v>
      </c>
      <c r="G44" s="41"/>
      <c r="H44" s="41"/>
      <c r="I44" s="41"/>
      <c r="J44" s="74"/>
      <c r="K44" s="74"/>
      <c r="L44" s="74">
        <v>1</v>
      </c>
      <c r="M44" s="74"/>
      <c r="N44" s="74"/>
      <c r="O44" s="74"/>
      <c r="P44" s="74"/>
      <c r="Q44" s="74"/>
      <c r="R44" s="74"/>
      <c r="S44" s="74"/>
      <c r="T44" s="74"/>
      <c r="U44" s="54">
        <f>SUM(L44)</f>
        <v>1</v>
      </c>
    </row>
    <row r="45" spans="1:22" s="9" customFormat="1" ht="15.5" hidden="1" x14ac:dyDescent="0.35">
      <c r="A45" s="37" t="s">
        <v>73</v>
      </c>
      <c r="B45" s="11" t="s">
        <v>97</v>
      </c>
      <c r="C45" s="10" t="s">
        <v>98</v>
      </c>
      <c r="D45" s="78" t="s">
        <v>75</v>
      </c>
      <c r="E45" s="77">
        <v>6503</v>
      </c>
      <c r="F45" s="10">
        <v>17.277999999999999</v>
      </c>
      <c r="G45" s="41"/>
      <c r="H45" s="41"/>
      <c r="I45" s="41"/>
      <c r="J45" s="74"/>
      <c r="K45" s="74"/>
      <c r="L45" s="74"/>
      <c r="M45" s="74"/>
      <c r="N45" s="74"/>
      <c r="O45" s="74"/>
      <c r="P45" s="74">
        <f>714136-1</f>
        <v>714135</v>
      </c>
      <c r="Q45" s="74"/>
      <c r="R45" s="74"/>
      <c r="S45" s="74"/>
      <c r="T45" s="74"/>
      <c r="U45" s="54">
        <f>P45</f>
        <v>714135</v>
      </c>
    </row>
    <row r="46" spans="1:22" s="9" customFormat="1" ht="15.5" hidden="1" x14ac:dyDescent="0.35">
      <c r="A46" s="37" t="s">
        <v>73</v>
      </c>
      <c r="B46" s="11" t="s">
        <v>69</v>
      </c>
      <c r="C46" s="10" t="s">
        <v>98</v>
      </c>
      <c r="D46" s="78" t="s">
        <v>75</v>
      </c>
      <c r="E46" s="77">
        <v>6503</v>
      </c>
      <c r="F46" s="10">
        <v>17.277999999999999</v>
      </c>
      <c r="G46" s="41"/>
      <c r="H46" s="41"/>
      <c r="I46" s="41"/>
      <c r="J46" s="74"/>
      <c r="K46" s="74"/>
      <c r="L46" s="74"/>
      <c r="M46" s="74"/>
      <c r="N46" s="74"/>
      <c r="O46" s="74"/>
      <c r="P46" s="74">
        <v>1</v>
      </c>
      <c r="Q46" s="74"/>
      <c r="R46" s="74"/>
      <c r="S46" s="74"/>
      <c r="T46" s="74"/>
      <c r="U46" s="54">
        <f>P46</f>
        <v>1</v>
      </c>
    </row>
    <row r="47" spans="1:22" s="9" customFormat="1" ht="14.5" hidden="1" x14ac:dyDescent="0.35">
      <c r="A47" s="37"/>
      <c r="B47" s="11"/>
      <c r="C47" s="51"/>
      <c r="D47" s="10"/>
      <c r="E47" s="11"/>
      <c r="F47" s="10"/>
      <c r="G47" s="41"/>
      <c r="H47" s="41"/>
      <c r="I47" s="41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54"/>
    </row>
    <row r="48" spans="1:22" s="9" customFormat="1" ht="14.5" hidden="1" x14ac:dyDescent="0.35">
      <c r="A48" s="37"/>
      <c r="B48" s="11"/>
      <c r="C48" s="51"/>
      <c r="D48" s="10"/>
      <c r="E48" s="11"/>
      <c r="F48" s="10"/>
      <c r="G48" s="41"/>
      <c r="H48" s="41"/>
      <c r="I48" s="41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54"/>
      <c r="V48" s="57"/>
    </row>
    <row r="49" spans="1:22" s="9" customFormat="1" ht="14.5" hidden="1" x14ac:dyDescent="0.35">
      <c r="A49" s="37"/>
      <c r="B49" s="11"/>
      <c r="C49" s="59"/>
      <c r="D49" s="10"/>
      <c r="E49" s="11"/>
      <c r="F49" s="10"/>
      <c r="G49" s="41"/>
      <c r="H49" s="41"/>
      <c r="I49" s="41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54"/>
    </row>
    <row r="50" spans="1:22" s="9" customFormat="1" ht="14.5" hidden="1" x14ac:dyDescent="0.35">
      <c r="A50" s="37"/>
      <c r="B50" s="11"/>
      <c r="C50" s="59"/>
      <c r="D50" s="10"/>
      <c r="E50" s="11"/>
      <c r="F50" s="10"/>
      <c r="G50" s="41"/>
      <c r="H50" s="41"/>
      <c r="I50" s="41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54"/>
    </row>
    <row r="51" spans="1:22" s="9" customFormat="1" ht="14.5" hidden="1" x14ac:dyDescent="0.35">
      <c r="A51" s="37"/>
      <c r="B51" s="11"/>
      <c r="C51" s="59"/>
      <c r="D51" s="10"/>
      <c r="E51" s="11"/>
      <c r="F51" s="10"/>
      <c r="G51" s="41"/>
      <c r="H51" s="41"/>
      <c r="I51" s="41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54"/>
    </row>
    <row r="52" spans="1:22" s="9" customFormat="1" ht="14.5" hidden="1" x14ac:dyDescent="0.35">
      <c r="A52" s="37"/>
      <c r="B52" s="58"/>
      <c r="C52" s="51"/>
      <c r="D52" s="10"/>
      <c r="E52" s="11"/>
      <c r="F52" s="10"/>
      <c r="G52" s="41"/>
      <c r="H52" s="41"/>
      <c r="I52" s="41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54"/>
    </row>
    <row r="53" spans="1:22" s="9" customFormat="1" ht="14.5" hidden="1" x14ac:dyDescent="0.35">
      <c r="A53" s="37"/>
      <c r="B53" s="11"/>
      <c r="C53" s="51"/>
      <c r="D53" s="10"/>
      <c r="E53" s="11"/>
      <c r="F53" s="10"/>
      <c r="G53" s="41"/>
      <c r="H53" s="41"/>
      <c r="I53" s="41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54"/>
    </row>
    <row r="54" spans="1:22" s="9" customFormat="1" ht="14.5" hidden="1" x14ac:dyDescent="0.35">
      <c r="A54" s="37"/>
      <c r="B54" s="11"/>
      <c r="C54" s="51"/>
      <c r="D54" s="10"/>
      <c r="E54" s="11"/>
      <c r="F54" s="10"/>
      <c r="G54" s="41"/>
      <c r="H54" s="41"/>
      <c r="I54" s="41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54"/>
      <c r="V54" s="57"/>
    </row>
    <row r="55" spans="1:22" s="9" customFormat="1" ht="14.5" hidden="1" x14ac:dyDescent="0.35">
      <c r="A55" s="37"/>
      <c r="B55" s="11"/>
      <c r="C55" s="51"/>
      <c r="D55" s="10"/>
      <c r="E55" s="50"/>
      <c r="F55" s="10"/>
      <c r="G55" s="41"/>
      <c r="H55" s="41"/>
      <c r="I55" s="41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54"/>
    </row>
    <row r="56" spans="1:22" s="9" customFormat="1" ht="14.5" hidden="1" x14ac:dyDescent="0.35">
      <c r="A56" s="37"/>
      <c r="B56" s="11"/>
      <c r="C56" s="60"/>
      <c r="D56" s="10"/>
      <c r="E56" s="50"/>
      <c r="F56" s="10"/>
      <c r="G56" s="41"/>
      <c r="H56" s="41"/>
      <c r="I56" s="41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54"/>
    </row>
    <row r="57" spans="1:22" s="9" customFormat="1" ht="14.5" hidden="1" x14ac:dyDescent="0.35">
      <c r="A57" s="55"/>
      <c r="B57" s="58"/>
      <c r="C57" s="51"/>
      <c r="D57" s="10"/>
      <c r="E57" s="62"/>
      <c r="F57" s="10"/>
      <c r="G57" s="41"/>
      <c r="H57" s="41"/>
      <c r="I57" s="41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54"/>
    </row>
    <row r="58" spans="1:22" s="9" customFormat="1" ht="14.5" hidden="1" x14ac:dyDescent="0.35">
      <c r="A58" s="55"/>
      <c r="B58" s="11"/>
      <c r="C58" s="51"/>
      <c r="D58" s="10"/>
      <c r="E58" s="62"/>
      <c r="F58" s="10"/>
      <c r="G58" s="41"/>
      <c r="H58" s="41"/>
      <c r="I58" s="41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54"/>
    </row>
    <row r="59" spans="1:22" s="9" customFormat="1" ht="14.5" hidden="1" x14ac:dyDescent="0.35">
      <c r="A59" s="55"/>
      <c r="B59" s="11"/>
      <c r="C59" s="51"/>
      <c r="D59" s="10"/>
      <c r="E59" s="62"/>
      <c r="F59" s="10"/>
      <c r="G59" s="41"/>
      <c r="H59" s="41"/>
      <c r="I59" s="41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54"/>
    </row>
    <row r="60" spans="1:22" s="9" customFormat="1" ht="14.5" hidden="1" x14ac:dyDescent="0.35">
      <c r="A60" s="37"/>
      <c r="B60" s="11"/>
      <c r="C60" s="10"/>
      <c r="D60" s="10"/>
      <c r="E60" s="11"/>
      <c r="F60" s="10"/>
      <c r="G60" s="41"/>
      <c r="H60" s="41"/>
      <c r="I60" s="41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54"/>
    </row>
    <row r="61" spans="1:22" s="9" customFormat="1" ht="14.5" x14ac:dyDescent="0.35">
      <c r="A61" s="27" t="s">
        <v>8</v>
      </c>
      <c r="B61" s="11"/>
      <c r="C61" s="35"/>
      <c r="D61" s="35"/>
      <c r="E61" s="35"/>
      <c r="F61" s="10"/>
      <c r="G61" s="41"/>
      <c r="H61" s="41"/>
      <c r="I61" s="41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54"/>
    </row>
    <row r="62" spans="1:22" s="9" customFormat="1" ht="14.5" x14ac:dyDescent="0.35">
      <c r="A62" s="10" t="s">
        <v>40</v>
      </c>
      <c r="B62" s="11"/>
      <c r="C62" s="35"/>
      <c r="D62" s="35"/>
      <c r="E62" s="35"/>
      <c r="F62" s="10"/>
      <c r="G62" s="41"/>
      <c r="H62" s="41"/>
      <c r="I62" s="41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54"/>
    </row>
    <row r="63" spans="1:22" s="9" customFormat="1" ht="14.5" hidden="1" x14ac:dyDescent="0.35">
      <c r="A63" s="42" t="s">
        <v>16</v>
      </c>
      <c r="B63" s="11" t="s">
        <v>66</v>
      </c>
      <c r="C63" s="10" t="s">
        <v>92</v>
      </c>
      <c r="D63" s="10" t="s">
        <v>93</v>
      </c>
      <c r="E63" s="10" t="s">
        <v>94</v>
      </c>
      <c r="F63" s="11">
        <v>17.207000000000001</v>
      </c>
      <c r="G63" s="41"/>
      <c r="H63" s="41"/>
      <c r="I63" s="41"/>
      <c r="J63" s="74"/>
      <c r="K63" s="74"/>
      <c r="L63" s="74"/>
      <c r="M63" s="74"/>
      <c r="N63" s="74"/>
      <c r="O63" s="74">
        <f>38496-1</f>
        <v>38495</v>
      </c>
      <c r="P63" s="74"/>
      <c r="Q63" s="74"/>
      <c r="R63" s="74"/>
      <c r="S63" s="74"/>
      <c r="T63" s="74"/>
      <c r="U63" s="54">
        <f>SUM(O63)</f>
        <v>38495</v>
      </c>
    </row>
    <row r="64" spans="1:22" s="9" customFormat="1" ht="14.5" hidden="1" x14ac:dyDescent="0.35">
      <c r="A64" s="42" t="s">
        <v>16</v>
      </c>
      <c r="B64" s="11" t="s">
        <v>69</v>
      </c>
      <c r="C64" s="10" t="s">
        <v>92</v>
      </c>
      <c r="D64" s="10" t="s">
        <v>93</v>
      </c>
      <c r="E64" s="10" t="s">
        <v>94</v>
      </c>
      <c r="F64" s="11">
        <v>17.207000000000001</v>
      </c>
      <c r="G64" s="41"/>
      <c r="H64" s="41"/>
      <c r="I64" s="41"/>
      <c r="J64" s="74"/>
      <c r="K64" s="74"/>
      <c r="L64" s="74"/>
      <c r="M64" s="74"/>
      <c r="N64" s="74"/>
      <c r="O64" s="74">
        <v>1</v>
      </c>
      <c r="P64" s="74"/>
      <c r="Q64" s="74"/>
      <c r="R64" s="74"/>
      <c r="S64" s="74"/>
      <c r="T64" s="74"/>
      <c r="U64" s="54">
        <f t="shared" ref="U64:U66" si="0">SUM(O64)</f>
        <v>1</v>
      </c>
    </row>
    <row r="65" spans="1:21" s="9" customFormat="1" ht="14.5" hidden="1" x14ac:dyDescent="0.35">
      <c r="A65" s="42" t="s">
        <v>17</v>
      </c>
      <c r="B65" s="11" t="s">
        <v>66</v>
      </c>
      <c r="C65" s="10" t="s">
        <v>92</v>
      </c>
      <c r="D65" s="10" t="s">
        <v>93</v>
      </c>
      <c r="E65" s="10" t="s">
        <v>95</v>
      </c>
      <c r="F65" s="11" t="s">
        <v>18</v>
      </c>
      <c r="G65" s="41"/>
      <c r="H65" s="41"/>
      <c r="I65" s="41"/>
      <c r="J65" s="74"/>
      <c r="K65" s="74"/>
      <c r="L65" s="74"/>
      <c r="M65" s="74"/>
      <c r="N65" s="74"/>
      <c r="O65" s="74">
        <f>50544-1</f>
        <v>50543</v>
      </c>
      <c r="P65" s="74"/>
      <c r="Q65" s="74"/>
      <c r="R65" s="74"/>
      <c r="S65" s="74"/>
      <c r="T65" s="74"/>
      <c r="U65" s="54">
        <f t="shared" si="0"/>
        <v>50543</v>
      </c>
    </row>
    <row r="66" spans="1:21" s="9" customFormat="1" ht="14.5" hidden="1" x14ac:dyDescent="0.35">
      <c r="A66" s="42" t="s">
        <v>17</v>
      </c>
      <c r="B66" s="11" t="s">
        <v>69</v>
      </c>
      <c r="C66" s="10" t="s">
        <v>92</v>
      </c>
      <c r="D66" s="10" t="s">
        <v>93</v>
      </c>
      <c r="E66" s="10" t="s">
        <v>95</v>
      </c>
      <c r="F66" s="11" t="s">
        <v>18</v>
      </c>
      <c r="G66" s="41"/>
      <c r="H66" s="41"/>
      <c r="I66" s="41"/>
      <c r="J66" s="74"/>
      <c r="K66" s="74"/>
      <c r="L66" s="74"/>
      <c r="M66" s="74"/>
      <c r="N66" s="74"/>
      <c r="O66" s="74">
        <v>1</v>
      </c>
      <c r="P66" s="74"/>
      <c r="Q66" s="74"/>
      <c r="R66" s="74"/>
      <c r="S66" s="74"/>
      <c r="T66" s="74"/>
      <c r="U66" s="54">
        <f t="shared" si="0"/>
        <v>1</v>
      </c>
    </row>
    <row r="67" spans="1:21" s="9" customFormat="1" ht="14.5" hidden="1" x14ac:dyDescent="0.35">
      <c r="A67" s="42" t="s">
        <v>19</v>
      </c>
      <c r="B67" s="11"/>
      <c r="C67" s="10"/>
      <c r="D67" s="51"/>
      <c r="E67" s="10"/>
      <c r="F67" s="46" t="s">
        <v>20</v>
      </c>
      <c r="G67" s="41"/>
      <c r="H67" s="41"/>
      <c r="I67" s="41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54"/>
    </row>
    <row r="68" spans="1:21" s="9" customFormat="1" ht="14.5" hidden="1" x14ac:dyDescent="0.35">
      <c r="A68" s="42" t="s">
        <v>21</v>
      </c>
      <c r="B68" s="11"/>
      <c r="C68" s="10"/>
      <c r="D68" s="10"/>
      <c r="E68" s="10"/>
      <c r="F68" s="11" t="s">
        <v>14</v>
      </c>
      <c r="G68" s="41"/>
      <c r="H68" s="41"/>
      <c r="I68" s="41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54"/>
    </row>
    <row r="69" spans="1:21" s="9" customFormat="1" ht="14.5" hidden="1" x14ac:dyDescent="0.35">
      <c r="A69" s="42" t="s">
        <v>22</v>
      </c>
      <c r="B69" s="11"/>
      <c r="C69" s="10"/>
      <c r="D69" s="10"/>
      <c r="E69" s="10"/>
      <c r="F69" s="11" t="s">
        <v>14</v>
      </c>
      <c r="G69" s="41"/>
      <c r="H69" s="41"/>
      <c r="I69" s="41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54"/>
    </row>
    <row r="70" spans="1:21" s="9" customFormat="1" ht="14.5" hidden="1" x14ac:dyDescent="0.35">
      <c r="A70" s="42" t="s">
        <v>23</v>
      </c>
      <c r="B70" s="58"/>
      <c r="C70" s="50"/>
      <c r="D70" s="50"/>
      <c r="E70" s="50"/>
      <c r="F70" s="46" t="s">
        <v>14</v>
      </c>
      <c r="G70" s="41"/>
      <c r="H70" s="41"/>
      <c r="I70" s="41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54"/>
    </row>
    <row r="71" spans="1:21" s="9" customFormat="1" ht="14.5" hidden="1" x14ac:dyDescent="0.35">
      <c r="A71" s="42" t="s">
        <v>31</v>
      </c>
      <c r="B71" s="58"/>
      <c r="C71" s="50"/>
      <c r="D71" s="47"/>
      <c r="E71" s="50"/>
      <c r="F71" s="46" t="s">
        <v>14</v>
      </c>
      <c r="G71" s="41"/>
      <c r="H71" s="41"/>
      <c r="I71" s="41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54"/>
    </row>
    <row r="72" spans="1:21" s="9" customFormat="1" ht="14.5" hidden="1" x14ac:dyDescent="0.35">
      <c r="A72" s="42" t="s">
        <v>31</v>
      </c>
      <c r="B72" s="58"/>
      <c r="C72" s="50"/>
      <c r="D72" s="47"/>
      <c r="E72" s="50"/>
      <c r="F72" s="46" t="s">
        <v>14</v>
      </c>
      <c r="G72" s="41"/>
      <c r="H72" s="41"/>
      <c r="I72" s="41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54"/>
    </row>
    <row r="73" spans="1:21" s="9" customFormat="1" ht="14.5" hidden="1" x14ac:dyDescent="0.35">
      <c r="A73" s="42" t="s">
        <v>27</v>
      </c>
      <c r="B73" s="11"/>
      <c r="C73" s="51"/>
      <c r="D73" s="51"/>
      <c r="E73" s="10"/>
      <c r="F73" s="11" t="s">
        <v>18</v>
      </c>
      <c r="G73" s="12"/>
      <c r="H73" s="12"/>
      <c r="I73" s="12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54"/>
    </row>
    <row r="74" spans="1:21" s="9" customFormat="1" ht="14.5" hidden="1" x14ac:dyDescent="0.35">
      <c r="A74" s="64" t="s">
        <v>30</v>
      </c>
      <c r="B74" s="46"/>
      <c r="C74" s="61"/>
      <c r="D74" s="65"/>
      <c r="E74" s="47"/>
      <c r="F74" s="11" t="s">
        <v>14</v>
      </c>
      <c r="G74" s="23"/>
      <c r="H74" s="23"/>
      <c r="I74" s="23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4"/>
    </row>
    <row r="75" spans="1:21" s="9" customFormat="1" ht="14.5" hidden="1" x14ac:dyDescent="0.35">
      <c r="A75" s="66" t="s">
        <v>33</v>
      </c>
      <c r="B75" s="11"/>
      <c r="C75" s="67"/>
      <c r="D75" s="67"/>
      <c r="E75" s="67"/>
      <c r="F75" s="46" t="s">
        <v>14</v>
      </c>
      <c r="G75" s="23"/>
      <c r="H75" s="23"/>
      <c r="I75" s="23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4"/>
    </row>
    <row r="76" spans="1:21" s="9" customFormat="1" ht="14.5" hidden="1" x14ac:dyDescent="0.35">
      <c r="A76" s="64" t="s">
        <v>37</v>
      </c>
      <c r="B76" s="69" t="s">
        <v>38</v>
      </c>
      <c r="C76" s="10" t="s">
        <v>39</v>
      </c>
      <c r="D76" s="51" t="s">
        <v>34</v>
      </c>
      <c r="E76" s="10" t="s">
        <v>35</v>
      </c>
      <c r="F76" s="11">
        <v>10.561</v>
      </c>
      <c r="G76" s="56">
        <v>8083.7499999999964</v>
      </c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4">
        <f>SUM(G76)</f>
        <v>8083.7499999999964</v>
      </c>
    </row>
    <row r="77" spans="1:21" s="9" customFormat="1" ht="14.5" x14ac:dyDescent="0.35">
      <c r="A77" s="42" t="s">
        <v>45</v>
      </c>
      <c r="B77" s="69" t="s">
        <v>53</v>
      </c>
      <c r="C77" s="10" t="s">
        <v>47</v>
      </c>
      <c r="D77" s="10" t="s">
        <v>48</v>
      </c>
      <c r="E77" s="10" t="s">
        <v>49</v>
      </c>
      <c r="F77" s="11" t="s">
        <v>14</v>
      </c>
      <c r="G77" s="23"/>
      <c r="H77" s="23">
        <v>22858.632535322307</v>
      </c>
      <c r="I77" s="23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>
        <v>35000</v>
      </c>
      <c r="U77" s="84">
        <f>SUM(H77:T77)</f>
        <v>57858.632535322307</v>
      </c>
    </row>
    <row r="78" spans="1:21" s="9" customFormat="1" ht="14.5" x14ac:dyDescent="0.35">
      <c r="A78" s="66"/>
      <c r="B78" s="11"/>
      <c r="C78" s="67"/>
      <c r="D78" s="67"/>
      <c r="E78" s="67"/>
      <c r="F78" s="46"/>
      <c r="G78" s="23"/>
      <c r="H78" s="23"/>
      <c r="I78" s="23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4"/>
    </row>
    <row r="79" spans="1:21" s="9" customFormat="1" ht="15" thickBot="1" x14ac:dyDescent="0.4">
      <c r="A79" s="22"/>
      <c r="B79" s="22"/>
      <c r="C79" s="22"/>
      <c r="D79" s="20"/>
      <c r="E79" s="20"/>
      <c r="F79" s="20"/>
      <c r="G79" s="23"/>
      <c r="H79" s="23"/>
      <c r="I79" s="23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4"/>
    </row>
    <row r="80" spans="1:21" s="9" customFormat="1" ht="15" thickBot="1" x14ac:dyDescent="0.4">
      <c r="A80" s="24" t="s">
        <v>0</v>
      </c>
      <c r="B80" s="25"/>
      <c r="C80" s="26"/>
      <c r="D80" s="26"/>
      <c r="E80" s="26"/>
      <c r="F80" s="26"/>
      <c r="G80" s="52">
        <f>SUM(G6:G79)</f>
        <v>8083.7499999999964</v>
      </c>
      <c r="H80" s="70">
        <f>SUM(H77:H79)</f>
        <v>22858.632535322307</v>
      </c>
      <c r="I80" s="52"/>
      <c r="J80" s="52">
        <f>SUM(J29:J79)</f>
        <v>129303.3</v>
      </c>
      <c r="K80" s="52">
        <f>SUM(K37:K79)</f>
        <v>963520</v>
      </c>
      <c r="L80" s="52">
        <f>SUM(L35:L60)</f>
        <v>186271</v>
      </c>
      <c r="M80" s="52">
        <f>SUM(M7:M79)</f>
        <v>95000</v>
      </c>
      <c r="N80" s="52">
        <f>SUM(N36:N40)</f>
        <v>162422</v>
      </c>
      <c r="O80" s="52">
        <f>SUM(O63:O66)</f>
        <v>89040</v>
      </c>
      <c r="P80" s="52">
        <f>SUM(P45:P59)</f>
        <v>714136</v>
      </c>
      <c r="Q80" s="52">
        <f>SUM(Q8:Q49)</f>
        <v>426306.5</v>
      </c>
      <c r="R80" s="52">
        <f>SUM(R41:R52)</f>
        <v>699956</v>
      </c>
      <c r="S80" s="52">
        <f>SUM(S7:S11)</f>
        <v>426306.5</v>
      </c>
      <c r="T80" s="52">
        <f>SUM(T62:T78)</f>
        <v>35000</v>
      </c>
      <c r="U80" s="53"/>
    </row>
    <row r="81" spans="1:21" s="9" customFormat="1" ht="14.5" x14ac:dyDescent="0.35">
      <c r="A81" s="14"/>
      <c r="B81" s="14"/>
      <c r="C81" s="15"/>
      <c r="D81" s="15"/>
      <c r="E81" s="15"/>
      <c r="F81" s="1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7"/>
    </row>
    <row r="82" spans="1:21" s="9" customFormat="1" ht="15.5" x14ac:dyDescent="0.35">
      <c r="A82" s="13" t="s">
        <v>9</v>
      </c>
      <c r="C82" s="34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spans="1:21" s="9" customFormat="1" ht="14.5" hidden="1" x14ac:dyDescent="0.35">
      <c r="A83" s="13" t="s">
        <v>41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1" s="9" customFormat="1" ht="14.5" hidden="1" x14ac:dyDescent="0.35">
      <c r="A84" s="14" t="s">
        <v>42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1" s="9" customFormat="1" ht="14.5" hidden="1" x14ac:dyDescent="0.35">
      <c r="A85" s="13" t="s">
        <v>43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1" s="9" customFormat="1" ht="14.5" hidden="1" x14ac:dyDescent="0.35">
      <c r="A86" s="13" t="s">
        <v>44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spans="1:21" s="9" customFormat="1" ht="14.5" hidden="1" x14ac:dyDescent="0.35">
      <c r="A87" s="13" t="s">
        <v>59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1" s="9" customFormat="1" ht="14.5" hidden="1" x14ac:dyDescent="0.35">
      <c r="A88" s="13" t="s">
        <v>60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1" s="9" customFormat="1" ht="14.5" hidden="1" x14ac:dyDescent="0.35">
      <c r="A89" s="13" t="s">
        <v>62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1" s="9" customFormat="1" ht="14.5" hidden="1" x14ac:dyDescent="0.35">
      <c r="A90" s="13" t="s">
        <v>63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1" ht="14.5" hidden="1" x14ac:dyDescent="0.35">
      <c r="A91" s="13" t="s">
        <v>71</v>
      </c>
    </row>
    <row r="92" spans="1:21" ht="14.5" hidden="1" x14ac:dyDescent="0.35">
      <c r="A92" s="13" t="s">
        <v>72</v>
      </c>
    </row>
    <row r="93" spans="1:21" ht="14.5" hidden="1" x14ac:dyDescent="0.35">
      <c r="A93" s="13" t="s">
        <v>82</v>
      </c>
    </row>
    <row r="94" spans="1:21" ht="14.5" hidden="1" x14ac:dyDescent="0.35">
      <c r="A94" s="13" t="s">
        <v>81</v>
      </c>
    </row>
    <row r="95" spans="1:21" ht="14.5" hidden="1" x14ac:dyDescent="0.35">
      <c r="A95" s="13" t="s">
        <v>85</v>
      </c>
    </row>
    <row r="96" spans="1:21" ht="14.5" hidden="1" x14ac:dyDescent="0.35">
      <c r="A96" s="13" t="s">
        <v>84</v>
      </c>
    </row>
    <row r="97" spans="1:1" ht="14.5" hidden="1" x14ac:dyDescent="0.35">
      <c r="A97" s="13" t="s">
        <v>91</v>
      </c>
    </row>
    <row r="98" spans="1:1" ht="14.5" hidden="1" x14ac:dyDescent="0.35">
      <c r="A98" s="13" t="s">
        <v>90</v>
      </c>
    </row>
    <row r="99" spans="1:1" ht="14.5" hidden="1" x14ac:dyDescent="0.35">
      <c r="A99" s="13" t="s">
        <v>100</v>
      </c>
    </row>
    <row r="100" spans="1:1" ht="14.5" hidden="1" x14ac:dyDescent="0.35">
      <c r="A100" s="13" t="s">
        <v>99</v>
      </c>
    </row>
    <row r="101" spans="1:1" ht="14.5" hidden="1" x14ac:dyDescent="0.35">
      <c r="A101" s="13" t="s">
        <v>106</v>
      </c>
    </row>
    <row r="102" spans="1:1" ht="14.5" hidden="1" x14ac:dyDescent="0.35">
      <c r="A102" s="13" t="s">
        <v>105</v>
      </c>
    </row>
    <row r="103" spans="1:1" ht="14.5" hidden="1" x14ac:dyDescent="0.35">
      <c r="A103" s="13" t="s">
        <v>110</v>
      </c>
    </row>
    <row r="104" spans="1:1" ht="14.5" hidden="1" x14ac:dyDescent="0.35">
      <c r="A104" s="13" t="s">
        <v>109</v>
      </c>
    </row>
    <row r="105" spans="1:1" ht="14.5" hidden="1" x14ac:dyDescent="0.35">
      <c r="A105" s="13" t="s">
        <v>112</v>
      </c>
    </row>
    <row r="106" spans="1:1" ht="14.5" hidden="1" x14ac:dyDescent="0.35">
      <c r="A106" s="13" t="s">
        <v>105</v>
      </c>
    </row>
    <row r="107" spans="1:1" ht="14.5" x14ac:dyDescent="0.35">
      <c r="A107" s="13" t="s">
        <v>115</v>
      </c>
    </row>
    <row r="108" spans="1:1" ht="14.5" x14ac:dyDescent="0.35">
      <c r="A108" s="13" t="s">
        <v>114</v>
      </c>
    </row>
    <row r="109" spans="1:1" ht="14.5" x14ac:dyDescent="0.35">
      <c r="A109" s="13"/>
    </row>
    <row r="110" spans="1:1" ht="14.5" x14ac:dyDescent="0.35">
      <c r="A110" s="13"/>
    </row>
    <row r="111" spans="1:1" ht="14.5" x14ac:dyDescent="0.35">
      <c r="A111" s="13"/>
    </row>
    <row r="112" spans="1:1" ht="14.5" x14ac:dyDescent="0.35">
      <c r="A112" s="13"/>
    </row>
    <row r="113" spans="1:1" ht="14.5" x14ac:dyDescent="0.35">
      <c r="A113" s="13"/>
    </row>
    <row r="114" spans="1:1" ht="14.5" x14ac:dyDescent="0.35">
      <c r="A114" s="13"/>
    </row>
    <row r="115" spans="1:1" ht="14.5" x14ac:dyDescent="0.35">
      <c r="A115" s="13"/>
    </row>
    <row r="116" spans="1:1" ht="14.5" x14ac:dyDescent="0.35">
      <c r="A116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2023-01-12T15:02:12Z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