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ALL RIVER/"/>
    </mc:Choice>
  </mc:AlternateContent>
  <xr:revisionPtr revIDLastSave="0" documentId="8_{F81DE42C-7F60-4C05-AD24-00F9B29251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8" i="2" l="1"/>
  <c r="AB32" i="2"/>
  <c r="AB30" i="2"/>
  <c r="AB31" i="2"/>
  <c r="AB29" i="2"/>
  <c r="Z78" i="2"/>
  <c r="AB70" i="2"/>
  <c r="AB69" i="2"/>
  <c r="Y78" i="2" l="1"/>
  <c r="AB66" i="2"/>
  <c r="X78" i="2"/>
  <c r="AB75" i="2"/>
  <c r="W78" i="2" l="1"/>
  <c r="AB63" i="2"/>
  <c r="AB64" i="2"/>
  <c r="AB65" i="2"/>
  <c r="AB62" i="2"/>
  <c r="AB22" i="2"/>
  <c r="V21" i="2"/>
  <c r="V78" i="2" s="1"/>
  <c r="AB73" i="2"/>
  <c r="U78" i="2"/>
  <c r="T78" i="2"/>
  <c r="AB9" i="2"/>
  <c r="S42" i="2"/>
  <c r="AB42" i="2" s="1"/>
  <c r="AB43" i="2"/>
  <c r="R78" i="2"/>
  <c r="Q46" i="2"/>
  <c r="AB46" i="2" s="1"/>
  <c r="AB47" i="2"/>
  <c r="AB58" i="2"/>
  <c r="AB60" i="2"/>
  <c r="P59" i="2"/>
  <c r="AB59" i="2" s="1"/>
  <c r="P57" i="2"/>
  <c r="AB41" i="2"/>
  <c r="O40" i="2"/>
  <c r="O78" i="2" s="1"/>
  <c r="N78" i="2"/>
  <c r="AB8" i="2"/>
  <c r="AB21" i="2" l="1"/>
  <c r="P78" i="2"/>
  <c r="S78" i="2"/>
  <c r="Q78" i="2"/>
  <c r="AB57" i="2"/>
  <c r="AB40" i="2"/>
  <c r="AB45" i="2"/>
  <c r="M44" i="2"/>
  <c r="AB44" i="2" s="1"/>
  <c r="AB39" i="2"/>
  <c r="L38" i="2"/>
  <c r="L78" i="2" s="1"/>
  <c r="K29" i="2"/>
  <c r="I78" i="2"/>
  <c r="AB72" i="2"/>
  <c r="H78" i="2"/>
  <c r="AB38" i="2" l="1"/>
  <c r="K78" i="2"/>
  <c r="M78" i="2"/>
</calcChain>
</file>

<file path=xl/sharedStrings.xml><?xml version="1.0" encoding="utf-8"?>
<sst xmlns="http://schemas.openxmlformats.org/spreadsheetml/2006/main" count="272" uniqueCount="170">
  <si>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</si>
  <si>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</si>
  <si>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</si>
  <si>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</si>
  <si>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</si>
  <si>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</si>
  <si>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</si>
  <si>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</si>
  <si>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</si>
  <si>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</si>
  <si>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</si>
  <si>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</si>
  <si>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</si>
  <si>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</si>
  <si>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</si>
  <si>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</si>
  <si>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</si>
  <si>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</si>
  <si>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</si>
  <si>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</si>
  <si>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</si>
  <si>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</si>
  <si>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</si>
  <si>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</si>
  <si>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</si>
  <si>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</si>
  <si>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</si>
  <si>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</si>
  <si>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</si>
  <si>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</si>
  <si>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</si>
  <si>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</si>
  <si>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</si>
  <si>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</si>
  <si>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</si>
  <si>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</si>
  <si>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</si>
  <si>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</si>
  <si>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</si>
  <si>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</si>
  <si>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</si>
  <si>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</si>
  <si>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</si>
  <si>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</si>
  <si>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</si>
  <si>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</si>
  <si>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</si>
  <si>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</si>
  <si>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</si>
  <si>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</si>
  <si>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</si>
  <si>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</si>
  <si>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</si>
  <si>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</si>
  <si>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</si>
  <si>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</si>
  <si>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</si>
  <si>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</si>
  <si>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</si>
  <si>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</si>
  <si>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</si>
  <si>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</si>
  <si>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</si>
  <si>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</si>
  <si>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</si>
  <si>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</si>
  <si>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</si>
  <si>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</si>
  <si>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</si>
  <si>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</si>
  <si>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</si>
  <si>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</si>
  <si>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</si>
  <si>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</si>
  <si>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</si>
  <si>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</si>
  <si>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</si>
  <si>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</si>
  <si>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</si>
  <si>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</si>
  <si>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</si>
  <si>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</si>
  <si>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</si>
  <si>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</si>
  <si>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</si>
  <si>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</si>
  <si>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</si>
  <si>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</si>
  <si>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</si>
  <si>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</si>
  <si>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</si>
  <si>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</si>
  <si>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</si>
  <si>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</si>
  <si>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</si>
  <si>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</si>
  <si>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</si>
  <si>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</si>
  <si>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</si>
  <si>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</si>
  <si>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</si>
  <si>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</si>
  <si>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</si>
  <si>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</si>
  <si>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</si>
  <si>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</si>
  <si>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</si>
  <si>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</si>
  <si>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</si>
  <si>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</si>
  <si>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</si>
  <si>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</si>
  <si>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</si>
  <si>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</si>
  <si>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</si>
  <si>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</si>
  <si>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</si>
  <si>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TO ADD TRADE FUNDS</t>
  </si>
  <si>
    <t>DUNS 947581567</t>
  </si>
  <si>
    <t>BUDGET #13 FY23 JANUARY 25, 2023</t>
  </si>
  <si>
    <t>BUDGET #14 FY23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</si>
  <si>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</si>
  <si>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</si>
  <si>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</si>
  <si>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</si>
  <si>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</si>
  <si>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</si>
  <si>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</si>
  <si>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</si>
  <si>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DOE-WDB Support</t>
  </si>
  <si>
    <t>DOE2022</t>
  </si>
  <si>
    <t>7035-0002</t>
  </si>
  <si>
    <t>K228</t>
  </si>
  <si>
    <t>MRC</t>
  </si>
  <si>
    <t>F100VR0021</t>
  </si>
  <si>
    <t>4120-0020</t>
  </si>
  <si>
    <t>K133</t>
  </si>
  <si>
    <t>TO ADD PARTNER FUNDS</t>
  </si>
  <si>
    <t>BUDGET #14 FY23 FEB. 7, 2023</t>
  </si>
  <si>
    <t>BUDGET #15 FY23</t>
  </si>
  <si>
    <t>APPRENTICE  (SERVICE DATES: 7/1/2020-6/30/2023)</t>
  </si>
  <si>
    <t>FAPAE21</t>
  </si>
  <si>
    <t>7003-1785</t>
  </si>
  <si>
    <t>HB55</t>
  </si>
  <si>
    <t>TO ADD APPRENTICE FUNDS</t>
  </si>
  <si>
    <t>BUDGET #15 FY23 FEB.14, 2023</t>
  </si>
  <si>
    <t>BUDGET #16 FY23</t>
  </si>
  <si>
    <t>VENDOR CODE</t>
  </si>
  <si>
    <t>UEI #</t>
  </si>
  <si>
    <t>VC6000192090</t>
  </si>
  <si>
    <t>PZNVFLKJGLX9</t>
  </si>
  <si>
    <t>BUDGET #16 FY23 APRIL 10, 2023</t>
  </si>
  <si>
    <t>NATIONAL SCSEP CWI</t>
  </si>
  <si>
    <t>DCSSCSEP23</t>
  </si>
  <si>
    <t>7003-0006</t>
  </si>
  <si>
    <t>K246</t>
  </si>
  <si>
    <t>WPP SNAP EXPANSION</t>
  </si>
  <si>
    <t>OCT 1, 2022-FEB 16, 2023</t>
  </si>
  <si>
    <t>FY20233067</t>
  </si>
  <si>
    <t>FEB 17, 2023-JUNE 30,2023</t>
  </si>
  <si>
    <t>BUDGET #17 FY23</t>
  </si>
  <si>
    <t>TO ADD WPP EXPANSION FUNDS</t>
  </si>
  <si>
    <t>BUDGET #17 FY23 APRIL 14, 2023</t>
  </si>
  <si>
    <t>BUDGET #18 FY23</t>
  </si>
  <si>
    <t>TO EXTEND CONTRACT SERVICE DATE</t>
  </si>
  <si>
    <t>BUDGET #18 FY23 FEB. 14, 2024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</si>
  <si>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</si>
  <si>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</si>
  <si>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UI-35950-21-60-A-25</t>
  </si>
  <si>
    <t>JULY 1, 2024-SEPT 30,2024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</si>
</sst>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2" borderId="12" xfId="0" applyFont="1" applyFill="1" applyBorder="1" applyAlignment="1">
      <alignment horizontal="center" vertical="center" wrapText="1"/>
    </xf>
    <xf numFmtId="7" fontId="8" fillId="0" borderId="2" xfId="1" applyNumberFormat="1" applyFont="1" applyFill="1" applyBorder="1"/>
    <xf numFmtId="43" fontId="8" fillId="0" borderId="8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0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"/>
  <sheetViews>
    <sheetView tabSelected="1" topLeftCell="A5" zoomScale="120" zoomScaleNormal="120" workbookViewId="0">
      <selection activeCell="A118" sqref="A118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9" width="18" style="2" hidden="1" customWidth="1"/>
    <col min="10" max="17" width="18.54296875" style="2" hidden="1" customWidth="1"/>
    <col min="18" max="26" width="18" style="2" hidden="1" customWidth="1"/>
    <col min="27" max="27" width="18" style="2" customWidth="1"/>
    <col min="28" max="28" width="12.1796875" style="3" hidden="1" customWidth="1"/>
    <col min="29" max="29" width="13.26953125" style="3" bestFit="1" customWidth="1"/>
    <col min="30" max="16384" width="9.1796875" style="3"/>
  </cols>
  <sheetData>
    <row r="1" spans="1:28" ht="20.5" x14ac:dyDescent="0.45">
      <c r="A1" s="3" t="s">
        <v>11</v>
      </c>
      <c r="B1" s="94" t="s">
        <v>10</v>
      </c>
      <c r="C1" s="95"/>
      <c r="D1" s="95"/>
      <c r="E1" s="95"/>
      <c r="F1" s="95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8" ht="20.5" x14ac:dyDescent="0.45">
      <c r="A2" s="38" t="s">
        <v>7</v>
      </c>
      <c r="B2" s="6"/>
      <c r="C2" s="6"/>
      <c r="D2" s="6"/>
      <c r="E2" s="7"/>
      <c r="F2" s="7"/>
      <c r="G2" s="7"/>
    </row>
    <row r="3" spans="1:28" ht="20.5" x14ac:dyDescent="0.45">
      <c r="A3" s="4" t="s">
        <v>12</v>
      </c>
      <c r="C3" s="1"/>
    </row>
    <row r="4" spans="1:28" ht="21" thickBot="1" x14ac:dyDescent="0.5">
      <c r="A4" s="4"/>
      <c r="B4" s="5"/>
      <c r="C4" s="1"/>
    </row>
    <row r="5" spans="1:28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5" t="s">
        <v>105</v>
      </c>
      <c r="H5" s="39" t="s">
        <v>24</v>
      </c>
      <c r="I5" s="65" t="s">
        <v>38</v>
      </c>
      <c r="J5" s="39"/>
      <c r="K5" s="65" t="s">
        <v>46</v>
      </c>
      <c r="L5" s="65" t="s">
        <v>49</v>
      </c>
      <c r="M5" s="65" t="s">
        <v>58</v>
      </c>
      <c r="N5" s="65" t="s">
        <v>68</v>
      </c>
      <c r="O5" s="65" t="s">
        <v>71</v>
      </c>
      <c r="P5" s="65" t="s">
        <v>77</v>
      </c>
      <c r="Q5" s="65" t="s">
        <v>84</v>
      </c>
      <c r="R5" s="65" t="s">
        <v>89</v>
      </c>
      <c r="S5" s="65" t="s">
        <v>95</v>
      </c>
      <c r="T5" s="65" t="s">
        <v>99</v>
      </c>
      <c r="U5" s="65" t="s">
        <v>101</v>
      </c>
      <c r="V5" s="65" t="s">
        <v>104</v>
      </c>
      <c r="W5" s="65" t="s">
        <v>120</v>
      </c>
      <c r="X5" s="65" t="s">
        <v>139</v>
      </c>
      <c r="Y5" s="65" t="s">
        <v>146</v>
      </c>
      <c r="Z5" s="65" t="s">
        <v>160</v>
      </c>
      <c r="AA5" s="65" t="s">
        <v>163</v>
      </c>
      <c r="AB5" s="8" t="s">
        <v>6</v>
      </c>
    </row>
    <row r="6" spans="1:28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3"/>
    </row>
    <row r="7" spans="1:28" s="9" customFormat="1" ht="14.5" hidden="1" x14ac:dyDescent="0.35">
      <c r="A7" s="10" t="s">
        <v>64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1"/>
    </row>
    <row r="8" spans="1:28" s="9" customFormat="1" ht="15" hidden="1" x14ac:dyDescent="0.35">
      <c r="A8" s="40" t="s">
        <v>13</v>
      </c>
      <c r="B8" s="11" t="s">
        <v>41</v>
      </c>
      <c r="C8" s="57" t="s">
        <v>65</v>
      </c>
      <c r="D8" s="73" t="s">
        <v>66</v>
      </c>
      <c r="E8" s="74" t="s">
        <v>67</v>
      </c>
      <c r="F8" s="10" t="s">
        <v>20</v>
      </c>
      <c r="G8" s="10"/>
      <c r="H8" s="41"/>
      <c r="I8" s="41"/>
      <c r="J8" s="41"/>
      <c r="K8" s="41"/>
      <c r="L8" s="41"/>
      <c r="M8" s="41"/>
      <c r="N8" s="68">
        <v>95000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52">
        <f>SUM(N8)</f>
        <v>95000</v>
      </c>
    </row>
    <row r="9" spans="1:28" s="9" customFormat="1" ht="15" hidden="1" thickBot="1" x14ac:dyDescent="0.4">
      <c r="A9" s="44" t="s">
        <v>15</v>
      </c>
      <c r="B9" s="63" t="s">
        <v>34</v>
      </c>
      <c r="C9" s="75" t="s">
        <v>90</v>
      </c>
      <c r="D9" s="73" t="s">
        <v>91</v>
      </c>
      <c r="E9" s="73" t="s">
        <v>92</v>
      </c>
      <c r="F9" s="11" t="s">
        <v>14</v>
      </c>
      <c r="G9" s="11"/>
      <c r="H9" s="41"/>
      <c r="I9" s="41"/>
      <c r="J9" s="41"/>
      <c r="K9" s="41"/>
      <c r="L9" s="41"/>
      <c r="M9" s="41"/>
      <c r="N9" s="68"/>
      <c r="O9" s="68"/>
      <c r="P9" s="68"/>
      <c r="Q9" s="68"/>
      <c r="R9" s="68">
        <v>426306.5</v>
      </c>
      <c r="S9" s="68"/>
      <c r="T9" s="68">
        <v>426306.5</v>
      </c>
      <c r="U9" s="68"/>
      <c r="V9" s="68"/>
      <c r="W9" s="68"/>
      <c r="X9" s="68"/>
      <c r="Y9" s="68"/>
      <c r="Z9" s="68"/>
      <c r="AA9" s="68"/>
      <c r="AB9" s="52">
        <f>SUM(R9:T9)</f>
        <v>852613</v>
      </c>
    </row>
    <row r="10" spans="1:28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52"/>
    </row>
    <row r="11" spans="1:28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52"/>
    </row>
    <row r="12" spans="1:28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52"/>
    </row>
    <row r="13" spans="1:28" s="9" customFormat="1" ht="14.5" hidden="1" x14ac:dyDescent="0.35">
      <c r="A13" s="10" t="s">
        <v>106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52"/>
    </row>
    <row r="14" spans="1:28" s="9" customFormat="1" ht="14.5" hidden="1" x14ac:dyDescent="0.35">
      <c r="A14" s="53" t="s">
        <v>19</v>
      </c>
      <c r="B14" s="11"/>
      <c r="C14" s="35"/>
      <c r="D14" s="35"/>
      <c r="E14" s="36"/>
      <c r="F14" s="49"/>
      <c r="G14" s="61" t="s">
        <v>107</v>
      </c>
      <c r="H14" s="41"/>
      <c r="I14" s="41"/>
      <c r="J14" s="41"/>
      <c r="K14" s="41"/>
      <c r="L14" s="41"/>
      <c r="M14" s="41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52"/>
    </row>
    <row r="15" spans="1:28" s="9" customFormat="1" ht="14.5" hidden="1" x14ac:dyDescent="0.35">
      <c r="A15" s="53" t="s">
        <v>19</v>
      </c>
      <c r="B15" s="11"/>
      <c r="C15" s="35"/>
      <c r="D15" s="35"/>
      <c r="E15" s="36"/>
      <c r="F15" s="49"/>
      <c r="G15" s="61" t="s">
        <v>107</v>
      </c>
      <c r="H15" s="41"/>
      <c r="I15" s="41"/>
      <c r="J15" s="41"/>
      <c r="K15" s="41"/>
      <c r="L15" s="41"/>
      <c r="M15" s="4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52"/>
    </row>
    <row r="16" spans="1:28" s="9" customFormat="1" ht="14.5" hidden="1" x14ac:dyDescent="0.35">
      <c r="A16" s="53" t="s">
        <v>21</v>
      </c>
      <c r="B16" s="11"/>
      <c r="C16" s="10"/>
      <c r="D16" s="48"/>
      <c r="E16" s="58"/>
      <c r="F16" s="10"/>
      <c r="G16" s="10"/>
      <c r="H16" s="41"/>
      <c r="I16" s="41"/>
      <c r="J16" s="41"/>
      <c r="K16" s="41"/>
      <c r="L16" s="41"/>
      <c r="M16" s="4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52"/>
    </row>
    <row r="17" spans="1:28" s="9" customFormat="1" ht="14.5" hidden="1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52"/>
    </row>
    <row r="18" spans="1:28" s="9" customFormat="1" ht="15" hidden="1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52"/>
    </row>
    <row r="19" spans="1:28" s="9" customFormat="1" ht="14.5" hidden="1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52"/>
    </row>
    <row r="20" spans="1:28" s="9" customFormat="1" ht="14.5" hidden="1" x14ac:dyDescent="0.35">
      <c r="A20" s="10" t="s">
        <v>108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52"/>
    </row>
    <row r="21" spans="1:28" s="9" customFormat="1" ht="14.5" hidden="1" x14ac:dyDescent="0.35">
      <c r="A21" s="37" t="s">
        <v>112</v>
      </c>
      <c r="B21" s="11" t="s">
        <v>41</v>
      </c>
      <c r="C21" s="58" t="s">
        <v>113</v>
      </c>
      <c r="D21" s="48" t="s">
        <v>114</v>
      </c>
      <c r="E21" s="48" t="s">
        <v>115</v>
      </c>
      <c r="F21" s="10">
        <v>17.245000000000001</v>
      </c>
      <c r="G21" s="61" t="s">
        <v>109</v>
      </c>
      <c r="H21" s="41"/>
      <c r="I21" s="41"/>
      <c r="J21" s="41"/>
      <c r="K21" s="41"/>
      <c r="L21" s="41"/>
      <c r="M21" s="41"/>
      <c r="N21" s="68"/>
      <c r="O21" s="68"/>
      <c r="P21" s="68"/>
      <c r="Q21" s="68"/>
      <c r="R21" s="68"/>
      <c r="S21" s="68"/>
      <c r="T21" s="68"/>
      <c r="U21" s="68"/>
      <c r="V21" s="68">
        <f>98881.8068965517-1</f>
        <v>98880.806896551701</v>
      </c>
      <c r="W21" s="68"/>
      <c r="X21" s="68"/>
      <c r="Y21" s="68"/>
      <c r="Z21" s="68"/>
      <c r="AA21" s="68"/>
      <c r="AB21" s="52">
        <f>SUM(V21)</f>
        <v>98880.806896551701</v>
      </c>
    </row>
    <row r="22" spans="1:28" s="9" customFormat="1" ht="14.5" hidden="1" x14ac:dyDescent="0.35">
      <c r="A22" s="37" t="s">
        <v>112</v>
      </c>
      <c r="B22" s="11" t="s">
        <v>116</v>
      </c>
      <c r="C22" s="58" t="s">
        <v>113</v>
      </c>
      <c r="D22" s="48" t="s">
        <v>114</v>
      </c>
      <c r="E22" s="48" t="s">
        <v>115</v>
      </c>
      <c r="F22" s="10">
        <v>17.245000000000001</v>
      </c>
      <c r="G22" s="61" t="s">
        <v>109</v>
      </c>
      <c r="H22" s="41"/>
      <c r="I22" s="41"/>
      <c r="J22" s="41"/>
      <c r="K22" s="41"/>
      <c r="L22" s="41"/>
      <c r="M22" s="41"/>
      <c r="N22" s="68"/>
      <c r="O22" s="68"/>
      <c r="P22" s="68"/>
      <c r="Q22" s="68"/>
      <c r="R22" s="68"/>
      <c r="S22" s="68"/>
      <c r="T22" s="68"/>
      <c r="U22" s="68"/>
      <c r="V22" s="68">
        <v>1</v>
      </c>
      <c r="W22" s="68"/>
      <c r="X22" s="68"/>
      <c r="Y22" s="68"/>
      <c r="Z22" s="68"/>
      <c r="AA22" s="68"/>
      <c r="AB22" s="52">
        <f>SUM(V22)</f>
        <v>1</v>
      </c>
    </row>
    <row r="23" spans="1:28" s="9" customFormat="1" ht="14.5" hidden="1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52"/>
    </row>
    <row r="24" spans="1:28" s="9" customFormat="1" ht="14.5" hidden="1" x14ac:dyDescent="0.35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52"/>
    </row>
    <row r="25" spans="1:28" s="9" customFormat="1" ht="15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52"/>
    </row>
    <row r="26" spans="1:28" s="9" customFormat="1" ht="14.5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52"/>
    </row>
    <row r="27" spans="1:28" s="9" customFormat="1" ht="14.5" x14ac:dyDescent="0.35">
      <c r="A27" s="10" t="s">
        <v>39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52"/>
    </row>
    <row r="28" spans="1:28" s="9" customFormat="1" ht="14.5" x14ac:dyDescent="0.35">
      <c r="A28" s="62"/>
      <c r="B28" s="11"/>
      <c r="C28" s="10"/>
      <c r="D28" s="10"/>
      <c r="E28" s="10"/>
      <c r="F28" s="10"/>
      <c r="G28" s="10"/>
      <c r="H28" s="41"/>
      <c r="I28" s="41"/>
      <c r="J28" s="41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52"/>
    </row>
    <row r="29" spans="1:28" s="9" customFormat="1" ht="15.5" hidden="1" x14ac:dyDescent="0.35">
      <c r="A29" s="66" t="s">
        <v>40</v>
      </c>
      <c r="B29" s="63" t="s">
        <v>41</v>
      </c>
      <c r="C29" s="10" t="s">
        <v>42</v>
      </c>
      <c r="D29" s="10" t="s">
        <v>43</v>
      </c>
      <c r="E29" s="10" t="s">
        <v>44</v>
      </c>
      <c r="F29" s="10">
        <v>17.225000000000001</v>
      </c>
      <c r="G29" s="93" t="s">
        <v>168</v>
      </c>
      <c r="H29" s="41"/>
      <c r="I29" s="41"/>
      <c r="J29" s="41"/>
      <c r="K29" s="68">
        <f>129303.3-1</f>
        <v>129302.3</v>
      </c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76">
        <f>SUM(H29:AA29)</f>
        <v>129302.3</v>
      </c>
    </row>
    <row r="30" spans="1:28" s="9" customFormat="1" ht="15.5" hidden="1" x14ac:dyDescent="0.35">
      <c r="A30" s="66" t="s">
        <v>40</v>
      </c>
      <c r="B30" s="67" t="s">
        <v>45</v>
      </c>
      <c r="C30" s="10" t="s">
        <v>42</v>
      </c>
      <c r="D30" s="10" t="s">
        <v>43</v>
      </c>
      <c r="E30" s="10" t="s">
        <v>44</v>
      </c>
      <c r="F30" s="10">
        <v>17.225000000000001</v>
      </c>
      <c r="G30" s="93" t="s">
        <v>168</v>
      </c>
      <c r="H30" s="41"/>
      <c r="I30" s="41"/>
      <c r="J30" s="41"/>
      <c r="K30" s="68">
        <v>1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76">
        <f t="shared" ref="AB30:AB32" si="0">SUM(H30:AA30)</f>
        <v>1</v>
      </c>
    </row>
    <row r="31" spans="1:28" s="9" customFormat="1" ht="15.5" x14ac:dyDescent="0.35">
      <c r="A31" s="62" t="s">
        <v>166</v>
      </c>
      <c r="B31" s="11" t="s">
        <v>167</v>
      </c>
      <c r="C31" s="10" t="s">
        <v>42</v>
      </c>
      <c r="D31" s="10" t="s">
        <v>43</v>
      </c>
      <c r="E31" s="10" t="s">
        <v>44</v>
      </c>
      <c r="F31" s="10">
        <v>17.225000000000001</v>
      </c>
      <c r="G31" s="93" t="s">
        <v>168</v>
      </c>
      <c r="H31" s="41"/>
      <c r="I31" s="41"/>
      <c r="J31" s="41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>
        <v>-1</v>
      </c>
      <c r="AB31" s="76">
        <f t="shared" si="0"/>
        <v>-1</v>
      </c>
    </row>
    <row r="32" spans="1:28" s="9" customFormat="1" ht="15.5" x14ac:dyDescent="0.35">
      <c r="A32" s="62" t="s">
        <v>166</v>
      </c>
      <c r="B32" s="67" t="s">
        <v>169</v>
      </c>
      <c r="C32" s="10" t="s">
        <v>42</v>
      </c>
      <c r="D32" s="10" t="s">
        <v>43</v>
      </c>
      <c r="E32" s="10" t="s">
        <v>44</v>
      </c>
      <c r="F32" s="10">
        <v>17.225000000000001</v>
      </c>
      <c r="G32" s="93" t="s">
        <v>168</v>
      </c>
      <c r="H32" s="41"/>
      <c r="I32" s="41"/>
      <c r="J32" s="41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>
        <v>1</v>
      </c>
      <c r="AB32" s="76">
        <f t="shared" si="0"/>
        <v>1</v>
      </c>
    </row>
    <row r="33" spans="1:28" s="9" customFormat="1" ht="14.5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52"/>
    </row>
    <row r="34" spans="1:28" s="9" customFormat="1" ht="14.5" hidden="1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52"/>
    </row>
    <row r="35" spans="1:28" s="9" customFormat="1" ht="14.5" hidden="1" x14ac:dyDescent="0.35">
      <c r="A35" s="37"/>
      <c r="B35" s="11"/>
      <c r="C35" s="35"/>
      <c r="D35" s="35"/>
      <c r="E35" s="36"/>
      <c r="F35" s="10"/>
      <c r="G35" s="10"/>
      <c r="H35" s="41"/>
      <c r="I35" s="41"/>
      <c r="J35" s="41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52"/>
    </row>
    <row r="36" spans="1:28" s="9" customFormat="1" ht="14.5" hidden="1" x14ac:dyDescent="0.35">
      <c r="A36" s="27" t="s">
        <v>8</v>
      </c>
      <c r="B36" s="11"/>
      <c r="C36" s="35"/>
      <c r="D36" s="35"/>
      <c r="E36" s="36"/>
      <c r="F36" s="10"/>
      <c r="G36" s="10"/>
      <c r="H36" s="41"/>
      <c r="I36" s="41"/>
      <c r="J36" s="41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52"/>
    </row>
    <row r="37" spans="1:28" s="9" customFormat="1" ht="14.5" hidden="1" x14ac:dyDescent="0.35">
      <c r="A37" s="10" t="s">
        <v>52</v>
      </c>
      <c r="B37" s="11"/>
      <c r="C37" s="35"/>
      <c r="D37" s="35"/>
      <c r="E37" s="36"/>
      <c r="F37" s="10"/>
      <c r="G37" s="10"/>
      <c r="H37" s="41"/>
      <c r="I37" s="41"/>
      <c r="J37" s="41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52"/>
    </row>
    <row r="38" spans="1:28" s="9" customFormat="1" ht="15.5" hidden="1" x14ac:dyDescent="0.35">
      <c r="A38" s="70" t="s">
        <v>53</v>
      </c>
      <c r="B38" s="11" t="s">
        <v>54</v>
      </c>
      <c r="C38" s="10" t="s">
        <v>55</v>
      </c>
      <c r="D38" s="71" t="s">
        <v>56</v>
      </c>
      <c r="E38" s="71">
        <v>6501</v>
      </c>
      <c r="F38" s="11">
        <v>17.259</v>
      </c>
      <c r="G38" s="78" t="s">
        <v>110</v>
      </c>
      <c r="H38" s="41"/>
      <c r="I38" s="41"/>
      <c r="J38" s="41"/>
      <c r="K38" s="68"/>
      <c r="L38" s="68">
        <f>963520-1</f>
        <v>963519</v>
      </c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52">
        <f>SUM(L38)</f>
        <v>963519</v>
      </c>
    </row>
    <row r="39" spans="1:28" s="9" customFormat="1" ht="15.5" hidden="1" x14ac:dyDescent="0.35">
      <c r="A39" s="70" t="s">
        <v>53</v>
      </c>
      <c r="B39" s="11" t="s">
        <v>57</v>
      </c>
      <c r="C39" s="10" t="s">
        <v>55</v>
      </c>
      <c r="D39" s="71" t="s">
        <v>56</v>
      </c>
      <c r="E39" s="71">
        <v>6501</v>
      </c>
      <c r="F39" s="11">
        <v>17.259</v>
      </c>
      <c r="G39" s="78" t="s">
        <v>110</v>
      </c>
      <c r="H39" s="41"/>
      <c r="I39" s="41"/>
      <c r="J39" s="41"/>
      <c r="K39" s="68"/>
      <c r="L39" s="68">
        <v>1</v>
      </c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52">
        <f>SUM(L39)</f>
        <v>1</v>
      </c>
    </row>
    <row r="40" spans="1:28" s="9" customFormat="1" ht="15.5" hidden="1" x14ac:dyDescent="0.35">
      <c r="A40" s="42" t="s">
        <v>74</v>
      </c>
      <c r="B40" s="11" t="s">
        <v>54</v>
      </c>
      <c r="C40" s="48" t="s">
        <v>75</v>
      </c>
      <c r="D40" s="72" t="s">
        <v>76</v>
      </c>
      <c r="E40" s="72">
        <v>6502</v>
      </c>
      <c r="F40" s="10">
        <v>17.257999999999999</v>
      </c>
      <c r="G40" s="78" t="s">
        <v>110</v>
      </c>
      <c r="H40" s="41"/>
      <c r="I40" s="41"/>
      <c r="J40" s="41"/>
      <c r="K40" s="68"/>
      <c r="L40" s="68"/>
      <c r="M40" s="68"/>
      <c r="N40" s="68"/>
      <c r="O40" s="68">
        <f>162422-1</f>
        <v>162421</v>
      </c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52">
        <f>SUM(O40)</f>
        <v>162421</v>
      </c>
    </row>
    <row r="41" spans="1:28" s="9" customFormat="1" ht="15.5" hidden="1" x14ac:dyDescent="0.35">
      <c r="A41" s="42" t="s">
        <v>74</v>
      </c>
      <c r="B41" s="11" t="s">
        <v>57</v>
      </c>
      <c r="C41" s="48" t="s">
        <v>75</v>
      </c>
      <c r="D41" s="72" t="s">
        <v>76</v>
      </c>
      <c r="E41" s="72">
        <v>6502</v>
      </c>
      <c r="F41" s="10">
        <v>17.257999999999999</v>
      </c>
      <c r="G41" s="78" t="s">
        <v>110</v>
      </c>
      <c r="H41" s="41"/>
      <c r="I41" s="41"/>
      <c r="J41" s="41"/>
      <c r="K41" s="68"/>
      <c r="L41" s="68"/>
      <c r="M41" s="68"/>
      <c r="N41" s="68"/>
      <c r="O41" s="68">
        <v>1</v>
      </c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52">
        <f>SUM(O41)</f>
        <v>1</v>
      </c>
    </row>
    <row r="42" spans="1:28" s="9" customFormat="1" ht="15.5" hidden="1" x14ac:dyDescent="0.35">
      <c r="A42" s="42" t="s">
        <v>74</v>
      </c>
      <c r="B42" s="11" t="s">
        <v>85</v>
      </c>
      <c r="C42" s="10" t="s">
        <v>96</v>
      </c>
      <c r="D42" s="72" t="s">
        <v>76</v>
      </c>
      <c r="E42" s="72">
        <v>6502</v>
      </c>
      <c r="F42" s="10">
        <v>17.257999999999999</v>
      </c>
      <c r="G42" s="78" t="s">
        <v>110</v>
      </c>
      <c r="H42" s="41"/>
      <c r="I42" s="41"/>
      <c r="J42" s="41"/>
      <c r="K42" s="68"/>
      <c r="L42" s="68"/>
      <c r="M42" s="68"/>
      <c r="N42" s="68"/>
      <c r="O42" s="68"/>
      <c r="P42" s="68"/>
      <c r="Q42" s="68"/>
      <c r="R42" s="68"/>
      <c r="S42" s="68">
        <f>699956-1</f>
        <v>699955</v>
      </c>
      <c r="T42" s="68"/>
      <c r="U42" s="68"/>
      <c r="V42" s="68"/>
      <c r="W42" s="68"/>
      <c r="X42" s="68"/>
      <c r="Y42" s="68"/>
      <c r="Z42" s="68"/>
      <c r="AA42" s="68"/>
      <c r="AB42" s="52">
        <f>SUM(R42:S42)</f>
        <v>699955</v>
      </c>
    </row>
    <row r="43" spans="1:28" s="9" customFormat="1" ht="15.5" hidden="1" x14ac:dyDescent="0.35">
      <c r="A43" s="42" t="s">
        <v>74</v>
      </c>
      <c r="B43" s="11" t="s">
        <v>57</v>
      </c>
      <c r="C43" s="10" t="s">
        <v>96</v>
      </c>
      <c r="D43" s="72" t="s">
        <v>76</v>
      </c>
      <c r="E43" s="72">
        <v>6502</v>
      </c>
      <c r="F43" s="10">
        <v>17.257999999999999</v>
      </c>
      <c r="G43" s="78" t="s">
        <v>110</v>
      </c>
      <c r="H43" s="41"/>
      <c r="I43" s="41"/>
      <c r="J43" s="41"/>
      <c r="K43" s="68"/>
      <c r="L43" s="68"/>
      <c r="M43" s="68"/>
      <c r="N43" s="68"/>
      <c r="O43" s="68"/>
      <c r="P43" s="68"/>
      <c r="Q43" s="68"/>
      <c r="R43" s="68"/>
      <c r="S43" s="68">
        <v>1</v>
      </c>
      <c r="T43" s="68"/>
      <c r="U43" s="68"/>
      <c r="V43" s="68"/>
      <c r="W43" s="68"/>
      <c r="X43" s="68"/>
      <c r="Y43" s="68"/>
      <c r="Z43" s="68"/>
      <c r="AA43" s="68"/>
      <c r="AB43" s="52">
        <f>SUM(R43:S43)</f>
        <v>1</v>
      </c>
    </row>
    <row r="44" spans="1:28" s="9" customFormat="1" ht="15.5" hidden="1" x14ac:dyDescent="0.35">
      <c r="A44" s="37" t="s">
        <v>61</v>
      </c>
      <c r="B44" s="11" t="s">
        <v>54</v>
      </c>
      <c r="C44" s="10" t="s">
        <v>62</v>
      </c>
      <c r="D44" s="72" t="s">
        <v>63</v>
      </c>
      <c r="E44" s="72">
        <v>6503</v>
      </c>
      <c r="F44" s="10">
        <v>17.277999999999999</v>
      </c>
      <c r="G44" s="78" t="s">
        <v>110</v>
      </c>
      <c r="H44" s="41"/>
      <c r="I44" s="41"/>
      <c r="J44" s="41"/>
      <c r="K44" s="68"/>
      <c r="L44" s="68"/>
      <c r="M44" s="68">
        <f>186271-1</f>
        <v>186270</v>
      </c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52">
        <f>SUM(M44)</f>
        <v>186270</v>
      </c>
    </row>
    <row r="45" spans="1:28" s="9" customFormat="1" ht="15.5" hidden="1" x14ac:dyDescent="0.35">
      <c r="A45" s="37" t="s">
        <v>61</v>
      </c>
      <c r="B45" s="11" t="s">
        <v>57</v>
      </c>
      <c r="C45" s="10" t="s">
        <v>62</v>
      </c>
      <c r="D45" s="72" t="s">
        <v>63</v>
      </c>
      <c r="E45" s="72">
        <v>6503</v>
      </c>
      <c r="F45" s="10">
        <v>17.277999999999999</v>
      </c>
      <c r="G45" s="78" t="s">
        <v>110</v>
      </c>
      <c r="H45" s="41"/>
      <c r="I45" s="41"/>
      <c r="J45" s="41"/>
      <c r="K45" s="68"/>
      <c r="L45" s="68"/>
      <c r="M45" s="68">
        <v>1</v>
      </c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52">
        <f>SUM(M45)</f>
        <v>1</v>
      </c>
    </row>
    <row r="46" spans="1:28" s="9" customFormat="1" ht="15.5" hidden="1" x14ac:dyDescent="0.35">
      <c r="A46" s="37" t="s">
        <v>61</v>
      </c>
      <c r="B46" s="11" t="s">
        <v>85</v>
      </c>
      <c r="C46" s="10" t="s">
        <v>86</v>
      </c>
      <c r="D46" s="72" t="s">
        <v>63</v>
      </c>
      <c r="E46" s="71">
        <v>6503</v>
      </c>
      <c r="F46" s="10">
        <v>17.277999999999999</v>
      </c>
      <c r="G46" s="78" t="s">
        <v>110</v>
      </c>
      <c r="H46" s="41"/>
      <c r="I46" s="41"/>
      <c r="J46" s="41"/>
      <c r="K46" s="68"/>
      <c r="L46" s="68"/>
      <c r="M46" s="68"/>
      <c r="N46" s="68"/>
      <c r="O46" s="68"/>
      <c r="P46" s="68"/>
      <c r="Q46" s="68">
        <f>714136-1</f>
        <v>714135</v>
      </c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52">
        <f>Q46</f>
        <v>714135</v>
      </c>
    </row>
    <row r="47" spans="1:28" s="9" customFormat="1" ht="15.5" hidden="1" x14ac:dyDescent="0.35">
      <c r="A47" s="37" t="s">
        <v>61</v>
      </c>
      <c r="B47" s="11" t="s">
        <v>57</v>
      </c>
      <c r="C47" s="10" t="s">
        <v>86</v>
      </c>
      <c r="D47" s="72" t="s">
        <v>63</v>
      </c>
      <c r="E47" s="71">
        <v>6503</v>
      </c>
      <c r="F47" s="10">
        <v>17.277999999999999</v>
      </c>
      <c r="G47" s="78" t="s">
        <v>110</v>
      </c>
      <c r="H47" s="41"/>
      <c r="I47" s="41"/>
      <c r="J47" s="41"/>
      <c r="K47" s="68"/>
      <c r="L47" s="68"/>
      <c r="M47" s="68"/>
      <c r="N47" s="68"/>
      <c r="O47" s="68"/>
      <c r="P47" s="68"/>
      <c r="Q47" s="68">
        <v>1</v>
      </c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52">
        <f>Q47</f>
        <v>1</v>
      </c>
    </row>
    <row r="48" spans="1:28" s="9" customFormat="1" ht="14.5" hidden="1" x14ac:dyDescent="0.35">
      <c r="A48" s="37"/>
      <c r="B48" s="11"/>
      <c r="C48" s="49"/>
      <c r="D48" s="10"/>
      <c r="E48" s="11"/>
      <c r="F48" s="10"/>
      <c r="G48" s="10"/>
      <c r="H48" s="41"/>
      <c r="I48" s="41"/>
      <c r="J48" s="41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52"/>
    </row>
    <row r="49" spans="1:29" s="9" customFormat="1" ht="14.5" hidden="1" x14ac:dyDescent="0.35">
      <c r="A49" s="37"/>
      <c r="B49" s="11"/>
      <c r="C49" s="49"/>
      <c r="D49" s="10"/>
      <c r="E49" s="11"/>
      <c r="F49" s="10"/>
      <c r="G49" s="10"/>
      <c r="H49" s="41"/>
      <c r="I49" s="41"/>
      <c r="J49" s="41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52"/>
      <c r="AC49" s="55"/>
    </row>
    <row r="50" spans="1:29" s="9" customFormat="1" ht="14.5" hidden="1" x14ac:dyDescent="0.35">
      <c r="A50" s="37"/>
      <c r="B50" s="11"/>
      <c r="C50" s="57"/>
      <c r="D50" s="10"/>
      <c r="E50" s="11"/>
      <c r="F50" s="10"/>
      <c r="G50" s="10"/>
      <c r="H50" s="41"/>
      <c r="I50" s="41"/>
      <c r="J50" s="41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52"/>
    </row>
    <row r="51" spans="1:29" s="9" customFormat="1" ht="14.5" hidden="1" x14ac:dyDescent="0.35">
      <c r="A51" s="37"/>
      <c r="B51" s="11"/>
      <c r="C51" s="57"/>
      <c r="D51" s="10"/>
      <c r="E51" s="11"/>
      <c r="F51" s="10"/>
      <c r="G51" s="10"/>
      <c r="H51" s="41"/>
      <c r="I51" s="41"/>
      <c r="J51" s="41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52"/>
    </row>
    <row r="52" spans="1:29" s="9" customFormat="1" ht="14.5" hidden="1" x14ac:dyDescent="0.35">
      <c r="A52" s="37"/>
      <c r="B52" s="11"/>
      <c r="C52" s="57"/>
      <c r="D52" s="10"/>
      <c r="E52" s="11"/>
      <c r="F52" s="10"/>
      <c r="G52" s="10"/>
      <c r="H52" s="41"/>
      <c r="I52" s="41"/>
      <c r="J52" s="41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52"/>
    </row>
    <row r="53" spans="1:29" s="9" customFormat="1" ht="14.5" hidden="1" x14ac:dyDescent="0.35">
      <c r="A53" s="37"/>
      <c r="B53" s="56"/>
      <c r="C53" s="49"/>
      <c r="D53" s="10"/>
      <c r="E53" s="11"/>
      <c r="F53" s="10"/>
      <c r="G53" s="10"/>
      <c r="H53" s="41"/>
      <c r="I53" s="41"/>
      <c r="J53" s="41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52"/>
    </row>
    <row r="54" spans="1:29" s="9" customFormat="1" ht="14.5" hidden="1" x14ac:dyDescent="0.35">
      <c r="A54" s="37"/>
      <c r="B54" s="11"/>
      <c r="C54" s="10"/>
      <c r="D54" s="10"/>
      <c r="E54" s="11"/>
      <c r="F54" s="10"/>
      <c r="G54" s="10"/>
      <c r="H54" s="41"/>
      <c r="I54" s="41"/>
      <c r="J54" s="41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52"/>
    </row>
    <row r="55" spans="1:29" s="9" customFormat="1" ht="14.5" hidden="1" x14ac:dyDescent="0.35">
      <c r="A55" s="27" t="s">
        <v>8</v>
      </c>
      <c r="B55" s="11"/>
      <c r="C55" s="35"/>
      <c r="D55" s="35"/>
      <c r="E55" s="35"/>
      <c r="F55" s="10"/>
      <c r="G55" s="10"/>
      <c r="H55" s="41"/>
      <c r="I55" s="41"/>
      <c r="J55" s="41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52"/>
    </row>
    <row r="56" spans="1:29" s="9" customFormat="1" ht="14.5" hidden="1" x14ac:dyDescent="0.35">
      <c r="A56" s="10" t="s">
        <v>28</v>
      </c>
      <c r="B56" s="11"/>
      <c r="C56" s="35"/>
      <c r="D56" s="35"/>
      <c r="E56" s="35"/>
      <c r="F56" s="10"/>
      <c r="G56" s="10"/>
      <c r="H56" s="41"/>
      <c r="I56" s="41"/>
      <c r="J56" s="41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52"/>
    </row>
    <row r="57" spans="1:29" s="9" customFormat="1" ht="14.5" hidden="1" x14ac:dyDescent="0.35">
      <c r="A57" s="42" t="s">
        <v>16</v>
      </c>
      <c r="B57" s="11" t="s">
        <v>54</v>
      </c>
      <c r="C57" s="10" t="s">
        <v>80</v>
      </c>
      <c r="D57" s="10" t="s">
        <v>81</v>
      </c>
      <c r="E57" s="10" t="s">
        <v>82</v>
      </c>
      <c r="F57" s="11">
        <v>17.207000000000001</v>
      </c>
      <c r="G57" s="61" t="s">
        <v>111</v>
      </c>
      <c r="H57" s="41"/>
      <c r="I57" s="41"/>
      <c r="J57" s="41"/>
      <c r="K57" s="68"/>
      <c r="L57" s="68"/>
      <c r="M57" s="68"/>
      <c r="N57" s="68"/>
      <c r="O57" s="68"/>
      <c r="P57" s="68">
        <f>38496-1</f>
        <v>38495</v>
      </c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52">
        <f>SUM(P57)</f>
        <v>38495</v>
      </c>
    </row>
    <row r="58" spans="1:29" s="9" customFormat="1" ht="14.5" hidden="1" x14ac:dyDescent="0.35">
      <c r="A58" s="42" t="s">
        <v>16</v>
      </c>
      <c r="B58" s="11" t="s">
        <v>57</v>
      </c>
      <c r="C58" s="10" t="s">
        <v>80</v>
      </c>
      <c r="D58" s="10" t="s">
        <v>81</v>
      </c>
      <c r="E58" s="10" t="s">
        <v>82</v>
      </c>
      <c r="F58" s="11">
        <v>17.207000000000001</v>
      </c>
      <c r="G58" s="61" t="s">
        <v>111</v>
      </c>
      <c r="H58" s="41"/>
      <c r="I58" s="41"/>
      <c r="J58" s="41"/>
      <c r="K58" s="68"/>
      <c r="L58" s="68"/>
      <c r="M58" s="68"/>
      <c r="N58" s="68"/>
      <c r="O58" s="68"/>
      <c r="P58" s="68">
        <v>1</v>
      </c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52">
        <f t="shared" ref="AB58:AB60" si="1">SUM(P58)</f>
        <v>1</v>
      </c>
    </row>
    <row r="59" spans="1:29" s="9" customFormat="1" ht="14.5" hidden="1" x14ac:dyDescent="0.35">
      <c r="A59" s="42" t="s">
        <v>17</v>
      </c>
      <c r="B59" s="11" t="s">
        <v>54</v>
      </c>
      <c r="C59" s="10" t="s">
        <v>80</v>
      </c>
      <c r="D59" s="10" t="s">
        <v>81</v>
      </c>
      <c r="E59" s="10" t="s">
        <v>83</v>
      </c>
      <c r="F59" s="11" t="s">
        <v>18</v>
      </c>
      <c r="G59" s="61" t="s">
        <v>111</v>
      </c>
      <c r="H59" s="41"/>
      <c r="I59" s="41"/>
      <c r="J59" s="41"/>
      <c r="K59" s="68"/>
      <c r="L59" s="68"/>
      <c r="M59" s="68"/>
      <c r="N59" s="68"/>
      <c r="O59" s="68"/>
      <c r="P59" s="68">
        <f>50544-1</f>
        <v>50543</v>
      </c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52">
        <f t="shared" si="1"/>
        <v>50543</v>
      </c>
    </row>
    <row r="60" spans="1:29" s="9" customFormat="1" ht="14.5" hidden="1" x14ac:dyDescent="0.35">
      <c r="A60" s="42" t="s">
        <v>17</v>
      </c>
      <c r="B60" s="11" t="s">
        <v>57</v>
      </c>
      <c r="C60" s="10" t="s">
        <v>80</v>
      </c>
      <c r="D60" s="10" t="s">
        <v>81</v>
      </c>
      <c r="E60" s="10" t="s">
        <v>83</v>
      </c>
      <c r="F60" s="11" t="s">
        <v>18</v>
      </c>
      <c r="G60" s="61" t="s">
        <v>111</v>
      </c>
      <c r="H60" s="41"/>
      <c r="I60" s="41"/>
      <c r="J60" s="41"/>
      <c r="K60" s="68"/>
      <c r="L60" s="68"/>
      <c r="M60" s="68"/>
      <c r="N60" s="68"/>
      <c r="O60" s="68"/>
      <c r="P60" s="68">
        <v>1</v>
      </c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52">
        <f t="shared" si="1"/>
        <v>1</v>
      </c>
    </row>
    <row r="61" spans="1:29" s="9" customFormat="1" ht="14.5" hidden="1" x14ac:dyDescent="0.35">
      <c r="A61" s="42"/>
      <c r="B61" s="11"/>
      <c r="C61" s="10"/>
      <c r="D61" s="49"/>
      <c r="E61" s="10"/>
      <c r="F61" s="46"/>
      <c r="G61" s="46"/>
      <c r="H61" s="41"/>
      <c r="I61" s="41"/>
      <c r="J61" s="41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52"/>
    </row>
    <row r="62" spans="1:29" s="9" customFormat="1" ht="14.5" hidden="1" x14ac:dyDescent="0.35">
      <c r="A62" s="79" t="s">
        <v>121</v>
      </c>
      <c r="B62" s="63" t="s">
        <v>41</v>
      </c>
      <c r="C62" s="80" t="s">
        <v>122</v>
      </c>
      <c r="D62" s="81" t="s">
        <v>123</v>
      </c>
      <c r="E62" s="81" t="s">
        <v>124</v>
      </c>
      <c r="F62" s="11" t="s">
        <v>14</v>
      </c>
      <c r="G62" s="11"/>
      <c r="H62" s="41"/>
      <c r="I62" s="41"/>
      <c r="J62" s="41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>
        <v>5118</v>
      </c>
      <c r="X62" s="68"/>
      <c r="Y62" s="68"/>
      <c r="Z62" s="68"/>
      <c r="AA62" s="68"/>
      <c r="AB62" s="52">
        <f>SUM(W62)</f>
        <v>5118</v>
      </c>
    </row>
    <row r="63" spans="1:29" s="9" customFormat="1" ht="14.5" hidden="1" x14ac:dyDescent="0.35">
      <c r="A63" s="79" t="s">
        <v>125</v>
      </c>
      <c r="B63" s="63" t="s">
        <v>41</v>
      </c>
      <c r="C63" s="82" t="s">
        <v>126</v>
      </c>
      <c r="D63" s="82" t="s">
        <v>127</v>
      </c>
      <c r="E63" s="81" t="s">
        <v>128</v>
      </c>
      <c r="F63" s="11" t="s">
        <v>14</v>
      </c>
      <c r="G63" s="11"/>
      <c r="H63" s="41"/>
      <c r="I63" s="41"/>
      <c r="J63" s="41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>
        <v>7949.55</v>
      </c>
      <c r="X63" s="68"/>
      <c r="Y63" s="68"/>
      <c r="Z63" s="68"/>
      <c r="AA63" s="68"/>
      <c r="AB63" s="52">
        <f t="shared" ref="AB63:AB65" si="2">SUM(W63)</f>
        <v>7949.55</v>
      </c>
    </row>
    <row r="64" spans="1:29" s="9" customFormat="1" ht="14.5" hidden="1" x14ac:dyDescent="0.35">
      <c r="A64" s="79" t="s">
        <v>129</v>
      </c>
      <c r="B64" s="63" t="s">
        <v>41</v>
      </c>
      <c r="C64" s="83" t="s">
        <v>130</v>
      </c>
      <c r="D64" s="83" t="s">
        <v>131</v>
      </c>
      <c r="E64" s="84" t="s">
        <v>132</v>
      </c>
      <c r="F64" s="11" t="s">
        <v>14</v>
      </c>
      <c r="G64" s="46"/>
      <c r="H64" s="41"/>
      <c r="I64" s="41"/>
      <c r="J64" s="41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>
        <v>10599.41</v>
      </c>
      <c r="X64" s="68"/>
      <c r="Y64" s="68"/>
      <c r="Z64" s="68"/>
      <c r="AA64" s="68"/>
      <c r="AB64" s="52">
        <f t="shared" si="2"/>
        <v>10599.41</v>
      </c>
    </row>
    <row r="65" spans="1:28" s="9" customFormat="1" ht="14.5" hidden="1" x14ac:dyDescent="0.35">
      <c r="A65" s="79" t="s">
        <v>133</v>
      </c>
      <c r="B65" s="63" t="s">
        <v>41</v>
      </c>
      <c r="C65" s="85" t="s">
        <v>134</v>
      </c>
      <c r="D65" s="85" t="s">
        <v>135</v>
      </c>
      <c r="E65" s="86" t="s">
        <v>136</v>
      </c>
      <c r="F65" s="11" t="s">
        <v>14</v>
      </c>
      <c r="G65" s="46"/>
      <c r="H65" s="41"/>
      <c r="I65" s="41"/>
      <c r="J65" s="41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>
        <v>6593.49</v>
      </c>
      <c r="X65" s="68"/>
      <c r="Y65" s="68"/>
      <c r="Z65" s="68"/>
      <c r="AA65" s="68"/>
      <c r="AB65" s="52">
        <f t="shared" si="2"/>
        <v>6593.49</v>
      </c>
    </row>
    <row r="66" spans="1:28" s="9" customFormat="1" ht="14.5" hidden="1" x14ac:dyDescent="0.35">
      <c r="A66" s="42" t="s">
        <v>152</v>
      </c>
      <c r="B66" s="63" t="s">
        <v>41</v>
      </c>
      <c r="C66" s="10" t="s">
        <v>153</v>
      </c>
      <c r="D66" s="10" t="s">
        <v>154</v>
      </c>
      <c r="E66" s="48" t="s">
        <v>155</v>
      </c>
      <c r="F66" s="11" t="s">
        <v>14</v>
      </c>
      <c r="G66" s="46"/>
      <c r="H66" s="41"/>
      <c r="I66" s="41"/>
      <c r="J66" s="41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>
        <v>430.43999999999994</v>
      </c>
      <c r="Z66" s="68"/>
      <c r="AA66" s="68"/>
      <c r="AB66" s="52">
        <f>Y66</f>
        <v>430.43999999999994</v>
      </c>
    </row>
    <row r="67" spans="1:28" s="9" customFormat="1" ht="14.5" hidden="1" x14ac:dyDescent="0.35">
      <c r="A67" s="42"/>
      <c r="B67" s="63"/>
      <c r="C67" s="10"/>
      <c r="D67" s="10"/>
      <c r="E67" s="48"/>
      <c r="F67" s="11"/>
      <c r="G67" s="46"/>
      <c r="H67" s="41"/>
      <c r="I67" s="41"/>
      <c r="J67" s="41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52"/>
    </row>
    <row r="68" spans="1:28" s="9" customFormat="1" ht="14.5" hidden="1" x14ac:dyDescent="0.35">
      <c r="A68" s="42"/>
      <c r="B68" s="63"/>
      <c r="C68" s="10"/>
      <c r="D68" s="10"/>
      <c r="E68" s="48"/>
      <c r="F68" s="11"/>
      <c r="G68" s="46"/>
      <c r="H68" s="41"/>
      <c r="I68" s="41"/>
      <c r="J68" s="41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52"/>
    </row>
    <row r="69" spans="1:28" s="9" customFormat="1" ht="14.5" hidden="1" x14ac:dyDescent="0.35">
      <c r="A69" s="90" t="s">
        <v>156</v>
      </c>
      <c r="B69" s="63" t="s">
        <v>157</v>
      </c>
      <c r="C69" s="91" t="s">
        <v>158</v>
      </c>
      <c r="D69" s="91" t="s">
        <v>22</v>
      </c>
      <c r="E69" s="91" t="s">
        <v>23</v>
      </c>
      <c r="F69" s="92">
        <v>10.561</v>
      </c>
      <c r="G69" s="11"/>
      <c r="H69" s="12"/>
      <c r="I69" s="12"/>
      <c r="J69" s="12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>
        <v>9981.90335142</v>
      </c>
      <c r="AA69" s="69"/>
      <c r="AB69" s="52">
        <f>Z69</f>
        <v>9981.90335142</v>
      </c>
    </row>
    <row r="70" spans="1:28" s="9" customFormat="1" ht="14.5" hidden="1" x14ac:dyDescent="0.35">
      <c r="A70" s="42" t="s">
        <v>156</v>
      </c>
      <c r="B70" s="63" t="s">
        <v>159</v>
      </c>
      <c r="C70" s="91" t="s">
        <v>158</v>
      </c>
      <c r="D70" s="91" t="s">
        <v>22</v>
      </c>
      <c r="E70" s="91" t="s">
        <v>23</v>
      </c>
      <c r="F70" s="92">
        <v>10.561</v>
      </c>
      <c r="G70" s="46"/>
      <c r="H70" s="23"/>
      <c r="I70" s="23"/>
      <c r="J70" s="2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>
        <v>12477.406648580001</v>
      </c>
      <c r="AA70" s="54"/>
      <c r="AB70" s="52">
        <f>Z70</f>
        <v>12477.406648580001</v>
      </c>
    </row>
    <row r="71" spans="1:28" s="9" customFormat="1" ht="14.5" hidden="1" x14ac:dyDescent="0.35">
      <c r="A71" s="60"/>
      <c r="B71" s="11"/>
      <c r="C71" s="61"/>
      <c r="D71" s="61"/>
      <c r="E71" s="61"/>
      <c r="F71" s="46"/>
      <c r="G71" s="46"/>
      <c r="H71" s="23"/>
      <c r="I71" s="23"/>
      <c r="J71" s="23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2"/>
    </row>
    <row r="72" spans="1:28" s="9" customFormat="1" ht="14.5" hidden="1" x14ac:dyDescent="0.35">
      <c r="A72" s="59" t="s">
        <v>25</v>
      </c>
      <c r="B72" s="63" t="s">
        <v>26</v>
      </c>
      <c r="C72" s="10" t="s">
        <v>27</v>
      </c>
      <c r="D72" s="49" t="s">
        <v>22</v>
      </c>
      <c r="E72" s="10" t="s">
        <v>23</v>
      </c>
      <c r="F72" s="11">
        <v>10.561</v>
      </c>
      <c r="G72" s="46"/>
      <c r="H72" s="54">
        <v>8083.7499999999964</v>
      </c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2">
        <f>SUM(H72)</f>
        <v>8083.7499999999964</v>
      </c>
    </row>
    <row r="73" spans="1:28" s="9" customFormat="1" ht="14.5" hidden="1" x14ac:dyDescent="0.35">
      <c r="A73" s="42" t="s">
        <v>33</v>
      </c>
      <c r="B73" s="63" t="s">
        <v>41</v>
      </c>
      <c r="C73" s="10" t="s">
        <v>35</v>
      </c>
      <c r="D73" s="10" t="s">
        <v>36</v>
      </c>
      <c r="E73" s="10" t="s">
        <v>37</v>
      </c>
      <c r="F73" s="11" t="s">
        <v>14</v>
      </c>
      <c r="G73" s="46"/>
      <c r="H73" s="23"/>
      <c r="I73" s="23">
        <v>22858.632535322307</v>
      </c>
      <c r="J73" s="2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>
        <v>35000</v>
      </c>
      <c r="V73" s="54"/>
      <c r="W73" s="54"/>
      <c r="X73" s="54"/>
      <c r="Y73" s="54"/>
      <c r="Z73" s="54"/>
      <c r="AA73" s="54"/>
      <c r="AB73" s="76">
        <f>SUM(I73:U73)</f>
        <v>57858.632535322307</v>
      </c>
    </row>
    <row r="74" spans="1:28" s="9" customFormat="1" ht="14.5" hidden="1" x14ac:dyDescent="0.35">
      <c r="A74" s="42"/>
      <c r="B74" s="63"/>
      <c r="C74" s="10"/>
      <c r="D74" s="10"/>
      <c r="E74" s="10"/>
      <c r="F74" s="46"/>
      <c r="G74" s="46"/>
      <c r="H74" s="23"/>
      <c r="I74" s="23"/>
      <c r="J74" s="2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76"/>
    </row>
    <row r="75" spans="1:28" s="9" customFormat="1" ht="14.5" hidden="1" x14ac:dyDescent="0.35">
      <c r="A75" s="42" t="s">
        <v>140</v>
      </c>
      <c r="B75" s="63" t="s">
        <v>41</v>
      </c>
      <c r="C75" s="35" t="s">
        <v>141</v>
      </c>
      <c r="D75" s="10" t="s">
        <v>142</v>
      </c>
      <c r="E75" s="36" t="s">
        <v>143</v>
      </c>
      <c r="F75" s="87">
        <v>17.285</v>
      </c>
      <c r="G75" s="46"/>
      <c r="H75" s="23"/>
      <c r="I75" s="23"/>
      <c r="J75" s="2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>
        <v>20989</v>
      </c>
      <c r="Y75" s="54"/>
      <c r="Z75" s="54"/>
      <c r="AA75" s="54"/>
      <c r="AB75" s="52">
        <f>SUM(X75)</f>
        <v>20989</v>
      </c>
    </row>
    <row r="76" spans="1:28" s="9" customFormat="1" ht="14.5" hidden="1" x14ac:dyDescent="0.35">
      <c r="A76" s="60"/>
      <c r="B76" s="11"/>
      <c r="C76" s="61"/>
      <c r="D76" s="61"/>
      <c r="E76" s="61"/>
      <c r="F76" s="46"/>
      <c r="G76" s="46"/>
      <c r="H76" s="23"/>
      <c r="I76" s="23"/>
      <c r="J76" s="2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2"/>
    </row>
    <row r="77" spans="1:28" s="9" customFormat="1" ht="15" thickBot="1" x14ac:dyDescent="0.4">
      <c r="A77" s="22"/>
      <c r="B77" s="22"/>
      <c r="C77" s="22"/>
      <c r="D77" s="20"/>
      <c r="E77" s="20"/>
      <c r="F77" s="20"/>
      <c r="G77" s="20"/>
      <c r="H77" s="23"/>
      <c r="I77" s="23"/>
      <c r="J77" s="23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2"/>
    </row>
    <row r="78" spans="1:28" s="9" customFormat="1" ht="15" thickBot="1" x14ac:dyDescent="0.4">
      <c r="A78" s="24" t="s">
        <v>0</v>
      </c>
      <c r="B78" s="25"/>
      <c r="C78" s="26"/>
      <c r="D78" s="26"/>
      <c r="E78" s="26"/>
      <c r="F78" s="26"/>
      <c r="G78" s="77"/>
      <c r="H78" s="50">
        <f>SUM(H6:H77)</f>
        <v>8083.7499999999964</v>
      </c>
      <c r="I78" s="64">
        <f>SUM(I73:I77)</f>
        <v>22858.632535322307</v>
      </c>
      <c r="J78" s="50"/>
      <c r="K78" s="50">
        <f>SUM(K29:K77)</f>
        <v>129303.3</v>
      </c>
      <c r="L78" s="50">
        <f>SUM(L38:L77)</f>
        <v>963520</v>
      </c>
      <c r="M78" s="50">
        <f>SUM(M36:M54)</f>
        <v>186271</v>
      </c>
      <c r="N78" s="50">
        <f>SUM(N7:N77)</f>
        <v>95000</v>
      </c>
      <c r="O78" s="50">
        <f>SUM(O37:O41)</f>
        <v>162422</v>
      </c>
      <c r="P78" s="50">
        <f>SUM(P57:P60)</f>
        <v>89040</v>
      </c>
      <c r="Q78" s="50">
        <f>SUM(Q46:Q53)</f>
        <v>714136</v>
      </c>
      <c r="R78" s="50">
        <f>SUM(R8:R50)</f>
        <v>426306.5</v>
      </c>
      <c r="S78" s="50">
        <f>SUM(S42:S53)</f>
        <v>699956</v>
      </c>
      <c r="T78" s="50">
        <f>SUM(T7:T11)</f>
        <v>426306.5</v>
      </c>
      <c r="U78" s="50">
        <f>SUM(U56:U76)</f>
        <v>35000</v>
      </c>
      <c r="V78" s="50">
        <f>SUM(V19:V23)</f>
        <v>98881.806896551701</v>
      </c>
      <c r="W78" s="50">
        <f>SUM(W61:W66)</f>
        <v>30260.449999999997</v>
      </c>
      <c r="X78" s="50">
        <f>SUM(X56:X77)</f>
        <v>20989</v>
      </c>
      <c r="Y78" s="50">
        <f>SUM(Y65:Y69)</f>
        <v>430.43999999999994</v>
      </c>
      <c r="Z78" s="50">
        <f>SUM(Z67:Z71)</f>
        <v>22459.31</v>
      </c>
      <c r="AA78" s="50">
        <f>SUM(AA28:AA33)</f>
        <v>0</v>
      </c>
      <c r="AB78" s="51"/>
    </row>
    <row r="79" spans="1:28" s="9" customFormat="1" ht="14.5" x14ac:dyDescent="0.35">
      <c r="A79" s="14"/>
      <c r="B79" s="14"/>
      <c r="C79" s="15"/>
      <c r="D79" s="15"/>
      <c r="E79" s="15"/>
      <c r="F79" s="15"/>
      <c r="G79" s="1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</row>
    <row r="80" spans="1:28" s="9" customFormat="1" ht="15.5" x14ac:dyDescent="0.35">
      <c r="A80" s="13" t="s">
        <v>9</v>
      </c>
      <c r="C80" s="34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s="9" customFormat="1" ht="14.5" hidden="1" x14ac:dyDescent="0.35">
      <c r="A81" s="13" t="s">
        <v>29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9" customFormat="1" ht="14.5" hidden="1" x14ac:dyDescent="0.35">
      <c r="A82" s="14" t="s">
        <v>30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s="9" customFormat="1" ht="14.5" hidden="1" x14ac:dyDescent="0.35">
      <c r="A83" s="13" t="s">
        <v>31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s="9" customFormat="1" ht="14.5" hidden="1" x14ac:dyDescent="0.35">
      <c r="A84" s="13" t="s">
        <v>32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s="9" customFormat="1" ht="14.5" hidden="1" x14ac:dyDescent="0.35">
      <c r="A85" s="13" t="s">
        <v>47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s="9" customFormat="1" ht="14.5" hidden="1" x14ac:dyDescent="0.35">
      <c r="A86" s="13" t="s">
        <v>48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s="9" customFormat="1" ht="14.5" hidden="1" x14ac:dyDescent="0.35">
      <c r="A87" s="13" t="s">
        <v>50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s="9" customFormat="1" ht="14.5" hidden="1" x14ac:dyDescent="0.35">
      <c r="A88" s="13" t="s">
        <v>51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4.5" hidden="1" x14ac:dyDescent="0.35">
      <c r="A89" s="13" t="s">
        <v>59</v>
      </c>
    </row>
    <row r="90" spans="1:27" ht="14.5" hidden="1" x14ac:dyDescent="0.35">
      <c r="A90" s="13" t="s">
        <v>60</v>
      </c>
    </row>
    <row r="91" spans="1:27" ht="14.5" hidden="1" x14ac:dyDescent="0.35">
      <c r="A91" s="13" t="s">
        <v>70</v>
      </c>
    </row>
    <row r="92" spans="1:27" ht="14.5" hidden="1" x14ac:dyDescent="0.35">
      <c r="A92" s="13" t="s">
        <v>69</v>
      </c>
    </row>
    <row r="93" spans="1:27" ht="14.5" hidden="1" x14ac:dyDescent="0.35">
      <c r="A93" s="13" t="s">
        <v>73</v>
      </c>
    </row>
    <row r="94" spans="1:27" ht="14.5" hidden="1" x14ac:dyDescent="0.35">
      <c r="A94" s="13" t="s">
        <v>72</v>
      </c>
    </row>
    <row r="95" spans="1:27" ht="14.5" hidden="1" x14ac:dyDescent="0.35">
      <c r="A95" s="13" t="s">
        <v>79</v>
      </c>
    </row>
    <row r="96" spans="1:27" ht="14.5" hidden="1" x14ac:dyDescent="0.35">
      <c r="A96" s="13" t="s">
        <v>78</v>
      </c>
    </row>
    <row r="97" spans="1:1" ht="14.5" hidden="1" x14ac:dyDescent="0.35">
      <c r="A97" s="13" t="s">
        <v>88</v>
      </c>
    </row>
    <row r="98" spans="1:1" ht="14.5" hidden="1" x14ac:dyDescent="0.35">
      <c r="A98" s="13" t="s">
        <v>87</v>
      </c>
    </row>
    <row r="99" spans="1:1" ht="14.5" hidden="1" x14ac:dyDescent="0.35">
      <c r="A99" s="13" t="s">
        <v>94</v>
      </c>
    </row>
    <row r="100" spans="1:1" ht="14.5" hidden="1" x14ac:dyDescent="0.35">
      <c r="A100" s="13" t="s">
        <v>93</v>
      </c>
    </row>
    <row r="101" spans="1:1" ht="14.5" hidden="1" x14ac:dyDescent="0.35">
      <c r="A101" s="13" t="s">
        <v>98</v>
      </c>
    </row>
    <row r="102" spans="1:1" ht="14.5" hidden="1" x14ac:dyDescent="0.35">
      <c r="A102" s="13" t="s">
        <v>97</v>
      </c>
    </row>
    <row r="103" spans="1:1" ht="14.5" hidden="1" x14ac:dyDescent="0.35">
      <c r="A103" s="13" t="s">
        <v>100</v>
      </c>
    </row>
    <row r="104" spans="1:1" ht="14.5" hidden="1" x14ac:dyDescent="0.35">
      <c r="A104" s="13" t="s">
        <v>93</v>
      </c>
    </row>
    <row r="105" spans="1:1" ht="14.5" hidden="1" x14ac:dyDescent="0.35">
      <c r="A105" s="13" t="s">
        <v>103</v>
      </c>
    </row>
    <row r="106" spans="1:1" ht="14.5" hidden="1" x14ac:dyDescent="0.35">
      <c r="A106" s="13" t="s">
        <v>102</v>
      </c>
    </row>
    <row r="107" spans="1:1" ht="14.5" hidden="1" x14ac:dyDescent="0.35">
      <c r="A107" s="13" t="s">
        <v>119</v>
      </c>
    </row>
    <row r="108" spans="1:1" ht="14.5" hidden="1" x14ac:dyDescent="0.35">
      <c r="A108" s="13" t="s">
        <v>117</v>
      </c>
    </row>
    <row r="109" spans="1:1" ht="14.5" hidden="1" x14ac:dyDescent="0.35">
      <c r="A109" s="13" t="s">
        <v>138</v>
      </c>
    </row>
    <row r="110" spans="1:1" ht="14.5" hidden="1" x14ac:dyDescent="0.35">
      <c r="A110" s="13" t="s">
        <v>137</v>
      </c>
    </row>
    <row r="111" spans="1:1" ht="14.5" hidden="1" x14ac:dyDescent="0.35">
      <c r="A111" s="13" t="s">
        <v>145</v>
      </c>
    </row>
    <row r="112" spans="1:1" ht="14.5" hidden="1" x14ac:dyDescent="0.35">
      <c r="A112" s="13" t="s">
        <v>144</v>
      </c>
    </row>
    <row r="113" spans="1:1" ht="14.5" hidden="1" x14ac:dyDescent="0.35">
      <c r="A113" s="13" t="s">
        <v>151</v>
      </c>
    </row>
    <row r="114" spans="1:1" ht="14.5" hidden="1" x14ac:dyDescent="0.35">
      <c r="A114" s="13" t="s">
        <v>137</v>
      </c>
    </row>
    <row r="115" spans="1:1" ht="14.5" hidden="1" x14ac:dyDescent="0.35">
      <c r="A115" s="13" t="s">
        <v>162</v>
      </c>
    </row>
    <row r="116" spans="1:1" ht="14.5" hidden="1" x14ac:dyDescent="0.35">
      <c r="A116" s="13" t="s">
        <v>161</v>
      </c>
    </row>
    <row r="117" spans="1:1" ht="14.5" x14ac:dyDescent="0.35">
      <c r="A117" s="13" t="s">
        <v>165</v>
      </c>
    </row>
    <row r="118" spans="1:1" ht="14.5" x14ac:dyDescent="0.35">
      <c r="A118" s="13" t="s">
        <v>164</v>
      </c>
    </row>
    <row r="127" spans="1:1" ht="14.5" x14ac:dyDescent="0.35">
      <c r="A127" s="88" t="s">
        <v>118</v>
      </c>
    </row>
    <row r="128" spans="1:1" ht="14.5" x14ac:dyDescent="0.35">
      <c r="A128" s="13" t="s">
        <v>147</v>
      </c>
    </row>
    <row r="129" spans="1:1" ht="14.5" x14ac:dyDescent="0.35">
      <c r="A129" s="89" t="s">
        <v>149</v>
      </c>
    </row>
    <row r="130" spans="1:1" ht="14.5" x14ac:dyDescent="0.35">
      <c r="A130" s="13" t="s">
        <v>148</v>
      </c>
    </row>
    <row r="131" spans="1:1" ht="14.5" x14ac:dyDescent="0.35">
      <c r="A131" s="89" t="s">
        <v>150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2024-02-14T15:17:06Z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