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195636F-46DE-4046-9AB8-C7142F26C9F0}" xr6:coauthVersionLast="47" xr6:coauthVersionMax="47" xr10:uidLastSave="{00000000-0000-0000-0000-000000000000}"/>
  <bookViews>
    <workbookView xWindow="6930" yWindow="2970" windowWidth="2181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67" i="2" l="1"/>
  <c r="AB72" i="2"/>
  <c r="AC66" i="2"/>
  <c r="AA38" i="2"/>
  <c r="AA72" i="2" s="1"/>
  <c r="AC16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6" i="2"/>
  <c r="AC57" i="2"/>
  <c r="AC58" i="2"/>
  <c r="AC59" i="2"/>
  <c r="AC60" i="2"/>
  <c r="AC61" i="2"/>
  <c r="AC62" i="2"/>
  <c r="AC64" i="2"/>
  <c r="AC65" i="2"/>
  <c r="AC68" i="2"/>
  <c r="AC69" i="2"/>
  <c r="AC70" i="2"/>
  <c r="AC71" i="2"/>
  <c r="Z72" i="2"/>
  <c r="Y72" i="2"/>
  <c r="X72" i="2"/>
  <c r="W72" i="2"/>
  <c r="V72" i="2"/>
  <c r="U37" i="2"/>
  <c r="AC37" i="2" s="1"/>
  <c r="T72" i="2"/>
  <c r="S72" i="2"/>
  <c r="AC9" i="2"/>
  <c r="R60" i="2"/>
  <c r="R72" i="2" s="1"/>
  <c r="Q72" i="2"/>
  <c r="P63" i="2"/>
  <c r="AC63" i="2" s="1"/>
  <c r="O17" i="2"/>
  <c r="AC17" i="2" s="1"/>
  <c r="O15" i="2"/>
  <c r="AC15" i="2" s="1"/>
  <c r="N55" i="2"/>
  <c r="AC55" i="2" s="1"/>
  <c r="AC8" i="2"/>
  <c r="M72" i="2"/>
  <c r="L57" i="2"/>
  <c r="L72" i="2" s="1"/>
  <c r="K53" i="2"/>
  <c r="K72" i="2" s="1"/>
  <c r="J46" i="2"/>
  <c r="I72" i="2"/>
  <c r="AC10" i="2"/>
  <c r="AC11" i="2"/>
  <c r="AC12" i="2"/>
  <c r="AC13" i="2"/>
  <c r="H72" i="2"/>
  <c r="U72" i="2" l="1"/>
  <c r="O72" i="2"/>
  <c r="P72" i="2"/>
  <c r="N72" i="2"/>
  <c r="J72" i="2"/>
</calcChain>
</file>

<file path=xl/sharedStrings.xml><?xml version="1.0" encoding="utf-8"?>
<sst xmlns="http://schemas.openxmlformats.org/spreadsheetml/2006/main" count="279" uniqueCount="175">
  <si>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</si>
  <si>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</si>
  <si>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</si>
  <si>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</si>
  <si>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</si>
  <si>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</si>
  <si>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</si>
  <si>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</si>
  <si>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</si>
  <si>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</si>
  <si>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</si>
  <si>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</si>
  <si>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</si>
  <si>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</si>
  <si>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</si>
  <si>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</si>
  <si>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</si>
  <si>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</si>
  <si>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</si>
  <si>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</si>
  <si>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</si>
  <si>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</si>
  <si>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</si>
  <si>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DTA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</si>
  <si>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</si>
  <si>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</si>
  <si>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</si>
  <si>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</si>
  <si>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</si>
  <si>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</si>
  <si>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</si>
  <si>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</si>
  <si>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</si>
  <si>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</si>
  <si>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</si>
  <si>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</si>
  <si>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</si>
  <si>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</si>
  <si>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</si>
  <si>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</si>
  <si>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</si>
  <si>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</si>
  <si>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</si>
  <si>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</si>
  <si>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</si>
  <si>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</si>
  <si>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</si>
  <si>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</si>
  <si>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</si>
  <si>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</si>
  <si>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</si>
  <si>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</si>
  <si>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</si>
  <si>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</si>
  <si>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</si>
  <si>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</si>
  <si>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</si>
  <si>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</si>
  <si>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</si>
  <si>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</si>
  <si>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</si>
  <si>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</si>
  <si>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</si>
  <si>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</si>
  <si>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</si>
  <si>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</si>
  <si>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</si>
  <si>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</si>
  <si>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</si>
  <si>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</si>
  <si>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</si>
  <si>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</si>
  <si>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</si>
  <si>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</si>
  <si>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</si>
  <si>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</si>
  <si>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</si>
  <si>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</si>
  <si>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</si>
  <si>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</si>
  <si>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</si>
  <si>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</si>
  <si>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</si>
  <si>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</si>
  <si>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</si>
  <si>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</si>
  <si>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</si>
  <si>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</si>
  <si>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</si>
  <si>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</si>
  <si>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</si>
  <si>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</si>
  <si>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</si>
  <si>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</si>
  <si>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</si>
  <si>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</si>
  <si>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</si>
  <si>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</si>
  <si>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</si>
  <si>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</si>
  <si>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</si>
  <si>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</si>
  <si>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</si>
  <si>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</si>
  <si>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</si>
  <si>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</si>
  <si>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</si>
  <si>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</si>
  <si>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</si>
  <si>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</si>
  <si>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</si>
  <si>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</si>
  <si>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</si>
  <si>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</si>
  <si>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</si>
  <si>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</si>
  <si>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</si>
  <si>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</si>
  <si>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</si>
  <si>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</si>
  <si>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</si>
  <si>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</si>
  <si>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</si>
  <si>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</si>
  <si>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</si>
  <si>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</si>
  <si>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</si>
  <si>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</si>
  <si>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</si>
  <si>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</si>
  <si>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</si>
  <si>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</si>
  <si>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</si>
  <si>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</si>
  <si>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</si>
  <si>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</si>
  <si>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</si>
  <si>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</si>
  <si>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</si>
  <si>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</si>
  <si>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</si>
  <si>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</si>
  <si>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</si>
  <si>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</si>
  <si>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</si>
  <si>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</si>
  <si>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</si>
  <si>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</si>
  <si>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WPP SNAP EXPANSION</t>
  </si>
  <si>
    <t>OCT 1, 2022-FEB 16, 2023</t>
  </si>
  <si>
    <t>FY20233067</t>
  </si>
  <si>
    <t>FEB 17, 2023-JUNE 30,2023</t>
  </si>
  <si>
    <t>BUDGET #16 FY23 APRIL 14, 2023</t>
  </si>
  <si>
    <t>TO ADD WPP EXPANSION FUNDS</t>
  </si>
  <si>
    <t>BUDGET #17 FY23</t>
  </si>
  <si>
    <t>BUDGET #17 FY23 MAY 2, 2023</t>
  </si>
  <si>
    <t>TO ADD ADDITIONAL RESEA FUNDS</t>
  </si>
  <si>
    <t>UI-35950-21-60-A-25</t>
  </si>
  <si>
    <t>BUDGET #18 FY23</t>
  </si>
  <si>
    <t>TO ADD VETS FUNDING</t>
  </si>
  <si>
    <t>BUDGET #18 FY23 JUNE 9, 2023</t>
  </si>
  <si>
    <t>FVETS2023</t>
  </si>
  <si>
    <t>K109</t>
  </si>
  <si>
    <t>BUDGET #19 FY23</t>
  </si>
  <si>
    <t>JULY 1, 2023 - JUNE 30, 2024</t>
  </si>
  <si>
    <t>JULY 1, 2024 - SEPTEMBER 30, 2024</t>
  </si>
  <si>
    <t>BUDGET #19 FY23 JUNE 14, 2023</t>
  </si>
  <si>
    <t>TO MOVE FUNDS FROM FY23 TO FY24 LINE</t>
  </si>
  <si>
    <t>BUDGET #20 FY23</t>
  </si>
  <si>
    <t>RAPID RESPONSE STATE STAFF</t>
  </si>
  <si>
    <t>TO ADD RAPID RESPONSE FUNDS</t>
  </si>
  <si>
    <t>FWIADWK22B</t>
  </si>
  <si>
    <t>FWIAADT22B</t>
  </si>
  <si>
    <t>NPS STATE STAFF</t>
  </si>
  <si>
    <t>BUDGET #20 FY23 JUNE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</si>
</sst>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8"/>
  <sheetViews>
    <sheetView tabSelected="1" topLeftCell="A5" zoomScale="120" zoomScaleNormal="120" workbookViewId="0">
      <selection activeCell="C67" sqref="C67"/>
    </sheetView>
  </sheetViews>
  <sheetFormatPr defaultColWidth="9.140625" defaultRowHeight="13.5" x14ac:dyDescent="0.25"/>
  <cols>
    <col min="1" max="1" width="38" style="3" customWidth="1"/>
    <col min="2" max="2" width="32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9" width="20" style="2" hidden="1" customWidth="1"/>
    <col min="10" max="11" width="19.42578125" style="2" hidden="1" customWidth="1"/>
    <col min="12" max="14" width="18.85546875" style="2" hidden="1" customWidth="1"/>
    <col min="15" max="20" width="18" style="2" hidden="1" customWidth="1"/>
    <col min="21" max="27" width="13.85546875" style="2" hidden="1" customWidth="1"/>
    <col min="28" max="28" width="13.85546875" style="2" customWidth="1"/>
    <col min="29" max="29" width="12.140625" style="3" hidden="1" customWidth="1"/>
    <col min="30" max="30" width="11.85546875" style="3" bestFit="1" customWidth="1"/>
    <col min="31" max="31" width="10.140625" style="3" bestFit="1" customWidth="1"/>
    <col min="32" max="16384" width="9.140625" style="3"/>
  </cols>
  <sheetData>
    <row r="1" spans="1:29" ht="20.25" x14ac:dyDescent="0.3">
      <c r="A1" s="3" t="s">
        <v>10</v>
      </c>
      <c r="B1" s="84" t="s">
        <v>9</v>
      </c>
      <c r="C1" s="85"/>
      <c r="D1" s="85"/>
      <c r="E1" s="85"/>
      <c r="F1" s="85"/>
      <c r="G1" s="85"/>
      <c r="H1" s="85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9" ht="20.25" x14ac:dyDescent="0.3">
      <c r="B2" s="6"/>
      <c r="C2" s="6"/>
      <c r="D2" s="6"/>
      <c r="E2" s="7"/>
      <c r="F2" s="7"/>
      <c r="G2" s="7"/>
    </row>
    <row r="3" spans="1:29" ht="20.25" x14ac:dyDescent="0.3">
      <c r="A3" s="4" t="s">
        <v>11</v>
      </c>
      <c r="B3" s="6" t="s">
        <v>7</v>
      </c>
      <c r="C3" s="1"/>
    </row>
    <row r="4" spans="1:29" ht="21" thickBot="1" x14ac:dyDescent="0.35">
      <c r="A4" s="4"/>
      <c r="B4" s="5"/>
      <c r="C4" s="1"/>
    </row>
    <row r="5" spans="1:29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108</v>
      </c>
      <c r="H5" s="9" t="s">
        <v>28</v>
      </c>
      <c r="I5" s="54" t="s">
        <v>38</v>
      </c>
      <c r="J5" s="54" t="s">
        <v>50</v>
      </c>
      <c r="K5" s="54" t="s">
        <v>51</v>
      </c>
      <c r="L5" s="54" t="s">
        <v>64</v>
      </c>
      <c r="M5" s="54" t="s">
        <v>66</v>
      </c>
      <c r="N5" s="54" t="s">
        <v>77</v>
      </c>
      <c r="O5" s="54" t="s">
        <v>78</v>
      </c>
      <c r="P5" s="54" t="s">
        <v>85</v>
      </c>
      <c r="Q5" s="54" t="s">
        <v>90</v>
      </c>
      <c r="R5" s="54" t="s">
        <v>96</v>
      </c>
      <c r="S5" s="54" t="s">
        <v>99</v>
      </c>
      <c r="T5" s="54" t="s">
        <v>101</v>
      </c>
      <c r="U5" s="54" t="s">
        <v>107</v>
      </c>
      <c r="V5" s="54" t="s">
        <v>118</v>
      </c>
      <c r="W5" s="54" t="s">
        <v>137</v>
      </c>
      <c r="X5" s="54" t="s">
        <v>147</v>
      </c>
      <c r="Y5" s="54" t="s">
        <v>154</v>
      </c>
      <c r="Z5" s="54" t="s">
        <v>158</v>
      </c>
      <c r="AA5" s="54" t="s">
        <v>163</v>
      </c>
      <c r="AB5" s="54" t="s">
        <v>168</v>
      </c>
      <c r="AC5" s="31" t="s">
        <v>6</v>
      </c>
    </row>
    <row r="6" spans="1:29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6"/>
    </row>
    <row r="7" spans="1:29" s="10" customFormat="1" ht="16.5" hidden="1" customHeight="1" x14ac:dyDescent="0.3">
      <c r="A7" s="15" t="s">
        <v>67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</row>
    <row r="8" spans="1:29" s="10" customFormat="1" ht="16.5" hidden="1" customHeight="1" x14ac:dyDescent="0.3">
      <c r="A8" s="32" t="s">
        <v>12</v>
      </c>
      <c r="B8" s="17" t="s">
        <v>45</v>
      </c>
      <c r="C8" s="44" t="s">
        <v>68</v>
      </c>
      <c r="D8" s="60" t="s">
        <v>13</v>
      </c>
      <c r="E8" s="61" t="s">
        <v>69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62">
        <f>SUM(M8)</f>
        <v>95000</v>
      </c>
    </row>
    <row r="9" spans="1:29" s="10" customFormat="1" ht="16.5" hidden="1" customHeight="1" thickBot="1" x14ac:dyDescent="0.35">
      <c r="A9" s="36" t="s">
        <v>16</v>
      </c>
      <c r="B9" s="53" t="s">
        <v>45</v>
      </c>
      <c r="C9" s="63" t="s">
        <v>92</v>
      </c>
      <c r="D9" s="60" t="s">
        <v>17</v>
      </c>
      <c r="E9" s="60" t="s">
        <v>93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46"/>
      <c r="Z9" s="46"/>
      <c r="AA9" s="46"/>
      <c r="AB9" s="46"/>
      <c r="AC9" s="62">
        <f>SUM(Q9:S9)</f>
        <v>531036</v>
      </c>
    </row>
    <row r="10" spans="1:29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62">
        <f>SUM(H10:H10)</f>
        <v>0</v>
      </c>
    </row>
    <row r="11" spans="1:29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62">
        <f>SUM(H11:H11)</f>
        <v>0</v>
      </c>
    </row>
    <row r="12" spans="1:29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62">
        <f>SUM(H12:H12)</f>
        <v>0</v>
      </c>
    </row>
    <row r="13" spans="1:29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62">
        <f>SUM(H13:H13)</f>
        <v>0</v>
      </c>
    </row>
    <row r="14" spans="1:29" s="10" customFormat="1" ht="16.5" hidden="1" customHeight="1" x14ac:dyDescent="0.3">
      <c r="A14" s="15" t="s">
        <v>27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62"/>
    </row>
    <row r="15" spans="1:29" s="10" customFormat="1" ht="16.5" hidden="1" customHeight="1" x14ac:dyDescent="0.3">
      <c r="A15" s="21" t="s">
        <v>18</v>
      </c>
      <c r="B15" s="17" t="s">
        <v>56</v>
      </c>
      <c r="C15" s="15" t="s">
        <v>81</v>
      </c>
      <c r="D15" s="15" t="s">
        <v>82</v>
      </c>
      <c r="E15" s="15" t="s">
        <v>83</v>
      </c>
      <c r="F15" s="17">
        <v>17.207000000000001</v>
      </c>
      <c r="G15" s="65" t="s">
        <v>109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>
        <v>-17000</v>
      </c>
      <c r="AB15" s="46"/>
      <c r="AC15" s="64">
        <f>SUM(H15:AA15)</f>
        <v>32999</v>
      </c>
    </row>
    <row r="16" spans="1:29" s="10" customFormat="1" ht="16.5" hidden="1" customHeight="1" x14ac:dyDescent="0.3">
      <c r="A16" s="21" t="s">
        <v>18</v>
      </c>
      <c r="B16" s="17" t="s">
        <v>59</v>
      </c>
      <c r="C16" s="15" t="s">
        <v>81</v>
      </c>
      <c r="D16" s="15" t="s">
        <v>82</v>
      </c>
      <c r="E16" s="15" t="s">
        <v>83</v>
      </c>
      <c r="F16" s="17">
        <v>17.207000000000001</v>
      </c>
      <c r="G16" s="65" t="s">
        <v>109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17000</v>
      </c>
      <c r="AB16" s="46"/>
      <c r="AC16" s="64">
        <f t="shared" ref="AC16:AC71" si="0">SUM(H16:AA16)</f>
        <v>17001</v>
      </c>
    </row>
    <row r="17" spans="1:31" s="10" customFormat="1" ht="16.5" hidden="1" customHeight="1" x14ac:dyDescent="0.3">
      <c r="A17" s="21" t="s">
        <v>19</v>
      </c>
      <c r="B17" s="17" t="s">
        <v>56</v>
      </c>
      <c r="C17" s="15" t="s">
        <v>81</v>
      </c>
      <c r="D17" s="15" t="s">
        <v>82</v>
      </c>
      <c r="E17" s="15" t="s">
        <v>84</v>
      </c>
      <c r="F17" s="17" t="s">
        <v>20</v>
      </c>
      <c r="G17" s="65" t="s">
        <v>109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>
        <v>-22000</v>
      </c>
      <c r="AB17" s="46"/>
      <c r="AC17" s="64">
        <f t="shared" si="0"/>
        <v>10324</v>
      </c>
    </row>
    <row r="18" spans="1:31" s="10" customFormat="1" ht="16.5" hidden="1" x14ac:dyDescent="0.3">
      <c r="A18" s="21" t="s">
        <v>19</v>
      </c>
      <c r="B18" s="17" t="s">
        <v>59</v>
      </c>
      <c r="C18" s="15" t="s">
        <v>81</v>
      </c>
      <c r="D18" s="15" t="s">
        <v>82</v>
      </c>
      <c r="E18" s="15" t="s">
        <v>84</v>
      </c>
      <c r="F18" s="17" t="s">
        <v>20</v>
      </c>
      <c r="G18" s="65" t="s">
        <v>109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>
        <v>22000</v>
      </c>
      <c r="AB18" s="46"/>
      <c r="AC18" s="64">
        <f t="shared" si="0"/>
        <v>22001</v>
      </c>
    </row>
    <row r="19" spans="1:31" s="10" customFormat="1" ht="16.5" hidden="1" x14ac:dyDescent="0.3">
      <c r="A19" s="67" t="s">
        <v>119</v>
      </c>
      <c r="B19" s="53" t="s">
        <v>45</v>
      </c>
      <c r="C19" s="68" t="s">
        <v>133</v>
      </c>
      <c r="D19" s="69" t="s">
        <v>120</v>
      </c>
      <c r="E19" s="69" t="s">
        <v>121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46"/>
      <c r="Z19" s="46"/>
      <c r="AA19" s="46"/>
      <c r="AB19" s="46"/>
      <c r="AC19" s="64">
        <f t="shared" si="0"/>
        <v>1150</v>
      </c>
    </row>
    <row r="20" spans="1:31" s="10" customFormat="1" ht="16.5" hidden="1" x14ac:dyDescent="0.3">
      <c r="A20" s="67" t="s">
        <v>122</v>
      </c>
      <c r="B20" s="53" t="s">
        <v>45</v>
      </c>
      <c r="C20" s="70" t="s">
        <v>134</v>
      </c>
      <c r="D20" s="70" t="s">
        <v>123</v>
      </c>
      <c r="E20" s="69" t="s">
        <v>124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46"/>
      <c r="Z20" s="46"/>
      <c r="AA20" s="46"/>
      <c r="AB20" s="46"/>
      <c r="AC20" s="64">
        <f t="shared" si="0"/>
        <v>5131.22</v>
      </c>
    </row>
    <row r="21" spans="1:31" s="10" customFormat="1" ht="16.5" hidden="1" customHeight="1" x14ac:dyDescent="0.3">
      <c r="A21" s="67" t="s">
        <v>125</v>
      </c>
      <c r="B21" s="53" t="s">
        <v>45</v>
      </c>
      <c r="C21" s="71" t="s">
        <v>135</v>
      </c>
      <c r="D21" s="71" t="s">
        <v>126</v>
      </c>
      <c r="E21" s="72" t="s">
        <v>127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46"/>
      <c r="Z21" s="46"/>
      <c r="AA21" s="46"/>
      <c r="AB21" s="46"/>
      <c r="AC21" s="64">
        <f t="shared" si="0"/>
        <v>6841.62</v>
      </c>
      <c r="AE21" s="49"/>
    </row>
    <row r="22" spans="1:31" s="10" customFormat="1" ht="16.5" hidden="1" customHeight="1" thickBot="1" x14ac:dyDescent="0.35">
      <c r="A22" s="67" t="s">
        <v>128</v>
      </c>
      <c r="B22" s="53" t="s">
        <v>45</v>
      </c>
      <c r="C22" s="75" t="s">
        <v>136</v>
      </c>
      <c r="D22" s="75" t="s">
        <v>129</v>
      </c>
      <c r="E22" s="76" t="s">
        <v>130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46"/>
      <c r="Z22" s="46"/>
      <c r="AA22" s="46"/>
      <c r="AB22" s="46"/>
      <c r="AC22" s="64">
        <f t="shared" si="0"/>
        <v>10989.15</v>
      </c>
      <c r="AE22" s="41"/>
    </row>
    <row r="23" spans="1:31" s="10" customFormat="1" ht="16.5" hidden="1" customHeight="1" thickBot="1" x14ac:dyDescent="0.35">
      <c r="A23" s="21" t="s">
        <v>145</v>
      </c>
      <c r="B23" s="53" t="s">
        <v>45</v>
      </c>
      <c r="C23" s="15" t="s">
        <v>142</v>
      </c>
      <c r="D23" s="15" t="s">
        <v>144</v>
      </c>
      <c r="E23" s="47" t="s">
        <v>143</v>
      </c>
      <c r="F23" s="77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46"/>
      <c r="Z23" s="46"/>
      <c r="AA23" s="46"/>
      <c r="AB23" s="46"/>
      <c r="AC23" s="64">
        <f t="shared" si="0"/>
        <v>5088.4799999999996</v>
      </c>
    </row>
    <row r="24" spans="1:31" s="10" customFormat="1" ht="16.5" hidden="1" customHeight="1" x14ac:dyDescent="0.3">
      <c r="A24" s="78" t="s">
        <v>148</v>
      </c>
      <c r="B24" s="53" t="s">
        <v>149</v>
      </c>
      <c r="C24" s="14" t="s">
        <v>150</v>
      </c>
      <c r="D24" s="14" t="s">
        <v>24</v>
      </c>
      <c r="E24" s="14" t="s">
        <v>25</v>
      </c>
      <c r="F24" s="79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46"/>
      <c r="Z24" s="46"/>
      <c r="AA24" s="46"/>
      <c r="AB24" s="46"/>
      <c r="AC24" s="64">
        <f t="shared" si="0"/>
        <v>3616.9463830499999</v>
      </c>
    </row>
    <row r="25" spans="1:31" s="10" customFormat="1" ht="16.5" hidden="1" customHeight="1" x14ac:dyDescent="0.3">
      <c r="A25" s="21" t="s">
        <v>148</v>
      </c>
      <c r="B25" s="53" t="s">
        <v>151</v>
      </c>
      <c r="C25" s="14" t="s">
        <v>150</v>
      </c>
      <c r="D25" s="14" t="s">
        <v>24</v>
      </c>
      <c r="E25" s="14" t="s">
        <v>25</v>
      </c>
      <c r="F25" s="79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46"/>
      <c r="Z25" s="46"/>
      <c r="AA25" s="46"/>
      <c r="AB25" s="46"/>
      <c r="AC25" s="64">
        <f t="shared" si="0"/>
        <v>4521.1936169499995</v>
      </c>
    </row>
    <row r="26" spans="1:31" s="10" customFormat="1" ht="16.5" hidden="1" x14ac:dyDescent="0.3">
      <c r="A26" s="37" t="s">
        <v>23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64">
        <f t="shared" si="0"/>
        <v>0</v>
      </c>
    </row>
    <row r="27" spans="1:31" s="10" customFormat="1" ht="16.5" hidden="1" x14ac:dyDescent="0.3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64">
        <f t="shared" si="0"/>
        <v>0</v>
      </c>
    </row>
    <row r="28" spans="1:31" s="10" customFormat="1" ht="16.5" hidden="1" x14ac:dyDescent="0.3">
      <c r="A28" s="37" t="s">
        <v>29</v>
      </c>
      <c r="B28" s="53" t="s">
        <v>30</v>
      </c>
      <c r="C28" s="15" t="s">
        <v>31</v>
      </c>
      <c r="D28" s="31" t="s">
        <v>24</v>
      </c>
      <c r="E28" s="15" t="s">
        <v>25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64">
        <f t="shared" si="0"/>
        <v>3359.31</v>
      </c>
    </row>
    <row r="29" spans="1:31" s="10" customFormat="1" ht="16.5" hidden="1" x14ac:dyDescent="0.3">
      <c r="A29" s="21" t="s">
        <v>34</v>
      </c>
      <c r="B29" s="53" t="s">
        <v>45</v>
      </c>
      <c r="C29" s="15" t="s">
        <v>35</v>
      </c>
      <c r="D29" s="15" t="s">
        <v>36</v>
      </c>
      <c r="E29" s="15" t="s">
        <v>37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46"/>
      <c r="Z29" s="46"/>
      <c r="AA29" s="46"/>
      <c r="AB29" s="46"/>
      <c r="AC29" s="64">
        <f t="shared" si="0"/>
        <v>51532.522182036621</v>
      </c>
    </row>
    <row r="30" spans="1:31" s="10" customFormat="1" ht="16.5" hidden="1" customHeight="1" x14ac:dyDescent="0.3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64">
        <f t="shared" si="0"/>
        <v>0</v>
      </c>
      <c r="AD30" s="41"/>
    </row>
    <row r="31" spans="1:31" s="10" customFormat="1" ht="16.5" hidden="1" customHeight="1" x14ac:dyDescent="0.3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64">
        <f t="shared" si="0"/>
        <v>0</v>
      </c>
    </row>
    <row r="32" spans="1:31" s="10" customFormat="1" ht="16.5" hidden="1" customHeight="1" x14ac:dyDescent="0.3">
      <c r="A32" s="15" t="s">
        <v>111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64">
        <f t="shared" si="0"/>
        <v>0</v>
      </c>
    </row>
    <row r="33" spans="1:30" s="10" customFormat="1" ht="16.5" hidden="1" customHeight="1" x14ac:dyDescent="0.3">
      <c r="A33" s="36" t="s">
        <v>21</v>
      </c>
      <c r="B33" s="17" t="s">
        <v>45</v>
      </c>
      <c r="C33" s="81" t="s">
        <v>161</v>
      </c>
      <c r="D33" s="81" t="s">
        <v>22</v>
      </c>
      <c r="E33" s="35" t="s">
        <v>162</v>
      </c>
      <c r="F33" s="31">
        <v>17.800999999999998</v>
      </c>
      <c r="G33" s="65" t="s">
        <v>110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>
        <v>15000</v>
      </c>
      <c r="AA33" s="46"/>
      <c r="AB33" s="46"/>
      <c r="AC33" s="64">
        <f t="shared" si="0"/>
        <v>15000</v>
      </c>
    </row>
    <row r="34" spans="1:30" s="10" customFormat="1" ht="16.5" hidden="1" customHeight="1" x14ac:dyDescent="0.3">
      <c r="A34" s="21"/>
      <c r="B34" s="17"/>
      <c r="C34" s="30"/>
      <c r="D34" s="15"/>
      <c r="E34" s="30"/>
      <c r="F34" s="17"/>
      <c r="G34" s="17"/>
      <c r="H34" s="18"/>
      <c r="I34" s="18"/>
      <c r="J34" s="18"/>
      <c r="K34" s="18"/>
      <c r="L34" s="1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64">
        <f t="shared" si="0"/>
        <v>0</v>
      </c>
    </row>
    <row r="35" spans="1:30" s="23" customFormat="1" ht="16.5" hidden="1" customHeight="1" x14ac:dyDescent="0.3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18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64">
        <f t="shared" si="0"/>
        <v>0</v>
      </c>
    </row>
    <row r="36" spans="1:30" s="10" customFormat="1" ht="16.5" hidden="1" customHeight="1" x14ac:dyDescent="0.3">
      <c r="A36" s="15" t="s">
        <v>112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1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64">
        <f t="shared" si="0"/>
        <v>0</v>
      </c>
    </row>
    <row r="37" spans="1:30" s="23" customFormat="1" ht="15" hidden="1" customHeight="1" x14ac:dyDescent="0.3">
      <c r="A37" s="34" t="s">
        <v>115</v>
      </c>
      <c r="B37" s="17" t="s">
        <v>45</v>
      </c>
      <c r="C37" s="15" t="s">
        <v>116</v>
      </c>
      <c r="D37" s="47" t="s">
        <v>15</v>
      </c>
      <c r="E37" s="47" t="s">
        <v>117</v>
      </c>
      <c r="F37" s="15">
        <v>17.245000000000001</v>
      </c>
      <c r="G37" s="65" t="s">
        <v>113</v>
      </c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>
        <f>1207.37865116279-1</f>
        <v>1206.37865116279</v>
      </c>
      <c r="V37" s="45"/>
      <c r="W37" s="45"/>
      <c r="X37" s="45"/>
      <c r="Y37" s="45"/>
      <c r="Z37" s="45"/>
      <c r="AA37" s="45">
        <v>-600</v>
      </c>
      <c r="AB37" s="45"/>
      <c r="AC37" s="64">
        <f t="shared" si="0"/>
        <v>606.37865116278999</v>
      </c>
    </row>
    <row r="38" spans="1:30" s="23" customFormat="1" ht="15" hidden="1" customHeight="1" x14ac:dyDescent="0.3">
      <c r="A38" s="34" t="s">
        <v>115</v>
      </c>
      <c r="B38" s="17" t="s">
        <v>164</v>
      </c>
      <c r="C38" s="15" t="s">
        <v>116</v>
      </c>
      <c r="D38" s="47" t="s">
        <v>15</v>
      </c>
      <c r="E38" s="47" t="s">
        <v>117</v>
      </c>
      <c r="F38" s="15">
        <v>17.245000000000001</v>
      </c>
      <c r="G38" s="65" t="s">
        <v>113</v>
      </c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>
        <v>1</v>
      </c>
      <c r="V38" s="45"/>
      <c r="W38" s="45"/>
      <c r="X38" s="45"/>
      <c r="Y38" s="45"/>
      <c r="Z38" s="45"/>
      <c r="AA38" s="45">
        <f>600-1</f>
        <v>599</v>
      </c>
      <c r="AB38" s="45"/>
      <c r="AC38" s="64">
        <f t="shared" si="0"/>
        <v>600</v>
      </c>
    </row>
    <row r="39" spans="1:30" s="10" customFormat="1" ht="16.5" hidden="1" customHeight="1" x14ac:dyDescent="0.3">
      <c r="A39" s="34" t="s">
        <v>115</v>
      </c>
      <c r="B39" s="17" t="s">
        <v>165</v>
      </c>
      <c r="C39" s="15" t="s">
        <v>116</v>
      </c>
      <c r="D39" s="47" t="s">
        <v>15</v>
      </c>
      <c r="E39" s="47" t="s">
        <v>117</v>
      </c>
      <c r="F39" s="15">
        <v>17.245000000000001</v>
      </c>
      <c r="G39" s="65" t="s">
        <v>113</v>
      </c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>
        <v>1</v>
      </c>
      <c r="AB39" s="45"/>
      <c r="AC39" s="64">
        <f t="shared" si="0"/>
        <v>1</v>
      </c>
    </row>
    <row r="40" spans="1:30" s="10" customFormat="1" ht="16.5" hidden="1" customHeight="1" x14ac:dyDescent="0.3">
      <c r="A40" s="42"/>
      <c r="B40" s="43"/>
      <c r="C40" s="15"/>
      <c r="D40" s="15"/>
      <c r="E40" s="15"/>
      <c r="F40" s="15"/>
      <c r="G40" s="15"/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64">
        <f t="shared" si="0"/>
        <v>0</v>
      </c>
    </row>
    <row r="41" spans="1:30" s="10" customFormat="1" ht="16.5" hidden="1" customHeight="1" x14ac:dyDescent="0.3">
      <c r="A41" s="42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64">
        <f t="shared" si="0"/>
        <v>0</v>
      </c>
    </row>
    <row r="42" spans="1:30" s="10" customFormat="1" ht="16.5" hidden="1" customHeight="1" x14ac:dyDescent="0.3">
      <c r="A42" s="42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64">
        <f t="shared" si="0"/>
        <v>0</v>
      </c>
    </row>
    <row r="43" spans="1:30" s="10" customFormat="1" ht="16.5" hidden="1" customHeight="1" x14ac:dyDescent="0.3">
      <c r="A43" s="22"/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64">
        <f t="shared" si="0"/>
        <v>0</v>
      </c>
    </row>
    <row r="44" spans="1:30" s="10" customFormat="1" ht="16.5" hidden="1" customHeight="1" x14ac:dyDescent="0.3">
      <c r="A44" s="9" t="s">
        <v>8</v>
      </c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64">
        <f t="shared" si="0"/>
        <v>0</v>
      </c>
    </row>
    <row r="45" spans="1:30" s="10" customFormat="1" ht="16.5" hidden="1" customHeight="1" x14ac:dyDescent="0.3">
      <c r="A45" s="15" t="s">
        <v>41</v>
      </c>
      <c r="B45" s="11"/>
      <c r="C45" s="12"/>
      <c r="D45" s="12"/>
      <c r="E45" s="13"/>
      <c r="F45" s="14"/>
      <c r="G45" s="14"/>
      <c r="H45" s="18"/>
      <c r="I45" s="1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64">
        <f t="shared" si="0"/>
        <v>0</v>
      </c>
    </row>
    <row r="46" spans="1:30" s="23" customFormat="1" ht="15" hidden="1" customHeight="1" x14ac:dyDescent="0.25">
      <c r="A46" s="56" t="s">
        <v>44</v>
      </c>
      <c r="B46" s="53" t="s">
        <v>45</v>
      </c>
      <c r="C46" s="15" t="s">
        <v>46</v>
      </c>
      <c r="D46" s="15" t="s">
        <v>47</v>
      </c>
      <c r="E46" s="15" t="s">
        <v>48</v>
      </c>
      <c r="F46" s="15">
        <v>17.225000000000001</v>
      </c>
      <c r="G46" s="80" t="s">
        <v>157</v>
      </c>
      <c r="H46" s="18"/>
      <c r="I46" s="18"/>
      <c r="J46" s="45">
        <f>57500-1</f>
        <v>57499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>
        <v>82475.95</v>
      </c>
      <c r="Z46" s="45"/>
      <c r="AA46" s="45">
        <v>-40000.004886431998</v>
      </c>
      <c r="AB46" s="45"/>
      <c r="AC46" s="64">
        <f t="shared" si="0"/>
        <v>99974.945113568014</v>
      </c>
    </row>
    <row r="47" spans="1:30" s="23" customFormat="1" ht="15" hidden="1" customHeight="1" x14ac:dyDescent="0.25">
      <c r="A47" s="56" t="s">
        <v>44</v>
      </c>
      <c r="B47" s="57" t="s">
        <v>49</v>
      </c>
      <c r="C47" s="15" t="s">
        <v>46</v>
      </c>
      <c r="D47" s="15" t="s">
        <v>47</v>
      </c>
      <c r="E47" s="15" t="s">
        <v>48</v>
      </c>
      <c r="F47" s="15">
        <v>17.225000000000001</v>
      </c>
      <c r="G47" s="80" t="s">
        <v>157</v>
      </c>
      <c r="H47" s="18"/>
      <c r="I47" s="18"/>
      <c r="J47" s="45">
        <v>1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>
        <v>40000.004886432027</v>
      </c>
      <c r="AB47" s="45"/>
      <c r="AC47" s="64">
        <f t="shared" si="0"/>
        <v>40001.004886432027</v>
      </c>
    </row>
    <row r="48" spans="1:30" s="23" customFormat="1" ht="15" hidden="1" customHeight="1" x14ac:dyDescent="0.25">
      <c r="A48" s="42"/>
      <c r="B48" s="17"/>
      <c r="C48" s="15"/>
      <c r="D48" s="15"/>
      <c r="E48" s="15"/>
      <c r="F48" s="15"/>
      <c r="G48" s="15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64">
        <f t="shared" si="0"/>
        <v>0</v>
      </c>
      <c r="AD48" s="51"/>
    </row>
    <row r="49" spans="1:29" s="23" customFormat="1" ht="15" hidden="1" customHeight="1" x14ac:dyDescent="0.25">
      <c r="A49" s="21"/>
      <c r="B49" s="17"/>
      <c r="C49" s="15"/>
      <c r="D49" s="15"/>
      <c r="E49" s="15"/>
      <c r="F49" s="15"/>
      <c r="G49" s="15"/>
      <c r="H49" s="18"/>
      <c r="I49" s="1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64">
        <f t="shared" si="0"/>
        <v>0</v>
      </c>
    </row>
    <row r="50" spans="1:29" s="23" customFormat="1" ht="16.5" x14ac:dyDescent="0.3">
      <c r="A50" s="22"/>
      <c r="B50" s="11"/>
      <c r="C50" s="19"/>
      <c r="D50" s="19"/>
      <c r="E50" s="19"/>
      <c r="F50" s="11"/>
      <c r="G50" s="11"/>
      <c r="H50" s="18"/>
      <c r="I50" s="1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64">
        <f t="shared" si="0"/>
        <v>0</v>
      </c>
    </row>
    <row r="51" spans="1:29" s="23" customFormat="1" ht="16.5" x14ac:dyDescent="0.3">
      <c r="A51" s="9" t="s">
        <v>8</v>
      </c>
      <c r="B51" s="11"/>
      <c r="C51" s="19"/>
      <c r="D51" s="19"/>
      <c r="E51" s="19"/>
      <c r="F51" s="11"/>
      <c r="G51" s="11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64">
        <f t="shared" si="0"/>
        <v>0</v>
      </c>
    </row>
    <row r="52" spans="1:29" s="23" customFormat="1" ht="16.5" x14ac:dyDescent="0.3">
      <c r="A52" s="15" t="s">
        <v>54</v>
      </c>
      <c r="B52" s="11"/>
      <c r="C52" s="19"/>
      <c r="D52" s="19"/>
      <c r="E52" s="19"/>
      <c r="F52" s="11"/>
      <c r="G52" s="11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64">
        <f t="shared" si="0"/>
        <v>0</v>
      </c>
    </row>
    <row r="53" spans="1:29" s="23" customFormat="1" ht="16.5" hidden="1" x14ac:dyDescent="0.3">
      <c r="A53" s="58" t="s">
        <v>55</v>
      </c>
      <c r="B53" s="17" t="s">
        <v>56</v>
      </c>
      <c r="C53" s="15" t="s">
        <v>57</v>
      </c>
      <c r="D53" s="59" t="s">
        <v>58</v>
      </c>
      <c r="E53" s="59">
        <v>6501</v>
      </c>
      <c r="F53" s="17">
        <v>17.259</v>
      </c>
      <c r="G53" s="66" t="s">
        <v>114</v>
      </c>
      <c r="H53" s="45"/>
      <c r="I53" s="45"/>
      <c r="J53" s="45"/>
      <c r="K53" s="45">
        <f>757622-1</f>
        <v>757621</v>
      </c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>
        <v>-500000</v>
      </c>
      <c r="AB53" s="45"/>
      <c r="AC53" s="64">
        <f t="shared" si="0"/>
        <v>257621</v>
      </c>
    </row>
    <row r="54" spans="1:29" s="23" customFormat="1" ht="16.5" hidden="1" x14ac:dyDescent="0.3">
      <c r="A54" s="58" t="s">
        <v>55</v>
      </c>
      <c r="B54" s="17" t="s">
        <v>59</v>
      </c>
      <c r="C54" s="15" t="s">
        <v>57</v>
      </c>
      <c r="D54" s="59" t="s">
        <v>58</v>
      </c>
      <c r="E54" s="59">
        <v>6501</v>
      </c>
      <c r="F54" s="17">
        <v>17.259</v>
      </c>
      <c r="G54" s="66" t="s">
        <v>114</v>
      </c>
      <c r="H54" s="45"/>
      <c r="I54" s="45"/>
      <c r="J54" s="45"/>
      <c r="K54" s="45">
        <v>1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>
        <v>500000</v>
      </c>
      <c r="AB54" s="45"/>
      <c r="AC54" s="64">
        <f t="shared" si="0"/>
        <v>500001</v>
      </c>
    </row>
    <row r="55" spans="1:29" s="10" customFormat="1" ht="16.5" hidden="1" x14ac:dyDescent="0.3">
      <c r="A55" s="21" t="s">
        <v>72</v>
      </c>
      <c r="B55" s="17" t="s">
        <v>56</v>
      </c>
      <c r="C55" s="47" t="s">
        <v>73</v>
      </c>
      <c r="D55" s="30" t="s">
        <v>74</v>
      </c>
      <c r="E55" s="30">
        <v>6502</v>
      </c>
      <c r="F55" s="15">
        <v>17.257999999999999</v>
      </c>
      <c r="G55" s="66" t="s">
        <v>114</v>
      </c>
      <c r="H55" s="46"/>
      <c r="I55" s="46"/>
      <c r="J55" s="46"/>
      <c r="K55" s="46"/>
      <c r="L55" s="46"/>
      <c r="M55" s="46"/>
      <c r="N55" s="46">
        <f>69829-1</f>
        <v>69828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64">
        <f t="shared" si="0"/>
        <v>69828</v>
      </c>
    </row>
    <row r="56" spans="1:29" s="10" customFormat="1" ht="16.5" hidden="1" x14ac:dyDescent="0.3">
      <c r="A56" s="21" t="s">
        <v>72</v>
      </c>
      <c r="B56" s="17" t="s">
        <v>59</v>
      </c>
      <c r="C56" s="47" t="s">
        <v>73</v>
      </c>
      <c r="D56" s="30" t="s">
        <v>74</v>
      </c>
      <c r="E56" s="30">
        <v>6502</v>
      </c>
      <c r="F56" s="15">
        <v>17.257999999999999</v>
      </c>
      <c r="G56" s="66" t="s">
        <v>114</v>
      </c>
      <c r="H56" s="46"/>
      <c r="I56" s="46"/>
      <c r="J56" s="46"/>
      <c r="K56" s="46"/>
      <c r="L56" s="46"/>
      <c r="M56" s="46"/>
      <c r="N56" s="46">
        <v>1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64">
        <f t="shared" si="0"/>
        <v>1</v>
      </c>
    </row>
    <row r="57" spans="1:29" s="10" customFormat="1" ht="16.5" hidden="1" x14ac:dyDescent="0.3">
      <c r="A57" s="34" t="s">
        <v>62</v>
      </c>
      <c r="B57" s="17" t="s">
        <v>56</v>
      </c>
      <c r="C57" s="15" t="s">
        <v>63</v>
      </c>
      <c r="D57" s="30" t="s">
        <v>65</v>
      </c>
      <c r="E57" s="30">
        <v>6503</v>
      </c>
      <c r="F57" s="15">
        <v>17.277999999999999</v>
      </c>
      <c r="G57" s="66" t="s">
        <v>114</v>
      </c>
      <c r="H57" s="45"/>
      <c r="I57" s="45"/>
      <c r="J57" s="45"/>
      <c r="K57" s="45"/>
      <c r="L57" s="45">
        <f>90537-1</f>
        <v>90536</v>
      </c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64">
        <f t="shared" si="0"/>
        <v>90536</v>
      </c>
    </row>
    <row r="58" spans="1:29" s="10" customFormat="1" ht="16.5" hidden="1" x14ac:dyDescent="0.3">
      <c r="A58" s="34" t="s">
        <v>62</v>
      </c>
      <c r="B58" s="17" t="s">
        <v>59</v>
      </c>
      <c r="C58" s="15" t="s">
        <v>63</v>
      </c>
      <c r="D58" s="30" t="s">
        <v>65</v>
      </c>
      <c r="E58" s="30">
        <v>6503</v>
      </c>
      <c r="F58" s="15">
        <v>17.277999999999999</v>
      </c>
      <c r="G58" s="66" t="s">
        <v>114</v>
      </c>
      <c r="H58" s="45"/>
      <c r="I58" s="45"/>
      <c r="J58" s="45"/>
      <c r="K58" s="45"/>
      <c r="L58" s="45">
        <v>1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64">
        <f t="shared" si="0"/>
        <v>1</v>
      </c>
    </row>
    <row r="59" spans="1:29" s="10" customFormat="1" ht="16.5" hidden="1" x14ac:dyDescent="0.3">
      <c r="A59" s="34"/>
      <c r="B59" s="17"/>
      <c r="C59" s="15"/>
      <c r="D59" s="30"/>
      <c r="E59" s="30"/>
      <c r="F59" s="15"/>
      <c r="G59" s="6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64">
        <f t="shared" si="0"/>
        <v>0</v>
      </c>
    </row>
    <row r="60" spans="1:29" s="10" customFormat="1" ht="16.5" hidden="1" x14ac:dyDescent="0.3">
      <c r="A60" s="21" t="s">
        <v>72</v>
      </c>
      <c r="B60" s="17" t="s">
        <v>86</v>
      </c>
      <c r="C60" s="15" t="s">
        <v>95</v>
      </c>
      <c r="D60" s="30" t="s">
        <v>74</v>
      </c>
      <c r="E60" s="30">
        <v>6502</v>
      </c>
      <c r="F60" s="15">
        <v>17.257999999999999</v>
      </c>
      <c r="G60" s="66" t="s">
        <v>114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>
        <f>312052-1</f>
        <v>312051</v>
      </c>
      <c r="S60" s="45"/>
      <c r="T60" s="45"/>
      <c r="U60" s="45"/>
      <c r="V60" s="45"/>
      <c r="W60" s="45"/>
      <c r="X60" s="45"/>
      <c r="Y60" s="45"/>
      <c r="Z60" s="45"/>
      <c r="AA60" s="45">
        <v>-180000</v>
      </c>
      <c r="AB60" s="45"/>
      <c r="AC60" s="64">
        <f t="shared" si="0"/>
        <v>132051</v>
      </c>
    </row>
    <row r="61" spans="1:29" s="10" customFormat="1" ht="16.5" hidden="1" x14ac:dyDescent="0.3">
      <c r="A61" s="21" t="s">
        <v>72</v>
      </c>
      <c r="B61" s="17" t="s">
        <v>59</v>
      </c>
      <c r="C61" s="15" t="s">
        <v>95</v>
      </c>
      <c r="D61" s="30" t="s">
        <v>74</v>
      </c>
      <c r="E61" s="30">
        <v>6502</v>
      </c>
      <c r="F61" s="15">
        <v>17.257999999999999</v>
      </c>
      <c r="G61" s="66" t="s">
        <v>114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>
        <v>1</v>
      </c>
      <c r="S61" s="45"/>
      <c r="T61" s="45"/>
      <c r="U61" s="45"/>
      <c r="V61" s="45"/>
      <c r="W61" s="45"/>
      <c r="X61" s="45"/>
      <c r="Y61" s="45"/>
      <c r="Z61" s="45"/>
      <c r="AA61" s="45">
        <v>180000</v>
      </c>
      <c r="AB61" s="45"/>
      <c r="AC61" s="64">
        <f t="shared" si="0"/>
        <v>180001</v>
      </c>
    </row>
    <row r="62" spans="1:29" s="10" customFormat="1" ht="16.5" hidden="1" x14ac:dyDescent="0.3">
      <c r="A62" s="21"/>
      <c r="B62" s="48"/>
      <c r="C62" s="31"/>
      <c r="D62" s="15"/>
      <c r="E62" s="17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64">
        <f t="shared" si="0"/>
        <v>0</v>
      </c>
    </row>
    <row r="63" spans="1:29" s="10" customFormat="1" ht="16.5" hidden="1" x14ac:dyDescent="0.3">
      <c r="A63" s="34" t="s">
        <v>62</v>
      </c>
      <c r="B63" s="17" t="s">
        <v>86</v>
      </c>
      <c r="C63" s="15" t="s">
        <v>87</v>
      </c>
      <c r="D63" s="30" t="s">
        <v>65</v>
      </c>
      <c r="E63" s="59">
        <v>6503</v>
      </c>
      <c r="F63" s="15">
        <v>17.277999999999999</v>
      </c>
      <c r="G63" s="66" t="s">
        <v>114</v>
      </c>
      <c r="H63" s="45"/>
      <c r="I63" s="45"/>
      <c r="J63" s="45"/>
      <c r="K63" s="45"/>
      <c r="L63" s="45"/>
      <c r="M63" s="45"/>
      <c r="N63" s="45"/>
      <c r="O63" s="45"/>
      <c r="P63" s="45">
        <f>359685-1</f>
        <v>359684</v>
      </c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>
        <v>-200000</v>
      </c>
      <c r="AB63" s="45"/>
      <c r="AC63" s="64">
        <f t="shared" si="0"/>
        <v>159684</v>
      </c>
    </row>
    <row r="64" spans="1:29" s="10" customFormat="1" ht="16.5" hidden="1" x14ac:dyDescent="0.3">
      <c r="A64" s="34" t="s">
        <v>62</v>
      </c>
      <c r="B64" s="17" t="s">
        <v>59</v>
      </c>
      <c r="C64" s="15" t="s">
        <v>87</v>
      </c>
      <c r="D64" s="30" t="s">
        <v>65</v>
      </c>
      <c r="E64" s="59">
        <v>6503</v>
      </c>
      <c r="F64" s="15">
        <v>17.277999999999999</v>
      </c>
      <c r="G64" s="66" t="s">
        <v>114</v>
      </c>
      <c r="H64" s="45"/>
      <c r="I64" s="45"/>
      <c r="J64" s="45"/>
      <c r="K64" s="45"/>
      <c r="L64" s="45"/>
      <c r="M64" s="45"/>
      <c r="N64" s="45"/>
      <c r="O64" s="45"/>
      <c r="P64" s="45">
        <v>1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>
        <v>200000</v>
      </c>
      <c r="AB64" s="45"/>
      <c r="AC64" s="64">
        <f t="shared" si="0"/>
        <v>200001</v>
      </c>
    </row>
    <row r="65" spans="1:29" s="23" customFormat="1" ht="15" x14ac:dyDescent="0.25">
      <c r="A65" s="21"/>
      <c r="B65" s="17"/>
      <c r="C65" s="44"/>
      <c r="D65" s="15"/>
      <c r="E65" s="17"/>
      <c r="F65" s="15"/>
      <c r="G65" s="1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64">
        <f t="shared" si="0"/>
        <v>0</v>
      </c>
    </row>
    <row r="66" spans="1:29" s="23" customFormat="1" ht="16.5" x14ac:dyDescent="0.3">
      <c r="A66" s="21" t="s">
        <v>169</v>
      </c>
      <c r="B66" s="17" t="s">
        <v>56</v>
      </c>
      <c r="C66" s="82" t="s">
        <v>171</v>
      </c>
      <c r="D66" s="30" t="s">
        <v>65</v>
      </c>
      <c r="E66" s="17">
        <v>6523</v>
      </c>
      <c r="F66" s="15">
        <v>17.277999999999999</v>
      </c>
      <c r="G66" s="66" t="s">
        <v>114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>
        <v>10500</v>
      </c>
      <c r="AC66" s="62">
        <f>SUM(AB66)</f>
        <v>10500</v>
      </c>
    </row>
    <row r="67" spans="1:29" s="10" customFormat="1" ht="16.5" x14ac:dyDescent="0.3">
      <c r="A67" s="21" t="s">
        <v>173</v>
      </c>
      <c r="B67" s="17" t="s">
        <v>56</v>
      </c>
      <c r="C67" s="83" t="s">
        <v>172</v>
      </c>
      <c r="D67" s="30" t="s">
        <v>74</v>
      </c>
      <c r="E67" s="17">
        <v>6407</v>
      </c>
      <c r="F67" s="15">
        <v>17.257999999999999</v>
      </c>
      <c r="G67" s="66" t="s">
        <v>114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>
        <v>10500</v>
      </c>
      <c r="AC67" s="62">
        <f>SUM(AB67)</f>
        <v>10500</v>
      </c>
    </row>
    <row r="68" spans="1:29" s="10" customFormat="1" ht="16.5" x14ac:dyDescent="0.3">
      <c r="A68" s="21"/>
      <c r="B68" s="48"/>
      <c r="C68" s="31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64">
        <f t="shared" si="0"/>
        <v>0</v>
      </c>
    </row>
    <row r="69" spans="1:29" s="10" customFormat="1" ht="16.5" x14ac:dyDescent="0.3">
      <c r="A69" s="21"/>
      <c r="B69" s="17"/>
      <c r="C69" s="31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64">
        <f t="shared" si="0"/>
        <v>0</v>
      </c>
    </row>
    <row r="70" spans="1:29" s="10" customFormat="1" ht="16.5" x14ac:dyDescent="0.3">
      <c r="A70" s="21"/>
      <c r="B70" s="17"/>
      <c r="C70" s="31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64">
        <f t="shared" si="0"/>
        <v>0</v>
      </c>
    </row>
    <row r="71" spans="1:29" s="10" customFormat="1" ht="16.5" x14ac:dyDescent="0.3">
      <c r="A71" s="21"/>
      <c r="B71" s="17"/>
      <c r="C71" s="15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64">
        <f t="shared" si="0"/>
        <v>0</v>
      </c>
    </row>
    <row r="72" spans="1:29" s="10" customFormat="1" ht="16.5" x14ac:dyDescent="0.3">
      <c r="A72" s="21" t="s">
        <v>0</v>
      </c>
      <c r="B72" s="21"/>
      <c r="C72" s="24"/>
      <c r="D72" s="24"/>
      <c r="E72" s="24"/>
      <c r="F72" s="24"/>
      <c r="G72" s="24"/>
      <c r="H72" s="45">
        <f>SUM(H8:H71)</f>
        <v>3359.31</v>
      </c>
      <c r="I72" s="55">
        <f>SUM(I29:I71)</f>
        <v>28782.522182036617</v>
      </c>
      <c r="J72" s="45">
        <f>SUM(J44:J50)</f>
        <v>57500</v>
      </c>
      <c r="K72" s="45">
        <f>SUM(K50:K58)</f>
        <v>757622</v>
      </c>
      <c r="L72" s="45">
        <f>SUM(L51:L71)</f>
        <v>90537</v>
      </c>
      <c r="M72" s="45">
        <f>SUM(M8:M10)</f>
        <v>95000</v>
      </c>
      <c r="N72" s="45">
        <f>SUM(N52:N71)</f>
        <v>69829</v>
      </c>
      <c r="O72" s="45">
        <f>SUM(O14:O18)</f>
        <v>82325</v>
      </c>
      <c r="P72" s="45">
        <f>SUM(P52:P71)</f>
        <v>359685</v>
      </c>
      <c r="Q72" s="45">
        <f>SUM(Q7:Q71)</f>
        <v>265518</v>
      </c>
      <c r="R72" s="45">
        <f>SUM(R52:R62)</f>
        <v>312052</v>
      </c>
      <c r="S72" s="45">
        <f>SUM(S7:S10)</f>
        <v>265518</v>
      </c>
      <c r="T72" s="45">
        <f>SUM(T14:T30)</f>
        <v>22750.000000000004</v>
      </c>
      <c r="U72" s="45">
        <f>SUM(U36:U41)</f>
        <v>1207.37865116279</v>
      </c>
      <c r="V72" s="45">
        <f>SUM(V14:V23)</f>
        <v>24111.989999999998</v>
      </c>
      <c r="W72" s="45">
        <f>SUM(W20:W27)</f>
        <v>5088.4799999999996</v>
      </c>
      <c r="X72" s="45">
        <f>SUM(X14:X27)</f>
        <v>8138.1399999999994</v>
      </c>
      <c r="Y72" s="45">
        <f>SUM(Y44:Y71)</f>
        <v>82475.95</v>
      </c>
      <c r="Z72" s="45">
        <f>SUM(Z32:Z71)</f>
        <v>15000</v>
      </c>
      <c r="AA72" s="45">
        <f>SUM(AA15:AA70)</f>
        <v>0</v>
      </c>
      <c r="AB72" s="45">
        <f>SUM(AB64:AB69)</f>
        <v>21000</v>
      </c>
      <c r="AC72" s="62"/>
    </row>
    <row r="73" spans="1:29" s="10" customFormat="1" ht="16.5" x14ac:dyDescent="0.3">
      <c r="A73" s="25"/>
      <c r="B73" s="25"/>
      <c r="C73" s="26"/>
      <c r="D73" s="26"/>
      <c r="E73" s="26"/>
      <c r="F73" s="26"/>
      <c r="G73" s="2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8"/>
    </row>
    <row r="74" spans="1:29" s="10" customFormat="1" ht="16.5" x14ac:dyDescent="0.3">
      <c r="A74" s="23" t="s">
        <v>26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9" s="10" customFormat="1" ht="16.5" hidden="1" x14ac:dyDescent="0.3">
      <c r="A75" s="23" t="s">
        <v>32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1:29" s="10" customFormat="1" ht="16.5" hidden="1" x14ac:dyDescent="0.3">
      <c r="A76" s="25" t="s">
        <v>33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9" s="10" customFormat="1" ht="16.5" hidden="1" x14ac:dyDescent="0.3">
      <c r="A77" s="23" t="s">
        <v>39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9" s="10" customFormat="1" ht="16.5" hidden="1" x14ac:dyDescent="0.3">
      <c r="A78" s="23" t="s">
        <v>40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9" s="10" customFormat="1" ht="16.5" hidden="1" x14ac:dyDescent="0.3">
      <c r="A79" s="23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29" s="10" customFormat="1" ht="16.5" hidden="1" x14ac:dyDescent="0.3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s="10" customFormat="1" ht="16.5" hidden="1" x14ac:dyDescent="0.3">
      <c r="A81" s="23" t="s">
        <v>52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s="10" customFormat="1" ht="16.5" hidden="1" x14ac:dyDescent="0.3">
      <c r="A82" s="23" t="s">
        <v>53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s="10" customFormat="1" ht="16.5" hidden="1" x14ac:dyDescent="0.3">
      <c r="A83" s="23" t="s">
        <v>60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:28" s="10" customFormat="1" ht="16.5" hidden="1" x14ac:dyDescent="0.3">
      <c r="A84" s="23" t="s">
        <v>61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s="10" customFormat="1" ht="16.5" hidden="1" x14ac:dyDescent="0.3">
      <c r="A85" s="23" t="s">
        <v>71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s="10" customFormat="1" ht="16.5" hidden="1" x14ac:dyDescent="0.3">
      <c r="A86" s="23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s="10" customFormat="1" ht="16.5" hidden="1" x14ac:dyDescent="0.3">
      <c r="A87" s="23" t="s">
        <v>76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s="10" customFormat="1" ht="16.5" hidden="1" x14ac:dyDescent="0.3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15" hidden="1" x14ac:dyDescent="0.25">
      <c r="A89" s="23" t="s">
        <v>80</v>
      </c>
    </row>
    <row r="90" spans="1:28" ht="15" hidden="1" x14ac:dyDescent="0.25">
      <c r="A90" s="23" t="s">
        <v>79</v>
      </c>
    </row>
    <row r="91" spans="1:28" ht="15" hidden="1" x14ac:dyDescent="0.25">
      <c r="A91" s="23" t="s">
        <v>89</v>
      </c>
    </row>
    <row r="92" spans="1:28" ht="15" hidden="1" x14ac:dyDescent="0.25">
      <c r="A92" s="23" t="s">
        <v>88</v>
      </c>
    </row>
    <row r="93" spans="1:28" ht="15" hidden="1" x14ac:dyDescent="0.25">
      <c r="A93" s="23" t="s">
        <v>94</v>
      </c>
    </row>
    <row r="94" spans="1:28" ht="15" hidden="1" x14ac:dyDescent="0.25">
      <c r="A94" s="23" t="s">
        <v>91</v>
      </c>
    </row>
    <row r="95" spans="1:28" ht="15" hidden="1" x14ac:dyDescent="0.25">
      <c r="A95" s="23" t="s">
        <v>98</v>
      </c>
    </row>
    <row r="96" spans="1:28" ht="15" hidden="1" x14ac:dyDescent="0.25">
      <c r="A96" s="23" t="s">
        <v>97</v>
      </c>
    </row>
    <row r="97" spans="1:1" ht="15" hidden="1" x14ac:dyDescent="0.25">
      <c r="A97" s="23" t="s">
        <v>100</v>
      </c>
    </row>
    <row r="98" spans="1:1" ht="15" hidden="1" x14ac:dyDescent="0.25">
      <c r="A98" s="23" t="s">
        <v>91</v>
      </c>
    </row>
    <row r="99" spans="1:1" ht="15" hidden="1" x14ac:dyDescent="0.25">
      <c r="A99" s="23" t="s">
        <v>103</v>
      </c>
    </row>
    <row r="100" spans="1:1" ht="15" hidden="1" x14ac:dyDescent="0.25">
      <c r="A100" s="23" t="s">
        <v>102</v>
      </c>
    </row>
    <row r="101" spans="1:1" ht="15" hidden="1" x14ac:dyDescent="0.25">
      <c r="A101" s="23" t="s">
        <v>106</v>
      </c>
    </row>
    <row r="102" spans="1:1" ht="15" hidden="1" x14ac:dyDescent="0.25">
      <c r="A102" s="23" t="s">
        <v>104</v>
      </c>
    </row>
    <row r="103" spans="1:1" ht="15" hidden="1" x14ac:dyDescent="0.25">
      <c r="A103" s="23" t="s">
        <v>132</v>
      </c>
    </row>
    <row r="104" spans="1:1" ht="15" hidden="1" x14ac:dyDescent="0.25">
      <c r="A104" s="23" t="s">
        <v>131</v>
      </c>
    </row>
    <row r="105" spans="1:1" ht="15" hidden="1" x14ac:dyDescent="0.25">
      <c r="A105" s="23" t="s">
        <v>146</v>
      </c>
    </row>
    <row r="106" spans="1:1" ht="15" hidden="1" x14ac:dyDescent="0.25">
      <c r="A106" s="23" t="s">
        <v>131</v>
      </c>
    </row>
    <row r="107" spans="1:1" ht="15" hidden="1" x14ac:dyDescent="0.25">
      <c r="A107" s="23" t="s">
        <v>152</v>
      </c>
    </row>
    <row r="108" spans="1:1" ht="15" hidden="1" x14ac:dyDescent="0.25">
      <c r="A108" s="23" t="s">
        <v>153</v>
      </c>
    </row>
    <row r="109" spans="1:1" ht="15" hidden="1" x14ac:dyDescent="0.25">
      <c r="A109" s="23" t="s">
        <v>155</v>
      </c>
    </row>
    <row r="110" spans="1:1" ht="15" hidden="1" x14ac:dyDescent="0.25">
      <c r="A110" s="23" t="s">
        <v>156</v>
      </c>
    </row>
    <row r="111" spans="1:1" ht="15" hidden="1" x14ac:dyDescent="0.25">
      <c r="A111" s="23" t="s">
        <v>160</v>
      </c>
    </row>
    <row r="112" spans="1:1" ht="15" hidden="1" x14ac:dyDescent="0.25">
      <c r="A112" s="23" t="s">
        <v>159</v>
      </c>
    </row>
    <row r="113" spans="1:1" ht="15" hidden="1" x14ac:dyDescent="0.25">
      <c r="A113" s="23" t="s">
        <v>166</v>
      </c>
    </row>
    <row r="114" spans="1:1" ht="15" hidden="1" x14ac:dyDescent="0.25">
      <c r="A114" s="23" t="s">
        <v>167</v>
      </c>
    </row>
    <row r="115" spans="1:1" ht="15" x14ac:dyDescent="0.25">
      <c r="A115" s="23" t="s">
        <v>174</v>
      </c>
    </row>
    <row r="116" spans="1:1" ht="15" x14ac:dyDescent="0.25">
      <c r="A116" s="23" t="s">
        <v>170</v>
      </c>
    </row>
    <row r="124" spans="1:1" ht="15" x14ac:dyDescent="0.25">
      <c r="A124" s="73" t="s">
        <v>105</v>
      </c>
    </row>
    <row r="125" spans="1:1" ht="15" x14ac:dyDescent="0.25">
      <c r="A125" s="23" t="s">
        <v>141</v>
      </c>
    </row>
    <row r="126" spans="1:1" ht="15" x14ac:dyDescent="0.25">
      <c r="A126" s="74" t="s">
        <v>140</v>
      </c>
    </row>
    <row r="127" spans="1:1" ht="15" x14ac:dyDescent="0.25">
      <c r="A127" s="23" t="s">
        <v>139</v>
      </c>
    </row>
    <row r="128" spans="1:1" ht="15" x14ac:dyDescent="0.25">
      <c r="A128" s="74" t="s">
        <v>138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2023-06-29T22:25:43Z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