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6C6EB02D-2AC4-4E47-B433-16C99F457B06}" xr6:coauthVersionLast="47" xr6:coauthVersionMax="47" xr10:uidLastSave="{00000000-0000-0000-0000-000000000000}"/>
  <bookViews>
    <workbookView xWindow="1560" yWindow="1560" windowWidth="21810" windowHeight="11385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I25" i="2" l="1"/>
  <c r="AH85" i="2" l="1"/>
  <c r="AI24" i="2"/>
  <c r="AI27" i="2"/>
  <c r="AI64" i="2"/>
  <c r="AG85" i="2"/>
  <c r="AI36" i="2"/>
  <c r="AF85" i="2"/>
  <c r="AI17" i="2"/>
  <c r="AI18" i="2"/>
  <c r="AI20" i="2"/>
  <c r="AE85" i="2"/>
  <c r="AI9" i="2"/>
  <c r="AI32" i="2"/>
  <c r="AD85" i="2"/>
  <c r="AC85" i="2"/>
  <c r="AI50" i="2"/>
  <c r="AI75" i="2"/>
  <c r="AI74" i="2"/>
  <c r="AB85" i="2"/>
  <c r="AI73" i="2"/>
  <c r="AA85" i="2"/>
  <c r="Z85" i="2"/>
  <c r="AI72" i="2"/>
  <c r="AI71" i="2"/>
  <c r="Y85" i="2"/>
  <c r="X85" i="2"/>
  <c r="AI83" i="2"/>
  <c r="W85" i="2" l="1"/>
  <c r="AI68" i="2"/>
  <c r="AI69" i="2"/>
  <c r="AI70" i="2"/>
  <c r="AI67" i="2"/>
  <c r="AI41" i="2"/>
  <c r="V40" i="2"/>
  <c r="V85" i="2" s="1"/>
  <c r="U85" i="2"/>
  <c r="AI80" i="2"/>
  <c r="T85" i="2"/>
  <c r="S16" i="2"/>
  <c r="AI16" i="2" s="1"/>
  <c r="R85" i="2"/>
  <c r="Q19" i="2"/>
  <c r="AI19" i="2" s="1"/>
  <c r="AI40" i="2" l="1"/>
  <c r="S85" i="2"/>
  <c r="Q85" i="2"/>
  <c r="P85" i="2"/>
  <c r="AI22" i="2"/>
  <c r="AI31" i="2"/>
  <c r="M85" i="2"/>
  <c r="O62" i="2"/>
  <c r="AI62" i="2" s="1"/>
  <c r="O65" i="2"/>
  <c r="AI63" i="2"/>
  <c r="AI66" i="2"/>
  <c r="O85" i="2" l="1"/>
  <c r="AI65" i="2"/>
  <c r="AI12" i="2"/>
  <c r="N11" i="2"/>
  <c r="AI11" i="2" s="1"/>
  <c r="L13" i="2"/>
  <c r="AI13" i="2" s="1"/>
  <c r="AI14" i="2"/>
  <c r="K8" i="2"/>
  <c r="J49" i="2"/>
  <c r="AI49" i="2" s="1"/>
  <c r="I85" i="2"/>
  <c r="AI79" i="2"/>
  <c r="AI23" i="2"/>
  <c r="AI26" i="2"/>
  <c r="AI28" i="2"/>
  <c r="AI29" i="2"/>
  <c r="AI30" i="2"/>
  <c r="AI33" i="2"/>
  <c r="AI34" i="2"/>
  <c r="AI35" i="2"/>
  <c r="AI37" i="2"/>
  <c r="AI38" i="2"/>
  <c r="AI39" i="2"/>
  <c r="AI42" i="2"/>
  <c r="AI43" i="2"/>
  <c r="AI44" i="2"/>
  <c r="AI45" i="2"/>
  <c r="AI46" i="2"/>
  <c r="AI47" i="2"/>
  <c r="AI48" i="2"/>
  <c r="AI51" i="2"/>
  <c r="AI53" i="2"/>
  <c r="AI54" i="2"/>
  <c r="AI55" i="2"/>
  <c r="AI56" i="2"/>
  <c r="AI57" i="2"/>
  <c r="AI58" i="2"/>
  <c r="AI59" i="2"/>
  <c r="AI60" i="2"/>
  <c r="AI61" i="2"/>
  <c r="AI77" i="2"/>
  <c r="AI84" i="2"/>
  <c r="AI21" i="2"/>
  <c r="H85" i="2"/>
  <c r="AI52" i="2"/>
  <c r="K85" i="2" l="1"/>
  <c r="AI8" i="2"/>
  <c r="J85" i="2"/>
  <c r="L85" i="2"/>
  <c r="N85" i="2"/>
</calcChain>
</file>

<file path=xl/sharedStrings.xml><?xml version="1.0" encoding="utf-8"?>
<sst xmlns="http://schemas.openxmlformats.org/spreadsheetml/2006/main" count="331" uniqueCount="214">
  <si>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</si>
  <si>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</si>
  <si>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</si>
  <si>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</si>
  <si>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</si>
  <si>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</si>
  <si>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</si>
  <si>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</si>
  <si>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</si>
  <si>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</si>
  <si>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</si>
  <si>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</si>
  <si>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</si>
  <si>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17.207</t>
  </si>
  <si>
    <t>WORKFORCE TRAINING FUND</t>
  </si>
  <si>
    <t>N/A</t>
  </si>
  <si>
    <t>STATE ONE STOP</t>
  </si>
  <si>
    <t>WP 10%</t>
  </si>
  <si>
    <t>DVOP</t>
  </si>
  <si>
    <t>WP 90%</t>
  </si>
  <si>
    <t>DTA</t>
  </si>
  <si>
    <t>7002-6625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</si>
  <si>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</si>
  <si>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</si>
  <si>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</si>
  <si>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</si>
  <si>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</si>
  <si>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</si>
  <si>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</si>
  <si>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</si>
  <si>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</si>
  <si>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</si>
  <si>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CT EOL 23CCHAMPWP</t>
  </si>
  <si>
    <t>INITIAL AWARD FY23</t>
  </si>
  <si>
    <t>DTA WPP EXPANSION FUNDS</t>
  </si>
  <si>
    <t>JULY 1, 2022-SEPT 30, 2022</t>
  </si>
  <si>
    <t>F20223067</t>
  </si>
  <si>
    <t>INITIAL AWARD FY23 JULY 29, 2022</t>
  </si>
  <si>
    <t>TO ADD DTA WPP EXPANSION FUNDS</t>
  </si>
  <si>
    <t>BUDGET #1 FY23 AUGUST 25, 2022</t>
  </si>
  <si>
    <t>TO ADD FY23 WPP FUNDS</t>
  </si>
  <si>
    <t>FY23 WPP PROGRAM</t>
  </si>
  <si>
    <t>SPSS2023</t>
  </si>
  <si>
    <t>4400-1979</t>
  </si>
  <si>
    <t>K227</t>
  </si>
  <si>
    <t>BUDGET #1 FY23</t>
  </si>
  <si>
    <t>CT EOL 23CCHAMPNEGREA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</si>
  <si>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</si>
  <si>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</si>
  <si>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</si>
  <si>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</si>
  <si>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</si>
  <si>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</si>
  <si>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#2 FY23</t>
  </si>
  <si>
    <t>BUDGET #2 FY23 AUGUST 31, 2022</t>
  </si>
  <si>
    <t>TO ADD RESEA FUNDS</t>
  </si>
  <si>
    <t>BUDGET #3 FY23</t>
  </si>
  <si>
    <t>BUDGET #3 FY23 SEPTEMBER 30, 2022</t>
  </si>
  <si>
    <t xml:space="preserve">TO ADD FY23 YOUTH </t>
  </si>
  <si>
    <t>CT EOL 23CCHAMPWIA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</si>
  <si>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</si>
  <si>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</si>
  <si>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</si>
  <si>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</si>
  <si>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</si>
  <si>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</t>
  </si>
  <si>
    <t>BUDGET #4 FY23 OCTOBER 3, 2022</t>
  </si>
  <si>
    <t>TO ADD FY23 DISLOCATED WORKER</t>
  </si>
  <si>
    <t>DISLOCATED WORKER</t>
  </si>
  <si>
    <t>FWIADWK23A</t>
  </si>
  <si>
    <t>7003-1778</t>
  </si>
  <si>
    <t>BUDGET #5 FY23 OCTOBER 20, 2022</t>
  </si>
  <si>
    <t>TO ADD FY23 ADULT</t>
  </si>
  <si>
    <t>ADULT</t>
  </si>
  <si>
    <t>FWIAADT23A</t>
  </si>
  <si>
    <t>7003-1630</t>
  </si>
  <si>
    <t>BUDGET #5 FY23</t>
  </si>
  <si>
    <t>BUDGET #6 FY23</t>
  </si>
  <si>
    <t>TO ADD FY23 WP FUNDS</t>
  </si>
  <si>
    <t>FES2023</t>
  </si>
  <si>
    <t>7002-6626</t>
  </si>
  <si>
    <t>K105</t>
  </si>
  <si>
    <t>K107</t>
  </si>
  <si>
    <t>BUDGET #7 FY23</t>
  </si>
  <si>
    <t>WTRUSTF23</t>
  </si>
  <si>
    <t>7003-0135</t>
  </si>
  <si>
    <t>K264</t>
  </si>
  <si>
    <t>TO ADD WTF FUNDS</t>
  </si>
  <si>
    <t>BUDGET #6 FY23 OCTOBER 20, 2022</t>
  </si>
  <si>
    <t>BUDGET #7 FY23 OCTOBER 21, 2022</t>
  </si>
  <si>
    <t>OCTOBER 17, 2022-JUNE 30,2023</t>
  </si>
  <si>
    <t>MassHire Award RELIABILITY</t>
  </si>
  <si>
    <t>BUDGET #8 FY23</t>
  </si>
  <si>
    <t>BUDGET #8 FY23 NOVEMBER 4, 2022</t>
  </si>
  <si>
    <t>TO ADD MassHire AWARD</t>
  </si>
  <si>
    <t>BUDGET #9 FY23</t>
  </si>
  <si>
    <t>TO ADD FY23 DISLOCATED WORKER FUND</t>
  </si>
  <si>
    <t>OCTOBER 1, 2022-JUNE 30,  2023</t>
  </si>
  <si>
    <t>FWIADWK23B</t>
  </si>
  <si>
    <t>BUDGET #9 FY23 DECEMBER 9, 2022</t>
  </si>
  <si>
    <t>CT EOL 23CCHAMPSOSWTF</t>
  </si>
  <si>
    <t>BUDGET #10 FY23</t>
  </si>
  <si>
    <t>STOSCC2023</t>
  </si>
  <si>
    <t>7003-0803</t>
  </si>
  <si>
    <t>K284</t>
  </si>
  <si>
    <t>TO ADD FY23 STATE ONE STOP FUND</t>
  </si>
  <si>
    <t>BUDGET #10 FY23 DECEMBER 13, 2022</t>
  </si>
  <si>
    <t>BUDGET #11 FY23</t>
  </si>
  <si>
    <t>TO ADD FY23 ADULT FUNDS</t>
  </si>
  <si>
    <t>BUDGET #11 FY23 DECEMBER 19, 2022</t>
  </si>
  <si>
    <t>FWIAADT23B</t>
  </si>
  <si>
    <t>BUDGET #12 FY23 JANUARY 10, 2023</t>
  </si>
  <si>
    <t>BUDGET #12 FY23</t>
  </si>
  <si>
    <t>BUDGET #13 FY23</t>
  </si>
  <si>
    <t>TO INCREASE WPP PROGRAM</t>
  </si>
  <si>
    <t>BUDGET #13 FY23 JANUARY 12, 2023</t>
  </si>
  <si>
    <t>BUDGET #14 FY23</t>
  </si>
  <si>
    <t>TO ADD TRADE FUNDS</t>
  </si>
  <si>
    <t>DUNS 947581567</t>
  </si>
  <si>
    <t>BUDGET #14 FY23 JANUARY 25, 2023</t>
  </si>
  <si>
    <t>FAIN #</t>
  </si>
  <si>
    <t>AA-38535-22-55-A-25</t>
  </si>
  <si>
    <t>DV35786-21-55-5-25</t>
  </si>
  <si>
    <t>CT EOL 23CCHAMPVETSUI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</si>
  <si>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</si>
  <si>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</si>
  <si>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</si>
  <si>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</si>
  <si>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</si>
  <si>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</si>
  <si>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</si>
  <si>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</si>
  <si>
    <t>BUDGET #15 FY23</t>
  </si>
  <si>
    <t>MCB</t>
  </si>
  <si>
    <t>4110-3021</t>
  </si>
  <si>
    <t>K222</t>
  </si>
  <si>
    <t>DOE-Infrastructure</t>
  </si>
  <si>
    <t>7038-0107</t>
  </si>
  <si>
    <t>K123</t>
  </si>
  <si>
    <t>DOE-WDB Support</t>
  </si>
  <si>
    <t>7035-0002</t>
  </si>
  <si>
    <t>K228</t>
  </si>
  <si>
    <t>MRC</t>
  </si>
  <si>
    <t>4120-0020</t>
  </si>
  <si>
    <t>K133</t>
  </si>
  <si>
    <t>TO ADD PARTNER FUNDS</t>
  </si>
  <si>
    <t>BUDGET #15 FY23 FEB. 7, 2023</t>
  </si>
  <si>
    <t>BUDGET #16 FY23</t>
  </si>
  <si>
    <t>FAPAE21</t>
  </si>
  <si>
    <t>7003-1785</t>
  </si>
  <si>
    <t>HB55</t>
  </si>
  <si>
    <t>BUDGET #16 FY23 FEB.14, 2023</t>
  </si>
  <si>
    <t>TO ADD APPRENTICE FUNDS</t>
  </si>
  <si>
    <t>APPRENTICE  (SERVICE DATES: 7/1/2020-6/30/2023)</t>
  </si>
  <si>
    <t>FH126A22VR</t>
  </si>
  <si>
    <t>FV002A2222</t>
  </si>
  <si>
    <t>DOE2023</t>
  </si>
  <si>
    <t>F100VR0022</t>
  </si>
  <si>
    <t>BUDGET #17 FY23</t>
  </si>
  <si>
    <t>VENDOR CUSTOMER CODE</t>
  </si>
  <si>
    <t>UEI #</t>
  </si>
  <si>
    <t>K2VQNMQHQTK6</t>
  </si>
  <si>
    <t>VC6000227012</t>
  </si>
  <si>
    <t>BUDGET #17 FY23 MARCH 21, 2023</t>
  </si>
  <si>
    <t xml:space="preserve">MA SCSEP </t>
  </si>
  <si>
    <t xml:space="preserve">FAD38278PI </t>
  </si>
  <si>
    <t>9110-1178</t>
  </si>
  <si>
    <t>K116</t>
  </si>
  <si>
    <t>BUDGET #18 FY23</t>
  </si>
  <si>
    <t>JAN 1, 2023-JUNE 30, 2023</t>
  </si>
  <si>
    <t>TO ADD SCSEP FUNDS</t>
  </si>
  <si>
    <t>BUDGET #18 FY23 MARCH 23, 2023</t>
  </si>
  <si>
    <t>NATIONAL SCSEP CWI</t>
  </si>
  <si>
    <t>DCSSCSEP23</t>
  </si>
  <si>
    <t>7003-0006</t>
  </si>
  <si>
    <t>K246</t>
  </si>
  <si>
    <t>BUDGET #19 FY23</t>
  </si>
  <si>
    <t>BUDGET #19 FY23 APRIL 11, 2023</t>
  </si>
  <si>
    <t>TO ADD WPP EXPANSION FUNDS</t>
  </si>
  <si>
    <t>BUDGET #20 FY23 APRIL 14, 2023</t>
  </si>
  <si>
    <t>WPP SNAP EXPANSION</t>
  </si>
  <si>
    <t>OCT 1, 2022-FEB 16, 2023</t>
  </si>
  <si>
    <t>FY20233067</t>
  </si>
  <si>
    <t>FEB 17, 2023-JUNE 30,2023</t>
  </si>
  <si>
    <t>BUDGET #20 FY23</t>
  </si>
  <si>
    <t>BUDGET #21 FY23</t>
  </si>
  <si>
    <t>TO ADD ADDITIONAL RESEA FUNDS</t>
  </si>
  <si>
    <t>BUDGET #21 FY23 MAY 2, 2023</t>
  </si>
  <si>
    <t>UI-35950-21-60-A-25</t>
  </si>
  <si>
    <t>BUDGET #22 FY23 MAY 26, 2023</t>
  </si>
  <si>
    <t>TO ADD ADDITIONAL SOS FUNDS (REALLOCATED)</t>
  </si>
  <si>
    <t>BUDGET #22 FY23</t>
  </si>
  <si>
    <t>BUDGET #23 FY23</t>
  </si>
  <si>
    <t>BUDGET #23 FY23 JUNE 6, 2023</t>
  </si>
  <si>
    <t>TO MOVE FUNDS TO FY24 LINE</t>
  </si>
  <si>
    <t>BUDGET #24 FY23</t>
  </si>
  <si>
    <t>TO ADD VETS FUNDING</t>
  </si>
  <si>
    <t>BUDGET #24 FY23 JUNE 9, 2023</t>
  </si>
  <si>
    <t>FVETS2023</t>
  </si>
  <si>
    <t>7002-6628</t>
  </si>
  <si>
    <t>K109</t>
  </si>
  <si>
    <t>BUDGET #25 FY23</t>
  </si>
  <si>
    <t>FLABCERT21</t>
  </si>
  <si>
    <t>J424</t>
  </si>
  <si>
    <t>FOREIGN LABOR CERTIFICATION PROGRAM COORDINATOR</t>
  </si>
  <si>
    <t>STATE WORKFORCE ADVOCATE</t>
  </si>
  <si>
    <t>BUDGET #25 FY23 JUNE 27, 2023</t>
  </si>
  <si>
    <t>TO ADD VARIOUS FUNDS</t>
  </si>
  <si>
    <t>BUDGET #26 FY23</t>
  </si>
  <si>
    <t>RAPID RESPONSE STATE STAFF</t>
  </si>
  <si>
    <t>FWIADWK22B</t>
  </si>
  <si>
    <t>BUDGET #26 FY23 JUNE 29, 2023</t>
  </si>
  <si>
    <t>FWIAADT22B</t>
  </si>
  <si>
    <t>UI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</si>
</sst>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23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0070C0"/>
      <name val="Calibri"/>
      <family val="2"/>
      <scheme val="minor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2"/>
      <color rgb="FF000000"/>
      <name val="Times New Roman"/>
      <family val="1"/>
    </font>
    <font>
      <b/>
      <sz val="12"/>
      <color rgb="FF00000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CF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10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3" xfId="0" applyFont="1" applyBorder="1" applyAlignment="1">
      <alignment horizontal="left"/>
    </xf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5" fillId="0" borderId="1" xfId="0" quotePrefix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3" fontId="7" fillId="0" borderId="0" xfId="0" applyNumberFormat="1" applyFont="1"/>
    <xf numFmtId="44" fontId="17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8" fillId="0" borderId="1" xfId="0" applyFont="1" applyBorder="1"/>
    <xf numFmtId="0" fontId="1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44" fontId="8" fillId="0" borderId="0" xfId="0" applyNumberFormat="1" applyFont="1"/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4" fillId="0" borderId="0" xfId="0" applyFont="1"/>
    <xf numFmtId="0" fontId="15" fillId="0" borderId="1" xfId="0" quotePrefix="1" applyFont="1" applyBorder="1" applyAlignment="1">
      <alignment horizontal="center" vertical="center" wrapText="1"/>
    </xf>
    <xf numFmtId="44" fontId="8" fillId="0" borderId="9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20" fillId="2" borderId="1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center"/>
    </xf>
    <xf numFmtId="0" fontId="19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/>
    </xf>
    <xf numFmtId="0" fontId="19" fillId="0" borderId="0" xfId="0" applyFont="1"/>
    <xf numFmtId="0" fontId="18" fillId="0" borderId="0" xfId="0" applyFont="1"/>
    <xf numFmtId="0" fontId="16" fillId="0" borderId="0" xfId="0" applyFont="1"/>
    <xf numFmtId="0" fontId="19" fillId="0" borderId="0" xfId="0" applyFont="1" applyAlignment="1">
      <alignment horizontal="center"/>
    </xf>
    <xf numFmtId="0" fontId="18" fillId="0" borderId="1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center"/>
    </xf>
    <xf numFmtId="0" fontId="16" fillId="0" borderId="1" xfId="0" applyFont="1" applyBorder="1"/>
    <xf numFmtId="44" fontId="8" fillId="0" borderId="1" xfId="1" applyFont="1" applyBorder="1"/>
    <xf numFmtId="0" fontId="8" fillId="3" borderId="1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1" fillId="0" borderId="16" xfId="0" applyFont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1"/>
  <sheetViews>
    <sheetView tabSelected="1" zoomScale="110" zoomScaleNormal="110" workbookViewId="0">
      <selection activeCell="C25" sqref="C25"/>
    </sheetView>
  </sheetViews>
  <sheetFormatPr defaultColWidth="9.28515625" defaultRowHeight="13.5" x14ac:dyDescent="0.25"/>
  <cols>
    <col min="1" max="1" width="42" style="3" customWidth="1"/>
    <col min="2" max="2" width="29.5703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28515625" style="2" customWidth="1"/>
    <col min="7" max="7" width="23.42578125" style="2" customWidth="1"/>
    <col min="8" max="9" width="19.7109375" style="2" hidden="1" customWidth="1"/>
    <col min="10" max="10" width="16.42578125" style="2" hidden="1" customWidth="1"/>
    <col min="11" max="11" width="13.85546875" style="2" hidden="1" customWidth="1"/>
    <col min="12" max="14" width="12.85546875" style="2" hidden="1" customWidth="1"/>
    <col min="15" max="15" width="12.140625" style="2" hidden="1" customWidth="1"/>
    <col min="16" max="17" width="12" style="2" hidden="1" customWidth="1"/>
    <col min="18" max="33" width="13.85546875" style="2" hidden="1" customWidth="1"/>
    <col min="34" max="34" width="13.85546875" style="2" customWidth="1"/>
    <col min="35" max="35" width="13.85546875" style="3" hidden="1" customWidth="1"/>
    <col min="36" max="36" width="13.7109375" style="3" bestFit="1" customWidth="1"/>
    <col min="37" max="37" width="7.7109375" style="3" bestFit="1" customWidth="1"/>
    <col min="38" max="16384" width="9.28515625" style="3"/>
  </cols>
  <sheetData>
    <row r="1" spans="1:35" ht="20.25" x14ac:dyDescent="0.3">
      <c r="A1" s="3" t="s">
        <v>11</v>
      </c>
      <c r="B1" s="105" t="s">
        <v>10</v>
      </c>
      <c r="C1" s="106"/>
      <c r="D1" s="106"/>
      <c r="E1" s="106"/>
      <c r="F1" s="106"/>
      <c r="G1" s="106"/>
      <c r="H1" s="106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</row>
    <row r="2" spans="1:35" ht="20.25" x14ac:dyDescent="0.3">
      <c r="B2" s="6"/>
      <c r="C2" s="6"/>
      <c r="D2" s="6"/>
      <c r="E2" s="7"/>
      <c r="F2" s="7"/>
      <c r="G2" s="7"/>
    </row>
    <row r="3" spans="1:35" ht="20.25" x14ac:dyDescent="0.3">
      <c r="A3" s="4" t="s">
        <v>12</v>
      </c>
      <c r="B3" s="6" t="s">
        <v>7</v>
      </c>
      <c r="C3" s="1"/>
    </row>
    <row r="4" spans="1:35" ht="21" thickBot="1" x14ac:dyDescent="0.35">
      <c r="A4" s="4"/>
      <c r="B4" s="5"/>
      <c r="C4" s="1"/>
    </row>
    <row r="5" spans="1:35" s="10" customFormat="1" ht="30.75" thickBot="1" x14ac:dyDescent="0.35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67" t="s">
        <v>120</v>
      </c>
      <c r="H5" s="9" t="s">
        <v>33</v>
      </c>
      <c r="I5" s="67" t="s">
        <v>45</v>
      </c>
      <c r="J5" s="67" t="s">
        <v>53</v>
      </c>
      <c r="K5" s="67" t="s">
        <v>56</v>
      </c>
      <c r="L5" s="67" t="s">
        <v>65</v>
      </c>
      <c r="M5" s="67" t="s">
        <v>76</v>
      </c>
      <c r="N5" s="67" t="s">
        <v>77</v>
      </c>
      <c r="O5" s="67" t="s">
        <v>83</v>
      </c>
      <c r="P5" s="67" t="s">
        <v>92</v>
      </c>
      <c r="Q5" s="67" t="s">
        <v>95</v>
      </c>
      <c r="R5" s="67" t="s">
        <v>101</v>
      </c>
      <c r="S5" s="67" t="s">
        <v>107</v>
      </c>
      <c r="T5" s="67" t="s">
        <v>112</v>
      </c>
      <c r="U5" s="67" t="s">
        <v>113</v>
      </c>
      <c r="V5" s="67" t="s">
        <v>116</v>
      </c>
      <c r="W5" s="67" t="s">
        <v>132</v>
      </c>
      <c r="X5" s="67" t="s">
        <v>147</v>
      </c>
      <c r="Y5" s="67" t="s">
        <v>158</v>
      </c>
      <c r="Z5" s="67" t="s">
        <v>168</v>
      </c>
      <c r="AA5" s="67" t="s">
        <v>176</v>
      </c>
      <c r="AB5" s="67" t="s">
        <v>184</v>
      </c>
      <c r="AC5" s="67" t="s">
        <v>185</v>
      </c>
      <c r="AD5" s="67" t="s">
        <v>191</v>
      </c>
      <c r="AE5" s="67" t="s">
        <v>192</v>
      </c>
      <c r="AF5" s="67" t="s">
        <v>195</v>
      </c>
      <c r="AG5" s="67" t="s">
        <v>201</v>
      </c>
      <c r="AH5" s="67" t="s">
        <v>208</v>
      </c>
      <c r="AI5" s="27" t="s">
        <v>6</v>
      </c>
    </row>
    <row r="6" spans="1:35" s="10" customFormat="1" ht="16.5" x14ac:dyDescent="0.3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27"/>
    </row>
    <row r="7" spans="1:35" s="10" customFormat="1" ht="16.5" x14ac:dyDescent="0.3">
      <c r="A7" s="15" t="s">
        <v>59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27"/>
    </row>
    <row r="8" spans="1:35" s="10" customFormat="1" ht="16.5" hidden="1" x14ac:dyDescent="0.3">
      <c r="A8" s="70" t="s">
        <v>60</v>
      </c>
      <c r="B8" s="16" t="s">
        <v>61</v>
      </c>
      <c r="C8" s="15" t="s">
        <v>62</v>
      </c>
      <c r="D8" s="71" t="s">
        <v>63</v>
      </c>
      <c r="E8" s="71">
        <v>6501</v>
      </c>
      <c r="F8" s="16">
        <v>17.259</v>
      </c>
      <c r="G8" s="76" t="s">
        <v>121</v>
      </c>
      <c r="H8" s="32"/>
      <c r="I8" s="32"/>
      <c r="J8" s="32"/>
      <c r="K8" s="32">
        <f>2284448-1</f>
        <v>2284447</v>
      </c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>
        <v>-911377.99</v>
      </c>
      <c r="AF8" s="32"/>
      <c r="AG8" s="32"/>
      <c r="AH8" s="32"/>
      <c r="AI8" s="33">
        <f>SUM(H8:AE8)</f>
        <v>1373069.01</v>
      </c>
    </row>
    <row r="9" spans="1:35" s="10" customFormat="1" ht="16.5" hidden="1" x14ac:dyDescent="0.3">
      <c r="A9" s="70" t="s">
        <v>60</v>
      </c>
      <c r="B9" s="16" t="s">
        <v>64</v>
      </c>
      <c r="C9" s="15" t="s">
        <v>62</v>
      </c>
      <c r="D9" s="71" t="s">
        <v>63</v>
      </c>
      <c r="E9" s="71">
        <v>6501</v>
      </c>
      <c r="F9" s="16">
        <v>17.259</v>
      </c>
      <c r="G9" s="76" t="s">
        <v>121</v>
      </c>
      <c r="H9" s="32"/>
      <c r="I9" s="32"/>
      <c r="J9" s="32"/>
      <c r="K9" s="32">
        <v>1</v>
      </c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>
        <v>911377.98999999987</v>
      </c>
      <c r="AF9" s="32"/>
      <c r="AG9" s="32"/>
      <c r="AH9" s="32"/>
      <c r="AI9" s="33">
        <f>SUM(H9:AE9)</f>
        <v>911378.98999999987</v>
      </c>
    </row>
    <row r="10" spans="1:35" s="10" customFormat="1" ht="16.5" hidden="1" x14ac:dyDescent="0.3">
      <c r="A10" s="70"/>
      <c r="B10" s="16"/>
      <c r="C10" s="15"/>
      <c r="D10" s="71"/>
      <c r="E10" s="71"/>
      <c r="F10" s="16"/>
      <c r="G10" s="76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3"/>
    </row>
    <row r="11" spans="1:35" s="10" customFormat="1" ht="16.5" hidden="1" x14ac:dyDescent="0.3">
      <c r="A11" s="19" t="s">
        <v>73</v>
      </c>
      <c r="B11" s="16" t="s">
        <v>61</v>
      </c>
      <c r="C11" s="48" t="s">
        <v>74</v>
      </c>
      <c r="D11" s="72" t="s">
        <v>75</v>
      </c>
      <c r="E11" s="72">
        <v>6502</v>
      </c>
      <c r="F11" s="15">
        <v>17.257999999999999</v>
      </c>
      <c r="G11" s="76" t="s">
        <v>121</v>
      </c>
      <c r="H11" s="32"/>
      <c r="I11" s="32"/>
      <c r="J11" s="32"/>
      <c r="K11" s="32"/>
      <c r="L11" s="32"/>
      <c r="M11" s="32"/>
      <c r="N11" s="32">
        <f>355793-1</f>
        <v>355792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3">
        <f>SUM(N11)</f>
        <v>355792</v>
      </c>
    </row>
    <row r="12" spans="1:35" s="10" customFormat="1" ht="16.5" hidden="1" x14ac:dyDescent="0.3">
      <c r="A12" s="19" t="s">
        <v>73</v>
      </c>
      <c r="B12" s="16" t="s">
        <v>64</v>
      </c>
      <c r="C12" s="48" t="s">
        <v>74</v>
      </c>
      <c r="D12" s="72" t="s">
        <v>75</v>
      </c>
      <c r="E12" s="72">
        <v>6502</v>
      </c>
      <c r="F12" s="15">
        <v>17.257999999999999</v>
      </c>
      <c r="G12" s="76" t="s">
        <v>121</v>
      </c>
      <c r="H12" s="32"/>
      <c r="I12" s="32"/>
      <c r="J12" s="32"/>
      <c r="K12" s="32"/>
      <c r="L12" s="32"/>
      <c r="M12" s="32"/>
      <c r="N12" s="32">
        <v>1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3">
        <f>SUM(N12)</f>
        <v>1</v>
      </c>
    </row>
    <row r="13" spans="1:35" s="10" customFormat="1" ht="16.5" hidden="1" x14ac:dyDescent="0.3">
      <c r="A13" s="31" t="s">
        <v>68</v>
      </c>
      <c r="B13" s="16" t="s">
        <v>61</v>
      </c>
      <c r="C13" s="15" t="s">
        <v>69</v>
      </c>
      <c r="D13" s="72" t="s">
        <v>70</v>
      </c>
      <c r="E13" s="72">
        <v>6503</v>
      </c>
      <c r="F13" s="15">
        <v>17.277999999999999</v>
      </c>
      <c r="G13" s="76" t="s">
        <v>121</v>
      </c>
      <c r="H13" s="32"/>
      <c r="I13" s="32"/>
      <c r="J13" s="32"/>
      <c r="K13" s="32"/>
      <c r="L13" s="32">
        <f>203503-1</f>
        <v>203502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3">
        <f>L13</f>
        <v>203502</v>
      </c>
    </row>
    <row r="14" spans="1:35" s="10" customFormat="1" ht="16.5" hidden="1" x14ac:dyDescent="0.3">
      <c r="A14" s="31" t="s">
        <v>68</v>
      </c>
      <c r="B14" s="16" t="s">
        <v>64</v>
      </c>
      <c r="C14" s="15" t="s">
        <v>69</v>
      </c>
      <c r="D14" s="72" t="s">
        <v>70</v>
      </c>
      <c r="E14" s="72">
        <v>6503</v>
      </c>
      <c r="F14" s="15">
        <v>17.277999999999999</v>
      </c>
      <c r="G14" s="76" t="s">
        <v>121</v>
      </c>
      <c r="H14" s="32"/>
      <c r="I14" s="32"/>
      <c r="J14" s="32"/>
      <c r="K14" s="32"/>
      <c r="L14" s="32">
        <v>1</v>
      </c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3">
        <f>L14</f>
        <v>1</v>
      </c>
    </row>
    <row r="15" spans="1:35" s="10" customFormat="1" ht="16.5" hidden="1" x14ac:dyDescent="0.3">
      <c r="A15" s="31"/>
      <c r="B15" s="16"/>
      <c r="C15" s="15"/>
      <c r="D15" s="72"/>
      <c r="E15" s="72"/>
      <c r="F15" s="15"/>
      <c r="G15" s="76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3"/>
    </row>
    <row r="16" spans="1:35" s="10" customFormat="1" ht="16.5" hidden="1" x14ac:dyDescent="0.3">
      <c r="A16" s="19" t="s">
        <v>73</v>
      </c>
      <c r="B16" s="16" t="s">
        <v>97</v>
      </c>
      <c r="C16" s="15" t="s">
        <v>110</v>
      </c>
      <c r="D16" s="72" t="s">
        <v>75</v>
      </c>
      <c r="E16" s="72">
        <v>6502</v>
      </c>
      <c r="F16" s="15">
        <v>17.257999999999999</v>
      </c>
      <c r="G16" s="76" t="s">
        <v>121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>
        <f>1589982-1</f>
        <v>1589981</v>
      </c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>
        <v>-652198.06999999995</v>
      </c>
      <c r="AF16" s="32"/>
      <c r="AG16" s="32"/>
      <c r="AH16" s="32"/>
      <c r="AI16" s="33">
        <f>SUM(H16:AE16)</f>
        <v>937782.93</v>
      </c>
    </row>
    <row r="17" spans="1:36" s="10" customFormat="1" ht="16.5" hidden="1" x14ac:dyDescent="0.3">
      <c r="A17" s="19" t="s">
        <v>73</v>
      </c>
      <c r="B17" s="16" t="s">
        <v>64</v>
      </c>
      <c r="C17" s="15" t="s">
        <v>110</v>
      </c>
      <c r="D17" s="72" t="s">
        <v>75</v>
      </c>
      <c r="E17" s="72">
        <v>6502</v>
      </c>
      <c r="F17" s="15">
        <v>17.257999999999999</v>
      </c>
      <c r="G17" s="76" t="s">
        <v>121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>
        <v>1</v>
      </c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>
        <v>652198.07000000007</v>
      </c>
      <c r="AF17" s="32"/>
      <c r="AG17" s="32"/>
      <c r="AH17" s="32"/>
      <c r="AI17" s="33">
        <f t="shared" ref="AI17:AI20" si="0">SUM(H17:AE17)</f>
        <v>652199.07000000007</v>
      </c>
    </row>
    <row r="18" spans="1:36" s="10" customFormat="1" ht="16.5" hidden="1" x14ac:dyDescent="0.3">
      <c r="A18" s="31"/>
      <c r="B18" s="43"/>
      <c r="C18" s="27"/>
      <c r="D18" s="15"/>
      <c r="E18" s="16"/>
      <c r="F18" s="15"/>
      <c r="G18" s="76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3">
        <f t="shared" si="0"/>
        <v>0</v>
      </c>
    </row>
    <row r="19" spans="1:36" s="10" customFormat="1" ht="16.5" hidden="1" x14ac:dyDescent="0.3">
      <c r="A19" s="31" t="s">
        <v>68</v>
      </c>
      <c r="B19" s="16" t="s">
        <v>97</v>
      </c>
      <c r="C19" s="15" t="s">
        <v>98</v>
      </c>
      <c r="D19" s="72" t="s">
        <v>70</v>
      </c>
      <c r="E19" s="71">
        <v>6503</v>
      </c>
      <c r="F19" s="15">
        <v>17.277999999999999</v>
      </c>
      <c r="G19" s="76" t="s">
        <v>121</v>
      </c>
      <c r="H19" s="32"/>
      <c r="I19" s="32"/>
      <c r="J19" s="32"/>
      <c r="K19" s="32"/>
      <c r="L19" s="32"/>
      <c r="M19" s="32"/>
      <c r="N19" s="32"/>
      <c r="O19" s="32"/>
      <c r="P19" s="32"/>
      <c r="Q19" s="32">
        <f>808475-1</f>
        <v>808474</v>
      </c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>
        <v>-478332.65</v>
      </c>
      <c r="AF19" s="32"/>
      <c r="AG19" s="32"/>
      <c r="AH19" s="32"/>
      <c r="AI19" s="33">
        <f t="shared" si="0"/>
        <v>330141.34999999998</v>
      </c>
    </row>
    <row r="20" spans="1:36" s="10" customFormat="1" ht="16.5" hidden="1" x14ac:dyDescent="0.3">
      <c r="A20" s="31" t="s">
        <v>68</v>
      </c>
      <c r="B20" s="16" t="s">
        <v>64</v>
      </c>
      <c r="C20" s="15" t="s">
        <v>98</v>
      </c>
      <c r="D20" s="72" t="s">
        <v>70</v>
      </c>
      <c r="E20" s="71">
        <v>6503</v>
      </c>
      <c r="F20" s="15">
        <v>17.277999999999999</v>
      </c>
      <c r="G20" s="76" t="s">
        <v>121</v>
      </c>
      <c r="H20" s="32"/>
      <c r="I20" s="32"/>
      <c r="J20" s="32"/>
      <c r="K20" s="32"/>
      <c r="L20" s="32"/>
      <c r="M20" s="32"/>
      <c r="N20" s="32"/>
      <c r="O20" s="32"/>
      <c r="P20" s="32"/>
      <c r="Q20" s="32">
        <v>1</v>
      </c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>
        <v>478332.65000000008</v>
      </c>
      <c r="AF20" s="32"/>
      <c r="AG20" s="32"/>
      <c r="AH20" s="32"/>
      <c r="AI20" s="33">
        <f t="shared" si="0"/>
        <v>478333.65000000008</v>
      </c>
      <c r="AJ20" s="45"/>
    </row>
    <row r="21" spans="1:36" s="10" customFormat="1" ht="16.5" hidden="1" x14ac:dyDescent="0.3">
      <c r="A21" s="31"/>
      <c r="B21" s="16"/>
      <c r="C21" s="44"/>
      <c r="D21" s="15"/>
      <c r="E21" s="16"/>
      <c r="F21" s="15"/>
      <c r="G21" s="15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3">
        <f t="shared" ref="AI21:AI30" si="1">SUM(H21:H21)</f>
        <v>0</v>
      </c>
    </row>
    <row r="22" spans="1:36" s="10" customFormat="1" ht="15" hidden="1" customHeight="1" x14ac:dyDescent="0.3">
      <c r="A22" s="31" t="s">
        <v>91</v>
      </c>
      <c r="B22" s="16" t="s">
        <v>90</v>
      </c>
      <c r="C22" s="15" t="s">
        <v>62</v>
      </c>
      <c r="D22" s="72" t="s">
        <v>63</v>
      </c>
      <c r="E22" s="16">
        <v>6407</v>
      </c>
      <c r="F22" s="16">
        <v>17.259</v>
      </c>
      <c r="G22" s="16"/>
      <c r="H22" s="32"/>
      <c r="I22" s="32"/>
      <c r="J22" s="32"/>
      <c r="K22" s="32"/>
      <c r="L22" s="32"/>
      <c r="M22" s="32"/>
      <c r="N22" s="32"/>
      <c r="O22" s="32"/>
      <c r="P22" s="32">
        <v>10000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3">
        <f>P22</f>
        <v>10000</v>
      </c>
    </row>
    <row r="23" spans="1:36" s="10" customFormat="1" ht="16.5" x14ac:dyDescent="0.3">
      <c r="A23" s="31"/>
      <c r="B23" s="16"/>
      <c r="C23" s="44"/>
      <c r="D23" s="15"/>
      <c r="E23" s="16"/>
      <c r="F23" s="15"/>
      <c r="G23" s="15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3">
        <f t="shared" si="1"/>
        <v>0</v>
      </c>
    </row>
    <row r="24" spans="1:36" s="10" customFormat="1" ht="16.5" x14ac:dyDescent="0.3">
      <c r="A24" s="19" t="s">
        <v>209</v>
      </c>
      <c r="B24" s="16" t="s">
        <v>61</v>
      </c>
      <c r="C24" s="52" t="s">
        <v>210</v>
      </c>
      <c r="D24" s="72" t="s">
        <v>70</v>
      </c>
      <c r="E24" s="16">
        <v>6523</v>
      </c>
      <c r="F24" s="15">
        <v>17.277999999999999</v>
      </c>
      <c r="G24" s="76" t="s">
        <v>121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>
        <v>45000</v>
      </c>
      <c r="AI24" s="33">
        <f>AH24</f>
        <v>45000</v>
      </c>
    </row>
    <row r="25" spans="1:36" s="10" customFormat="1" ht="16.5" x14ac:dyDescent="0.3">
      <c r="A25" s="31" t="s">
        <v>213</v>
      </c>
      <c r="B25" s="16" t="s">
        <v>61</v>
      </c>
      <c r="C25" s="104" t="s">
        <v>212</v>
      </c>
      <c r="D25" s="72" t="s">
        <v>75</v>
      </c>
      <c r="E25" s="16">
        <v>6407</v>
      </c>
      <c r="F25" s="15">
        <v>17.257999999999999</v>
      </c>
      <c r="G25" s="76" t="s">
        <v>121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>
        <v>30000</v>
      </c>
      <c r="AI25" s="33">
        <f>AH25</f>
        <v>30000</v>
      </c>
    </row>
    <row r="26" spans="1:36" s="10" customFormat="1" ht="16.5" x14ac:dyDescent="0.3">
      <c r="A26" s="31"/>
      <c r="B26" s="16"/>
      <c r="C26" s="27"/>
      <c r="D26" s="15"/>
      <c r="E26" s="16"/>
      <c r="F26" s="15"/>
      <c r="G26" s="15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3">
        <f t="shared" si="1"/>
        <v>0</v>
      </c>
      <c r="AJ26" s="45"/>
    </row>
    <row r="27" spans="1:36" s="18" customFormat="1" ht="17.25" hidden="1" thickBot="1" x14ac:dyDescent="0.3">
      <c r="A27" s="19" t="s">
        <v>204</v>
      </c>
      <c r="B27" s="16" t="s">
        <v>48</v>
      </c>
      <c r="C27" s="100" t="s">
        <v>202</v>
      </c>
      <c r="D27" s="101" t="s">
        <v>21</v>
      </c>
      <c r="E27" s="101" t="s">
        <v>203</v>
      </c>
      <c r="F27" s="102">
        <v>17.273</v>
      </c>
      <c r="G27" s="103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>
        <v>5669.3</v>
      </c>
      <c r="AH27" s="32"/>
      <c r="AI27" s="33">
        <f>AG27</f>
        <v>5669.3</v>
      </c>
    </row>
    <row r="28" spans="1:36" s="10" customFormat="1" ht="15.75" hidden="1" customHeight="1" x14ac:dyDescent="0.3">
      <c r="A28" s="31"/>
      <c r="B28" s="16"/>
      <c r="C28" s="15"/>
      <c r="D28" s="15"/>
      <c r="E28" s="16"/>
      <c r="F28" s="15"/>
      <c r="G28" s="15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3">
        <f t="shared" si="1"/>
        <v>0</v>
      </c>
    </row>
    <row r="29" spans="1:36" s="10" customFormat="1" ht="16.5" hidden="1" x14ac:dyDescent="0.3">
      <c r="A29" s="9" t="s">
        <v>8</v>
      </c>
      <c r="B29" s="16"/>
      <c r="C29" s="15"/>
      <c r="D29" s="15"/>
      <c r="E29" s="16"/>
      <c r="F29" s="15"/>
      <c r="G29" s="15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3">
        <f t="shared" si="1"/>
        <v>0</v>
      </c>
    </row>
    <row r="30" spans="1:36" s="10" customFormat="1" ht="16.5" hidden="1" x14ac:dyDescent="0.3">
      <c r="A30" s="15" t="s">
        <v>100</v>
      </c>
      <c r="B30" s="16"/>
      <c r="C30" s="15"/>
      <c r="D30" s="15"/>
      <c r="E30" s="16"/>
      <c r="F30" s="15"/>
      <c r="G30" s="1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3">
        <f t="shared" si="1"/>
        <v>0</v>
      </c>
    </row>
    <row r="31" spans="1:36" s="10" customFormat="1" ht="16.5" hidden="1" x14ac:dyDescent="0.3">
      <c r="A31" s="42" t="s">
        <v>14</v>
      </c>
      <c r="B31" s="16" t="s">
        <v>48</v>
      </c>
      <c r="C31" s="44" t="s">
        <v>84</v>
      </c>
      <c r="D31" s="73" t="s">
        <v>85</v>
      </c>
      <c r="E31" s="74" t="s">
        <v>86</v>
      </c>
      <c r="F31" s="15" t="s">
        <v>15</v>
      </c>
      <c r="G31" s="15"/>
      <c r="H31" s="36"/>
      <c r="I31" s="36"/>
      <c r="J31" s="36"/>
      <c r="K31" s="36"/>
      <c r="L31" s="36"/>
      <c r="M31" s="36">
        <v>95000</v>
      </c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3">
        <f>SUM(M31:O31)</f>
        <v>95000</v>
      </c>
    </row>
    <row r="32" spans="1:36" s="10" customFormat="1" ht="17.25" hidden="1" thickBot="1" x14ac:dyDescent="0.35">
      <c r="A32" s="37" t="s">
        <v>16</v>
      </c>
      <c r="B32" s="66" t="s">
        <v>48</v>
      </c>
      <c r="C32" s="75" t="s">
        <v>102</v>
      </c>
      <c r="D32" s="73" t="s">
        <v>103</v>
      </c>
      <c r="E32" s="73" t="s">
        <v>104</v>
      </c>
      <c r="F32" s="16" t="s">
        <v>15</v>
      </c>
      <c r="G32" s="1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>
        <v>746713.5</v>
      </c>
      <c r="S32" s="36"/>
      <c r="T32" s="36">
        <v>746713.5</v>
      </c>
      <c r="U32" s="36"/>
      <c r="V32" s="36"/>
      <c r="W32" s="36"/>
      <c r="X32" s="36"/>
      <c r="Y32" s="36"/>
      <c r="Z32" s="36"/>
      <c r="AA32" s="36"/>
      <c r="AB32" s="36"/>
      <c r="AC32" s="36"/>
      <c r="AD32" s="36">
        <v>212185.36</v>
      </c>
      <c r="AE32" s="36"/>
      <c r="AF32" s="36"/>
      <c r="AG32" s="36"/>
      <c r="AH32" s="36"/>
      <c r="AI32" s="33">
        <f>SUM(H32:AD32)</f>
        <v>1705612.3599999999</v>
      </c>
    </row>
    <row r="33" spans="1:35" s="10" customFormat="1" ht="17.25" hidden="1" thickTop="1" x14ac:dyDescent="0.3">
      <c r="A33" s="40"/>
      <c r="B33" s="16"/>
      <c r="C33" s="28"/>
      <c r="D33" s="28"/>
      <c r="E33" s="28"/>
      <c r="F33" s="16"/>
      <c r="G33" s="1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3">
        <f t="shared" ref="AI33:AI48" si="2">SUM(H33:H33)</f>
        <v>0</v>
      </c>
    </row>
    <row r="34" spans="1:35" s="10" customFormat="1" ht="16.5" hidden="1" x14ac:dyDescent="0.3">
      <c r="A34" s="9" t="s">
        <v>8</v>
      </c>
      <c r="B34" s="16"/>
      <c r="C34" s="28"/>
      <c r="D34" s="28"/>
      <c r="E34" s="28"/>
      <c r="F34" s="16"/>
      <c r="G34" s="1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3">
        <f t="shared" si="2"/>
        <v>0</v>
      </c>
    </row>
    <row r="35" spans="1:35" s="10" customFormat="1" ht="16.5" hidden="1" x14ac:dyDescent="0.3">
      <c r="A35" s="15" t="s">
        <v>123</v>
      </c>
      <c r="B35" s="16"/>
      <c r="C35" s="28"/>
      <c r="D35" s="28"/>
      <c r="E35" s="28"/>
      <c r="F35" s="16"/>
      <c r="G35" s="1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3">
        <f t="shared" si="2"/>
        <v>0</v>
      </c>
    </row>
    <row r="36" spans="1:35" s="10" customFormat="1" ht="16.5" hidden="1" x14ac:dyDescent="0.3">
      <c r="A36" s="40" t="s">
        <v>18</v>
      </c>
      <c r="B36" s="16" t="s">
        <v>48</v>
      </c>
      <c r="C36" s="99" t="s">
        <v>198</v>
      </c>
      <c r="D36" s="99" t="s">
        <v>199</v>
      </c>
      <c r="E36" s="30" t="s">
        <v>200</v>
      </c>
      <c r="F36" s="27">
        <v>17.800999999999998</v>
      </c>
      <c r="G36" s="54" t="s">
        <v>122</v>
      </c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>
        <v>22628</v>
      </c>
      <c r="AG36" s="36"/>
      <c r="AH36" s="36"/>
      <c r="AI36" s="33">
        <f>AF36</f>
        <v>22628</v>
      </c>
    </row>
    <row r="37" spans="1:35" s="10" customFormat="1" ht="16.5" hidden="1" x14ac:dyDescent="0.3">
      <c r="A37" s="31"/>
      <c r="B37" s="16"/>
      <c r="C37" s="15"/>
      <c r="D37" s="15"/>
      <c r="E37" s="16"/>
      <c r="F37" s="15"/>
      <c r="G37" s="1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3">
        <f t="shared" si="2"/>
        <v>0</v>
      </c>
    </row>
    <row r="38" spans="1:35" s="10" customFormat="1" ht="16.5" hidden="1" x14ac:dyDescent="0.3">
      <c r="A38" s="9" t="s">
        <v>8</v>
      </c>
      <c r="B38" s="16"/>
      <c r="C38" s="15"/>
      <c r="D38" s="15"/>
      <c r="E38" s="16"/>
      <c r="F38" s="15"/>
      <c r="G38" s="1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3">
        <f t="shared" si="2"/>
        <v>0</v>
      </c>
    </row>
    <row r="39" spans="1:35" s="18" customFormat="1" ht="15" hidden="1" x14ac:dyDescent="0.25">
      <c r="A39" s="15" t="s">
        <v>126</v>
      </c>
      <c r="B39" s="16"/>
      <c r="C39" s="28"/>
      <c r="D39" s="28"/>
      <c r="E39" s="30"/>
      <c r="F39" s="15"/>
      <c r="G39" s="1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3">
        <f t="shared" si="2"/>
        <v>0</v>
      </c>
    </row>
    <row r="40" spans="1:35" s="10" customFormat="1" ht="16.5" hidden="1" x14ac:dyDescent="0.3">
      <c r="A40" s="31" t="s">
        <v>127</v>
      </c>
      <c r="B40" s="16" t="s">
        <v>48</v>
      </c>
      <c r="C40" s="52" t="s">
        <v>128</v>
      </c>
      <c r="D40" s="48" t="s">
        <v>129</v>
      </c>
      <c r="E40" s="48" t="s">
        <v>130</v>
      </c>
      <c r="F40" s="15">
        <v>17.245000000000001</v>
      </c>
      <c r="G40" s="54" t="s">
        <v>124</v>
      </c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>
        <f>13279.5144923817-1</f>
        <v>13278.514492381701</v>
      </c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3">
        <f>V40</f>
        <v>13278.514492381701</v>
      </c>
    </row>
    <row r="41" spans="1:35" s="18" customFormat="1" ht="16.5" hidden="1" x14ac:dyDescent="0.3">
      <c r="A41" s="31" t="s">
        <v>127</v>
      </c>
      <c r="B41" s="16" t="s">
        <v>131</v>
      </c>
      <c r="C41" s="52" t="s">
        <v>128</v>
      </c>
      <c r="D41" s="48" t="s">
        <v>129</v>
      </c>
      <c r="E41" s="48" t="s">
        <v>130</v>
      </c>
      <c r="F41" s="15">
        <v>17.245000000000001</v>
      </c>
      <c r="G41" s="54" t="s">
        <v>124</v>
      </c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>
        <v>1</v>
      </c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3">
        <f>V41</f>
        <v>1</v>
      </c>
    </row>
    <row r="42" spans="1:35" s="18" customFormat="1" ht="15" hidden="1" x14ac:dyDescent="0.25">
      <c r="A42" s="31"/>
      <c r="B42" s="16"/>
      <c r="C42" s="15"/>
      <c r="D42" s="15"/>
      <c r="E42" s="15"/>
      <c r="F42" s="15"/>
      <c r="G42" s="1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3">
        <f t="shared" si="2"/>
        <v>0</v>
      </c>
    </row>
    <row r="43" spans="1:35" s="18" customFormat="1" ht="15" hidden="1" x14ac:dyDescent="0.25">
      <c r="A43" s="38"/>
      <c r="B43" s="41"/>
      <c r="C43" s="15"/>
      <c r="D43" s="15"/>
      <c r="E43" s="15"/>
      <c r="F43" s="15"/>
      <c r="G43" s="1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3">
        <f t="shared" si="2"/>
        <v>0</v>
      </c>
    </row>
    <row r="44" spans="1:35" s="18" customFormat="1" ht="15" hidden="1" x14ac:dyDescent="0.25">
      <c r="A44" s="38"/>
      <c r="B44" s="16"/>
      <c r="C44" s="15"/>
      <c r="D44" s="15"/>
      <c r="E44" s="15"/>
      <c r="F44" s="15"/>
      <c r="G44" s="1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3">
        <f t="shared" si="2"/>
        <v>0</v>
      </c>
    </row>
    <row r="45" spans="1:35" s="18" customFormat="1" ht="15" hidden="1" x14ac:dyDescent="0.25">
      <c r="A45" s="38"/>
      <c r="B45" s="16"/>
      <c r="C45" s="15"/>
      <c r="D45" s="15"/>
      <c r="E45" s="15"/>
      <c r="F45" s="15"/>
      <c r="G45" s="1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3">
        <f t="shared" si="2"/>
        <v>0</v>
      </c>
    </row>
    <row r="46" spans="1:35" s="10" customFormat="1" ht="16.5" hidden="1" x14ac:dyDescent="0.3">
      <c r="A46" s="20"/>
      <c r="B46" s="11"/>
      <c r="C46" s="12"/>
      <c r="D46" s="12"/>
      <c r="E46" s="13"/>
      <c r="F46" s="14"/>
      <c r="G46" s="1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3">
        <f t="shared" si="2"/>
        <v>0</v>
      </c>
    </row>
    <row r="47" spans="1:35" s="10" customFormat="1" ht="16.5" hidden="1" x14ac:dyDescent="0.3">
      <c r="A47" s="29" t="s">
        <v>8</v>
      </c>
      <c r="B47" s="16"/>
      <c r="C47" s="28"/>
      <c r="D47" s="28"/>
      <c r="E47" s="30"/>
      <c r="F47" s="15"/>
      <c r="G47" s="1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3">
        <f t="shared" si="2"/>
        <v>0</v>
      </c>
    </row>
    <row r="48" spans="1:35" s="10" customFormat="1" ht="16.5" hidden="1" x14ac:dyDescent="0.3">
      <c r="A48" s="15" t="s">
        <v>46</v>
      </c>
      <c r="B48" s="16"/>
      <c r="C48" s="28"/>
      <c r="D48" s="28"/>
      <c r="E48" s="30"/>
      <c r="F48" s="15"/>
      <c r="G48" s="1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3">
        <f t="shared" si="2"/>
        <v>0</v>
      </c>
    </row>
    <row r="49" spans="1:36" s="10" customFormat="1" ht="16.5" hidden="1" x14ac:dyDescent="0.3">
      <c r="A49" s="68" t="s">
        <v>47</v>
      </c>
      <c r="B49" s="66" t="s">
        <v>48</v>
      </c>
      <c r="C49" s="15" t="s">
        <v>49</v>
      </c>
      <c r="D49" s="15" t="s">
        <v>50</v>
      </c>
      <c r="E49" s="15" t="s">
        <v>51</v>
      </c>
      <c r="F49" s="15">
        <v>17.225000000000001</v>
      </c>
      <c r="G49" s="98" t="s">
        <v>188</v>
      </c>
      <c r="H49" s="35"/>
      <c r="I49" s="35"/>
      <c r="J49" s="35">
        <f>499305.36-1</f>
        <v>499304.36</v>
      </c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>
        <v>98694.17</v>
      </c>
      <c r="AD49" s="35"/>
      <c r="AE49" s="35"/>
      <c r="AF49" s="35"/>
      <c r="AG49" s="35"/>
      <c r="AH49" s="35"/>
      <c r="AI49" s="33">
        <f>SUM(J49:AC49)</f>
        <v>597998.53</v>
      </c>
      <c r="AJ49" s="49"/>
    </row>
    <row r="50" spans="1:36" s="10" customFormat="1" ht="16.5" hidden="1" x14ac:dyDescent="0.3">
      <c r="A50" s="68" t="s">
        <v>47</v>
      </c>
      <c r="B50" s="69" t="s">
        <v>52</v>
      </c>
      <c r="C50" s="15" t="s">
        <v>49</v>
      </c>
      <c r="D50" s="15" t="s">
        <v>50</v>
      </c>
      <c r="E50" s="15" t="s">
        <v>51</v>
      </c>
      <c r="F50" s="15">
        <v>17.225000000000001</v>
      </c>
      <c r="G50" s="98" t="s">
        <v>188</v>
      </c>
      <c r="H50" s="35"/>
      <c r="I50" s="35"/>
      <c r="J50" s="35">
        <v>1</v>
      </c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3">
        <f>SUM(J50:AC50)</f>
        <v>1</v>
      </c>
      <c r="AJ50" s="45"/>
    </row>
    <row r="51" spans="1:36" s="10" customFormat="1" ht="16.5" hidden="1" x14ac:dyDescent="0.3">
      <c r="A51" s="46"/>
      <c r="B51" s="16"/>
      <c r="C51" s="27"/>
      <c r="D51" s="27"/>
      <c r="E51" s="15"/>
      <c r="F51" s="15"/>
      <c r="G51" s="1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3">
        <f t="shared" ref="AI51:AI61" si="3">SUM(H51:H51)</f>
        <v>0</v>
      </c>
    </row>
    <row r="52" spans="1:36" s="10" customFormat="1" ht="16.5" hidden="1" x14ac:dyDescent="0.3">
      <c r="A52" s="38"/>
      <c r="B52" s="16"/>
      <c r="C52" s="15"/>
      <c r="D52" s="15"/>
      <c r="E52" s="15"/>
      <c r="F52" s="15"/>
      <c r="G52" s="1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3">
        <f t="shared" si="3"/>
        <v>0</v>
      </c>
    </row>
    <row r="53" spans="1:36" s="18" customFormat="1" ht="15" hidden="1" x14ac:dyDescent="0.25">
      <c r="A53" s="38"/>
      <c r="B53" s="16"/>
      <c r="C53" s="15"/>
      <c r="D53" s="15"/>
      <c r="E53" s="15"/>
      <c r="F53" s="15"/>
      <c r="G53" s="1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3">
        <f t="shared" si="3"/>
        <v>0</v>
      </c>
    </row>
    <row r="54" spans="1:36" s="18" customFormat="1" ht="15" hidden="1" x14ac:dyDescent="0.25">
      <c r="A54" s="38"/>
      <c r="B54" s="16"/>
      <c r="C54" s="15"/>
      <c r="D54" s="15"/>
      <c r="E54" s="15"/>
      <c r="F54" s="15"/>
      <c r="G54" s="1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3">
        <f t="shared" si="3"/>
        <v>0</v>
      </c>
      <c r="AJ54" s="56"/>
    </row>
    <row r="55" spans="1:36" s="18" customFormat="1" ht="15" hidden="1" x14ac:dyDescent="0.25">
      <c r="A55" s="19"/>
      <c r="B55" s="16"/>
      <c r="C55" s="28"/>
      <c r="D55" s="28"/>
      <c r="E55" s="28"/>
      <c r="F55" s="16"/>
      <c r="G55" s="16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3">
        <f t="shared" si="3"/>
        <v>0</v>
      </c>
    </row>
    <row r="56" spans="1:36" s="18" customFormat="1" ht="15" hidden="1" x14ac:dyDescent="0.25">
      <c r="A56" s="31"/>
      <c r="B56" s="16"/>
      <c r="C56" s="15"/>
      <c r="D56" s="47"/>
      <c r="E56" s="15"/>
      <c r="F56" s="15"/>
      <c r="G56" s="1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3">
        <f t="shared" si="3"/>
        <v>0</v>
      </c>
    </row>
    <row r="57" spans="1:36" s="18" customFormat="1" ht="15" hidden="1" x14ac:dyDescent="0.25">
      <c r="A57" s="31"/>
      <c r="B57" s="16"/>
      <c r="C57" s="15"/>
      <c r="D57" s="15"/>
      <c r="E57" s="15"/>
      <c r="F57" s="15"/>
      <c r="G57" s="1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3">
        <f t="shared" si="3"/>
        <v>0</v>
      </c>
    </row>
    <row r="58" spans="1:36" s="18" customFormat="1" ht="15" hidden="1" x14ac:dyDescent="0.25">
      <c r="A58" s="31"/>
      <c r="B58" s="16"/>
      <c r="C58" s="15"/>
      <c r="D58" s="47"/>
      <c r="E58" s="15"/>
      <c r="F58" s="15"/>
      <c r="G58" s="1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3">
        <f t="shared" si="3"/>
        <v>0</v>
      </c>
    </row>
    <row r="59" spans="1:36" s="10" customFormat="1" ht="16.5" hidden="1" x14ac:dyDescent="0.3">
      <c r="A59" s="17"/>
      <c r="B59" s="11"/>
      <c r="C59" s="12"/>
      <c r="D59" s="12"/>
      <c r="E59" s="12"/>
      <c r="F59" s="14"/>
      <c r="G59" s="14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3">
        <f t="shared" si="3"/>
        <v>0</v>
      </c>
    </row>
    <row r="60" spans="1:36" s="10" customFormat="1" ht="16.5" hidden="1" x14ac:dyDescent="0.3">
      <c r="A60" s="29" t="s">
        <v>8</v>
      </c>
      <c r="B60" s="11"/>
      <c r="C60" s="12"/>
      <c r="D60" s="12"/>
      <c r="E60" s="12"/>
      <c r="F60" s="14"/>
      <c r="G60" s="14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3">
        <f t="shared" si="3"/>
        <v>0</v>
      </c>
    </row>
    <row r="61" spans="1:36" s="10" customFormat="1" ht="16.5" hidden="1" x14ac:dyDescent="0.3">
      <c r="A61" s="15" t="s">
        <v>32</v>
      </c>
      <c r="B61" s="11"/>
      <c r="C61" s="12"/>
      <c r="D61" s="12"/>
      <c r="E61" s="13"/>
      <c r="F61" s="14"/>
      <c r="G61" s="14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3">
        <f t="shared" si="3"/>
        <v>0</v>
      </c>
    </row>
    <row r="62" spans="1:36" s="10" customFormat="1" ht="16.5" hidden="1" x14ac:dyDescent="0.3">
      <c r="A62" s="19" t="s">
        <v>19</v>
      </c>
      <c r="B62" s="16" t="s">
        <v>61</v>
      </c>
      <c r="C62" s="15" t="s">
        <v>79</v>
      </c>
      <c r="D62" s="15" t="s">
        <v>80</v>
      </c>
      <c r="E62" s="15" t="s">
        <v>81</v>
      </c>
      <c r="F62" s="16">
        <v>17.207000000000001</v>
      </c>
      <c r="G62" s="54" t="s">
        <v>125</v>
      </c>
      <c r="H62" s="35"/>
      <c r="I62" s="35"/>
      <c r="J62" s="35"/>
      <c r="K62" s="35"/>
      <c r="L62" s="35"/>
      <c r="M62" s="35"/>
      <c r="N62" s="35"/>
      <c r="O62" s="35">
        <f>718349-1</f>
        <v>718348</v>
      </c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3">
        <f>O62</f>
        <v>718348</v>
      </c>
    </row>
    <row r="63" spans="1:36" s="18" customFormat="1" ht="16.5" hidden="1" x14ac:dyDescent="0.3">
      <c r="A63" s="19" t="s">
        <v>19</v>
      </c>
      <c r="B63" s="16" t="s">
        <v>64</v>
      </c>
      <c r="C63" s="15" t="s">
        <v>79</v>
      </c>
      <c r="D63" s="15" t="s">
        <v>80</v>
      </c>
      <c r="E63" s="15" t="s">
        <v>81</v>
      </c>
      <c r="F63" s="16">
        <v>17.207000000000001</v>
      </c>
      <c r="G63" s="54" t="s">
        <v>125</v>
      </c>
      <c r="H63" s="36"/>
      <c r="I63" s="36"/>
      <c r="J63" s="36"/>
      <c r="K63" s="36"/>
      <c r="L63" s="36"/>
      <c r="M63" s="36"/>
      <c r="N63" s="36"/>
      <c r="O63" s="36">
        <v>1</v>
      </c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3">
        <f t="shared" ref="AI63:AI66" si="4">O63</f>
        <v>1</v>
      </c>
    </row>
    <row r="64" spans="1:36" s="18" customFormat="1" ht="15" hidden="1" x14ac:dyDescent="0.25">
      <c r="A64" s="19" t="s">
        <v>205</v>
      </c>
      <c r="B64" s="16" t="s">
        <v>61</v>
      </c>
      <c r="C64" s="15" t="s">
        <v>79</v>
      </c>
      <c r="D64" s="15" t="s">
        <v>80</v>
      </c>
      <c r="E64" s="15" t="s">
        <v>81</v>
      </c>
      <c r="F64" s="16">
        <v>17.207000000000001</v>
      </c>
      <c r="G64" s="48" t="s">
        <v>125</v>
      </c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>
        <v>2429.6999999999998</v>
      </c>
      <c r="AH64" s="36"/>
      <c r="AI64" s="33">
        <f>AG64</f>
        <v>2429.6999999999998</v>
      </c>
    </row>
    <row r="65" spans="1:35" s="18" customFormat="1" ht="16.5" hidden="1" x14ac:dyDescent="0.3">
      <c r="A65" s="19" t="s">
        <v>17</v>
      </c>
      <c r="B65" s="16" t="s">
        <v>61</v>
      </c>
      <c r="C65" s="15" t="s">
        <v>79</v>
      </c>
      <c r="D65" s="15" t="s">
        <v>80</v>
      </c>
      <c r="E65" s="15" t="s">
        <v>82</v>
      </c>
      <c r="F65" s="16" t="s">
        <v>13</v>
      </c>
      <c r="G65" s="54" t="s">
        <v>125</v>
      </c>
      <c r="H65" s="36"/>
      <c r="I65" s="36"/>
      <c r="J65" s="36"/>
      <c r="K65" s="36"/>
      <c r="L65" s="36"/>
      <c r="M65" s="36"/>
      <c r="N65" s="36"/>
      <c r="O65" s="36">
        <f>61858-1</f>
        <v>61857</v>
      </c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3">
        <f t="shared" si="4"/>
        <v>61857</v>
      </c>
    </row>
    <row r="66" spans="1:35" s="10" customFormat="1" ht="16.5" hidden="1" x14ac:dyDescent="0.3">
      <c r="A66" s="19" t="s">
        <v>17</v>
      </c>
      <c r="B66" s="16" t="s">
        <v>64</v>
      </c>
      <c r="C66" s="15" t="s">
        <v>79</v>
      </c>
      <c r="D66" s="15" t="s">
        <v>80</v>
      </c>
      <c r="E66" s="15" t="s">
        <v>82</v>
      </c>
      <c r="F66" s="16" t="s">
        <v>13</v>
      </c>
      <c r="G66" s="54" t="s">
        <v>125</v>
      </c>
      <c r="H66" s="36"/>
      <c r="I66" s="36"/>
      <c r="J66" s="36"/>
      <c r="K66" s="36"/>
      <c r="L66" s="36"/>
      <c r="M66" s="36"/>
      <c r="N66" s="36"/>
      <c r="O66" s="36">
        <v>1</v>
      </c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3">
        <f t="shared" si="4"/>
        <v>1</v>
      </c>
    </row>
    <row r="67" spans="1:35" s="10" customFormat="1" ht="16.5" hidden="1" x14ac:dyDescent="0.3">
      <c r="A67" s="77" t="s">
        <v>133</v>
      </c>
      <c r="B67" s="66" t="s">
        <v>48</v>
      </c>
      <c r="C67" s="78" t="s">
        <v>154</v>
      </c>
      <c r="D67" s="79" t="s">
        <v>134</v>
      </c>
      <c r="E67" s="79" t="s">
        <v>135</v>
      </c>
      <c r="F67" s="16" t="s">
        <v>15</v>
      </c>
      <c r="G67" s="1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>
        <v>7475</v>
      </c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3">
        <f>W67</f>
        <v>7475</v>
      </c>
    </row>
    <row r="68" spans="1:35" s="10" customFormat="1" ht="16.5" hidden="1" x14ac:dyDescent="0.3">
      <c r="A68" s="77" t="s">
        <v>136</v>
      </c>
      <c r="B68" s="66" t="s">
        <v>48</v>
      </c>
      <c r="C68" s="80" t="s">
        <v>155</v>
      </c>
      <c r="D68" s="80" t="s">
        <v>137</v>
      </c>
      <c r="E68" s="79" t="s">
        <v>138</v>
      </c>
      <c r="F68" s="16" t="s">
        <v>15</v>
      </c>
      <c r="G68" s="1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>
        <v>9220.8700000000008</v>
      </c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3">
        <f t="shared" ref="AI68:AI70" si="5">W68</f>
        <v>9220.8700000000008</v>
      </c>
    </row>
    <row r="69" spans="1:35" s="10" customFormat="1" ht="16.5" hidden="1" x14ac:dyDescent="0.3">
      <c r="A69" s="77" t="s">
        <v>139</v>
      </c>
      <c r="B69" s="66" t="s">
        <v>48</v>
      </c>
      <c r="C69" s="81" t="s">
        <v>156</v>
      </c>
      <c r="D69" s="81" t="s">
        <v>140</v>
      </c>
      <c r="E69" s="82" t="s">
        <v>141</v>
      </c>
      <c r="F69" s="16" t="s">
        <v>15</v>
      </c>
      <c r="G69" s="1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>
        <v>12294.5</v>
      </c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3">
        <f t="shared" si="5"/>
        <v>12294.5</v>
      </c>
    </row>
    <row r="70" spans="1:35" s="10" customFormat="1" ht="16.5" hidden="1" x14ac:dyDescent="0.3">
      <c r="A70" s="77" t="s">
        <v>142</v>
      </c>
      <c r="B70" s="66" t="s">
        <v>48</v>
      </c>
      <c r="C70" s="83" t="s">
        <v>157</v>
      </c>
      <c r="D70" s="83" t="s">
        <v>143</v>
      </c>
      <c r="E70" s="84" t="s">
        <v>144</v>
      </c>
      <c r="F70" s="16" t="s">
        <v>15</v>
      </c>
      <c r="G70" s="1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>
        <v>17582.64</v>
      </c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3">
        <f t="shared" si="5"/>
        <v>17582.64</v>
      </c>
    </row>
    <row r="71" spans="1:35" s="10" customFormat="1" ht="16.5" hidden="1" x14ac:dyDescent="0.3">
      <c r="A71" s="88" t="s">
        <v>164</v>
      </c>
      <c r="B71" s="66" t="s">
        <v>48</v>
      </c>
      <c r="C71" s="89" t="s">
        <v>165</v>
      </c>
      <c r="D71" s="90" t="s">
        <v>166</v>
      </c>
      <c r="E71" s="82" t="s">
        <v>167</v>
      </c>
      <c r="F71" s="16" t="s">
        <v>15</v>
      </c>
      <c r="G71" s="1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>
        <v>2761.34</v>
      </c>
      <c r="Z71" s="36"/>
      <c r="AA71" s="36"/>
      <c r="AB71" s="36"/>
      <c r="AC71" s="36"/>
      <c r="AD71" s="36"/>
      <c r="AE71" s="36"/>
      <c r="AF71" s="36"/>
      <c r="AG71" s="36"/>
      <c r="AH71" s="36"/>
      <c r="AI71" s="33">
        <f>Y71</f>
        <v>2761.34</v>
      </c>
    </row>
    <row r="72" spans="1:35" s="10" customFormat="1" ht="17.25" hidden="1" thickBot="1" x14ac:dyDescent="0.35">
      <c r="A72" s="88" t="s">
        <v>164</v>
      </c>
      <c r="B72" s="66" t="s">
        <v>169</v>
      </c>
      <c r="C72" s="89" t="s">
        <v>165</v>
      </c>
      <c r="D72" s="90" t="s">
        <v>166</v>
      </c>
      <c r="E72" s="82" t="s">
        <v>167</v>
      </c>
      <c r="F72" s="16" t="s">
        <v>15</v>
      </c>
      <c r="G72" s="1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95">
        <v>30537.25</v>
      </c>
      <c r="AA72" s="95"/>
      <c r="AB72" s="95"/>
      <c r="AC72" s="95"/>
      <c r="AD72" s="95"/>
      <c r="AE72" s="95"/>
      <c r="AF72" s="95"/>
      <c r="AG72" s="95"/>
      <c r="AH72" s="95"/>
      <c r="AI72" s="33">
        <f>Z72</f>
        <v>30537.25</v>
      </c>
    </row>
    <row r="73" spans="1:35" s="10" customFormat="1" ht="17.25" hidden="1" thickBot="1" x14ac:dyDescent="0.35">
      <c r="A73" s="19" t="s">
        <v>172</v>
      </c>
      <c r="B73" s="66" t="s">
        <v>48</v>
      </c>
      <c r="C73" s="15" t="s">
        <v>173</v>
      </c>
      <c r="D73" s="15" t="s">
        <v>174</v>
      </c>
      <c r="E73" s="93" t="s">
        <v>175</v>
      </c>
      <c r="F73" s="96">
        <v>17.234999999999999</v>
      </c>
      <c r="G73" s="1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95"/>
      <c r="AA73" s="95">
        <v>430.44</v>
      </c>
      <c r="AB73" s="95"/>
      <c r="AC73" s="95"/>
      <c r="AD73" s="95"/>
      <c r="AE73" s="95"/>
      <c r="AF73" s="95"/>
      <c r="AG73" s="95"/>
      <c r="AH73" s="95"/>
      <c r="AI73" s="33">
        <f>AA73</f>
        <v>430.44</v>
      </c>
    </row>
    <row r="74" spans="1:35" s="10" customFormat="1" ht="16.5" hidden="1" x14ac:dyDescent="0.3">
      <c r="A74" s="94" t="s">
        <v>180</v>
      </c>
      <c r="B74" s="66" t="s">
        <v>181</v>
      </c>
      <c r="C74" s="14" t="s">
        <v>182</v>
      </c>
      <c r="D74" s="14" t="s">
        <v>22</v>
      </c>
      <c r="E74" s="14" t="s">
        <v>23</v>
      </c>
      <c r="F74" s="97">
        <v>10.561</v>
      </c>
      <c r="G74" s="1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95"/>
      <c r="AA74" s="95"/>
      <c r="AB74" s="95">
        <v>16535.880130770001</v>
      </c>
      <c r="AC74" s="95"/>
      <c r="AD74" s="95"/>
      <c r="AE74" s="95"/>
      <c r="AF74" s="95"/>
      <c r="AG74" s="95"/>
      <c r="AH74" s="95"/>
      <c r="AI74" s="33">
        <f>AB74</f>
        <v>16535.880130770001</v>
      </c>
    </row>
    <row r="75" spans="1:35" s="10" customFormat="1" ht="16.5" hidden="1" x14ac:dyDescent="0.3">
      <c r="A75" s="19" t="s">
        <v>180</v>
      </c>
      <c r="B75" s="66" t="s">
        <v>183</v>
      </c>
      <c r="C75" s="14" t="s">
        <v>182</v>
      </c>
      <c r="D75" s="14" t="s">
        <v>22</v>
      </c>
      <c r="E75" s="14" t="s">
        <v>23</v>
      </c>
      <c r="F75" s="97">
        <v>10.561</v>
      </c>
      <c r="G75" s="1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95"/>
      <c r="AA75" s="95"/>
      <c r="AB75" s="95">
        <v>20669.889869230003</v>
      </c>
      <c r="AC75" s="95"/>
      <c r="AD75" s="95"/>
      <c r="AE75" s="95"/>
      <c r="AF75" s="95"/>
      <c r="AG75" s="95"/>
      <c r="AH75" s="95"/>
      <c r="AI75" s="33">
        <f>AB75</f>
        <v>20669.889869230003</v>
      </c>
    </row>
    <row r="76" spans="1:35" s="10" customFormat="1" ht="16.5" hidden="1" x14ac:dyDescent="0.3">
      <c r="A76" s="94"/>
      <c r="B76" s="66"/>
      <c r="C76" s="89"/>
      <c r="D76" s="91"/>
      <c r="E76" s="92"/>
      <c r="F76" s="16"/>
      <c r="G76" s="1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95"/>
      <c r="AA76" s="95"/>
      <c r="AB76" s="95"/>
      <c r="AC76" s="95"/>
      <c r="AD76" s="95"/>
      <c r="AE76" s="95"/>
      <c r="AF76" s="95"/>
      <c r="AG76" s="95"/>
      <c r="AH76" s="95"/>
      <c r="AI76" s="33"/>
    </row>
    <row r="77" spans="1:35" s="10" customFormat="1" ht="16.5" hidden="1" x14ac:dyDescent="0.3">
      <c r="A77" s="39" t="s">
        <v>20</v>
      </c>
      <c r="B77" s="16"/>
      <c r="C77" s="55"/>
      <c r="D77" s="27"/>
      <c r="E77" s="15"/>
      <c r="F77" s="16" t="s">
        <v>15</v>
      </c>
      <c r="G77" s="1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3">
        <f t="shared" ref="AI77:AI79" si="6">SUM(H77:H77)</f>
        <v>0</v>
      </c>
    </row>
    <row r="78" spans="1:35" s="10" customFormat="1" ht="16.5" hidden="1" x14ac:dyDescent="0.3">
      <c r="A78" s="53"/>
      <c r="B78" s="16"/>
      <c r="C78" s="54"/>
      <c r="D78" s="54"/>
      <c r="E78" s="54"/>
      <c r="F78" s="16"/>
      <c r="G78" s="1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3"/>
    </row>
    <row r="79" spans="1:35" s="10" customFormat="1" ht="16.5" hidden="1" x14ac:dyDescent="0.3">
      <c r="A79" s="39" t="s">
        <v>34</v>
      </c>
      <c r="B79" s="66" t="s">
        <v>35</v>
      </c>
      <c r="C79" s="15" t="s">
        <v>36</v>
      </c>
      <c r="D79" s="27" t="s">
        <v>22</v>
      </c>
      <c r="E79" s="15" t="s">
        <v>23</v>
      </c>
      <c r="F79" s="16">
        <v>10.561</v>
      </c>
      <c r="G79" s="16"/>
      <c r="H79" s="36">
        <v>17753.230000000003</v>
      </c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3">
        <f t="shared" si="6"/>
        <v>17753.230000000003</v>
      </c>
    </row>
    <row r="80" spans="1:35" s="10" customFormat="1" ht="16.5" hidden="1" x14ac:dyDescent="0.3">
      <c r="A80" s="19" t="s">
        <v>41</v>
      </c>
      <c r="B80" s="66" t="s">
        <v>48</v>
      </c>
      <c r="C80" s="15" t="s">
        <v>42</v>
      </c>
      <c r="D80" s="15" t="s">
        <v>43</v>
      </c>
      <c r="E80" s="15" t="s">
        <v>44</v>
      </c>
      <c r="F80" s="16" t="s">
        <v>15</v>
      </c>
      <c r="G80" s="16"/>
      <c r="H80" s="36"/>
      <c r="I80" s="36">
        <v>61820.147171086384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>
        <v>33250</v>
      </c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3">
        <f>SUM(I80:U80)</f>
        <v>95070.147171086384</v>
      </c>
    </row>
    <row r="81" spans="1:35" s="10" customFormat="1" ht="16.5" hidden="1" x14ac:dyDescent="0.3">
      <c r="A81" s="19"/>
      <c r="B81" s="66"/>
      <c r="C81" s="15"/>
      <c r="D81" s="15"/>
      <c r="E81" s="15"/>
      <c r="F81" s="16"/>
      <c r="G81" s="1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3"/>
    </row>
    <row r="82" spans="1:35" s="10" customFormat="1" ht="16.5" hidden="1" x14ac:dyDescent="0.3">
      <c r="A82" s="19"/>
      <c r="B82" s="66"/>
      <c r="C82" s="15"/>
      <c r="D82" s="15"/>
      <c r="E82" s="15"/>
      <c r="F82" s="16"/>
      <c r="G82" s="1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3"/>
    </row>
    <row r="83" spans="1:35" s="10" customFormat="1" ht="16.5" hidden="1" x14ac:dyDescent="0.3">
      <c r="A83" s="19" t="s">
        <v>153</v>
      </c>
      <c r="B83" s="66" t="s">
        <v>48</v>
      </c>
      <c r="C83" s="28" t="s">
        <v>148</v>
      </c>
      <c r="D83" s="15" t="s">
        <v>149</v>
      </c>
      <c r="E83" s="30" t="s">
        <v>150</v>
      </c>
      <c r="F83" s="85">
        <v>17.285</v>
      </c>
      <c r="G83" s="1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>
        <v>33315</v>
      </c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3">
        <f>SUM(X83)</f>
        <v>33315</v>
      </c>
    </row>
    <row r="84" spans="1:35" s="10" customFormat="1" ht="16.5" hidden="1" x14ac:dyDescent="0.3">
      <c r="A84" s="17"/>
      <c r="B84" s="17"/>
      <c r="C84" s="17"/>
      <c r="D84" s="14"/>
      <c r="E84" s="14"/>
      <c r="F84" s="14"/>
      <c r="G84" s="14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3">
        <f>SUM(H84:H84)</f>
        <v>0</v>
      </c>
    </row>
    <row r="85" spans="1:35" s="10" customFormat="1" ht="16.5" x14ac:dyDescent="0.3">
      <c r="A85" s="19" t="s">
        <v>0</v>
      </c>
      <c r="B85" s="19"/>
      <c r="C85" s="21"/>
      <c r="D85" s="21"/>
      <c r="E85" s="21"/>
      <c r="F85" s="21"/>
      <c r="G85" s="21"/>
      <c r="H85" s="35">
        <f>SUM(H6:H84)</f>
        <v>17753.230000000003</v>
      </c>
      <c r="I85" s="35">
        <f>SUM(I80:I84)</f>
        <v>61820.147171086384</v>
      </c>
      <c r="J85" s="35">
        <f>SUM(J47:J55)</f>
        <v>499305.36</v>
      </c>
      <c r="K85" s="35">
        <f>SUM(K7:K59)</f>
        <v>2284448</v>
      </c>
      <c r="L85" s="35">
        <f>SUM(L13:L14)</f>
        <v>203503</v>
      </c>
      <c r="M85" s="35">
        <f>SUM(M6:M80)</f>
        <v>95000</v>
      </c>
      <c r="N85" s="35">
        <f>SUM(N11:N12)</f>
        <v>355793</v>
      </c>
      <c r="O85" s="35">
        <f>SUM(O60:O84)</f>
        <v>780207</v>
      </c>
      <c r="P85" s="35">
        <f>SUM(P20:P24)</f>
        <v>10000</v>
      </c>
      <c r="Q85" s="35">
        <f>SUM(Q11:Q20)</f>
        <v>808475</v>
      </c>
      <c r="R85" s="35">
        <f>SUM(R30:R33)</f>
        <v>746713.5</v>
      </c>
      <c r="S85" s="35">
        <f>SUM(S16:S33)</f>
        <v>1589982</v>
      </c>
      <c r="T85" s="35">
        <f>SUM(T30:T33)</f>
        <v>746713.5</v>
      </c>
      <c r="U85" s="35">
        <f>SUM(U61:U84)</f>
        <v>33250</v>
      </c>
      <c r="V85" s="35">
        <f>SUM(V39:V44)</f>
        <v>13279.514492381701</v>
      </c>
      <c r="W85" s="35">
        <f>SUM(W61:W72)</f>
        <v>46573.01</v>
      </c>
      <c r="X85" s="35">
        <f>SUM(X81:X83)</f>
        <v>33315</v>
      </c>
      <c r="Y85" s="35">
        <f>SUM(Y60:Y84)</f>
        <v>2761.34</v>
      </c>
      <c r="Z85" s="35">
        <f>SUM(Z61:Z84)</f>
        <v>30537.25</v>
      </c>
      <c r="AA85" s="35">
        <f>SUM(AA61:AA76)</f>
        <v>430.44</v>
      </c>
      <c r="AB85" s="35">
        <f>SUM(AB61:AB75)</f>
        <v>37205.770000000004</v>
      </c>
      <c r="AC85" s="35">
        <f>SUM(AC49:AC53)</f>
        <v>98694.17</v>
      </c>
      <c r="AD85" s="35">
        <f>SUM(AD30:AD33)</f>
        <v>212185.36</v>
      </c>
      <c r="AE85" s="35">
        <f>SUM(AE8:AE21)</f>
        <v>0</v>
      </c>
      <c r="AF85" s="35">
        <f>SUM(AF36:AF84)</f>
        <v>22628</v>
      </c>
      <c r="AG85" s="35">
        <f>SUM(AG26:AG64)</f>
        <v>8099</v>
      </c>
      <c r="AH85" s="35">
        <f>SUM(AH7:AH25)</f>
        <v>75000</v>
      </c>
      <c r="AI85" s="33"/>
    </row>
    <row r="86" spans="1:35" s="10" customFormat="1" ht="16.5" x14ac:dyDescent="0.3">
      <c r="A86" s="22"/>
      <c r="B86" s="22"/>
      <c r="C86" s="23"/>
      <c r="D86" s="23"/>
      <c r="E86" s="23"/>
      <c r="F86" s="23"/>
      <c r="G86" s="23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5"/>
    </row>
    <row r="87" spans="1:35" s="10" customFormat="1" ht="16.5" x14ac:dyDescent="0.3">
      <c r="A87" s="18" t="s">
        <v>9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</row>
    <row r="88" spans="1:35" s="10" customFormat="1" ht="16.5" hidden="1" x14ac:dyDescent="0.3">
      <c r="A88" s="18" t="s">
        <v>37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</row>
    <row r="89" spans="1:35" s="10" customFormat="1" ht="16.5" hidden="1" x14ac:dyDescent="0.3">
      <c r="A89" s="22" t="s">
        <v>38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</row>
    <row r="90" spans="1:35" s="10" customFormat="1" ht="16.5" hidden="1" x14ac:dyDescent="0.3">
      <c r="A90" s="18" t="s">
        <v>39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</row>
    <row r="91" spans="1:35" s="10" customFormat="1" ht="16.5" hidden="1" x14ac:dyDescent="0.3">
      <c r="A91" s="18" t="s">
        <v>40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</row>
    <row r="92" spans="1:35" s="10" customFormat="1" ht="16.5" hidden="1" x14ac:dyDescent="0.3">
      <c r="A92" s="18" t="s">
        <v>54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</row>
    <row r="93" spans="1:35" s="10" customFormat="1" ht="16.5" hidden="1" x14ac:dyDescent="0.3">
      <c r="A93" s="18" t="s">
        <v>55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</row>
    <row r="94" spans="1:35" s="10" customFormat="1" ht="16.5" hidden="1" x14ac:dyDescent="0.3">
      <c r="A94" s="18" t="s">
        <v>57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</row>
    <row r="95" spans="1:35" s="10" customFormat="1" ht="16.5" hidden="1" x14ac:dyDescent="0.3">
      <c r="A95" s="18" t="s">
        <v>58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</row>
    <row r="96" spans="1:35" s="10" customFormat="1" ht="16.5" hidden="1" x14ac:dyDescent="0.3">
      <c r="A96" s="18" t="s">
        <v>66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</row>
    <row r="97" spans="1:34" s="10" customFormat="1" ht="16.5" hidden="1" x14ac:dyDescent="0.3">
      <c r="A97" s="18" t="s">
        <v>67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</row>
    <row r="98" spans="1:34" s="10" customFormat="1" ht="16.5" hidden="1" x14ac:dyDescent="0.3">
      <c r="A98" s="18" t="s">
        <v>71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</row>
    <row r="99" spans="1:34" s="10" customFormat="1" ht="16.5" hidden="1" x14ac:dyDescent="0.3">
      <c r="A99" s="18" t="s">
        <v>87</v>
      </c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</row>
    <row r="100" spans="1:34" s="10" customFormat="1" ht="16.5" hidden="1" x14ac:dyDescent="0.3">
      <c r="A100" s="18" t="s">
        <v>88</v>
      </c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</row>
    <row r="101" spans="1:34" s="10" customFormat="1" ht="16.5" hidden="1" x14ac:dyDescent="0.3">
      <c r="A101" s="18" t="s">
        <v>72</v>
      </c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</row>
    <row r="102" spans="1:34" s="10" customFormat="1" ht="16.5" hidden="1" x14ac:dyDescent="0.3">
      <c r="A102" s="18" t="s">
        <v>89</v>
      </c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</row>
    <row r="103" spans="1:34" s="10" customFormat="1" ht="16.5" hidden="1" x14ac:dyDescent="0.3">
      <c r="A103" s="18" t="s">
        <v>78</v>
      </c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</row>
    <row r="104" spans="1:34" s="10" customFormat="1" ht="16.5" hidden="1" x14ac:dyDescent="0.3">
      <c r="A104" s="18" t="s">
        <v>93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</row>
    <row r="105" spans="1:34" ht="15" hidden="1" x14ac:dyDescent="0.25">
      <c r="A105" s="18" t="s">
        <v>94</v>
      </c>
    </row>
    <row r="106" spans="1:34" ht="15" hidden="1" x14ac:dyDescent="0.25">
      <c r="A106" s="18" t="s">
        <v>99</v>
      </c>
    </row>
    <row r="107" spans="1:34" ht="15" hidden="1" x14ac:dyDescent="0.25">
      <c r="A107" s="18" t="s">
        <v>96</v>
      </c>
    </row>
    <row r="108" spans="1:34" ht="15" hidden="1" x14ac:dyDescent="0.25">
      <c r="A108" s="18" t="s">
        <v>106</v>
      </c>
    </row>
    <row r="109" spans="1:34" ht="15" hidden="1" x14ac:dyDescent="0.25">
      <c r="A109" s="18" t="s">
        <v>105</v>
      </c>
    </row>
    <row r="110" spans="1:34" ht="15" hidden="1" x14ac:dyDescent="0.25">
      <c r="A110" s="18" t="s">
        <v>109</v>
      </c>
      <c r="B110" s="50"/>
    </row>
    <row r="111" spans="1:34" ht="15" hidden="1" x14ac:dyDescent="0.25">
      <c r="A111" s="18" t="s">
        <v>108</v>
      </c>
      <c r="B111" s="5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</row>
    <row r="112" spans="1:34" ht="15" hidden="1" x14ac:dyDescent="0.25">
      <c r="A112" s="18" t="s">
        <v>111</v>
      </c>
      <c r="B112" s="5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</row>
    <row r="113" spans="1:2" ht="15" hidden="1" x14ac:dyDescent="0.25">
      <c r="A113" s="18" t="s">
        <v>105</v>
      </c>
      <c r="B113" s="51"/>
    </row>
    <row r="114" spans="1:2" ht="15" hidden="1" x14ac:dyDescent="0.25">
      <c r="A114" s="18" t="s">
        <v>115</v>
      </c>
      <c r="B114" s="51"/>
    </row>
    <row r="115" spans="1:2" ht="15" hidden="1" x14ac:dyDescent="0.25">
      <c r="A115" s="18" t="s">
        <v>114</v>
      </c>
      <c r="B115" s="51"/>
    </row>
    <row r="116" spans="1:2" ht="15" hidden="1" x14ac:dyDescent="0.25">
      <c r="A116" s="18" t="s">
        <v>119</v>
      </c>
    </row>
    <row r="117" spans="1:2" ht="15" hidden="1" x14ac:dyDescent="0.25">
      <c r="A117" s="18" t="s">
        <v>117</v>
      </c>
    </row>
    <row r="118" spans="1:2" ht="15" hidden="1" x14ac:dyDescent="0.25">
      <c r="A118" s="18" t="s">
        <v>146</v>
      </c>
    </row>
    <row r="119" spans="1:2" ht="15" hidden="1" x14ac:dyDescent="0.25">
      <c r="A119" s="18" t="s">
        <v>145</v>
      </c>
    </row>
    <row r="120" spans="1:2" ht="15" hidden="1" x14ac:dyDescent="0.25">
      <c r="A120" s="18" t="s">
        <v>151</v>
      </c>
    </row>
    <row r="121" spans="1:2" ht="15" hidden="1" x14ac:dyDescent="0.25">
      <c r="A121" s="18" t="s">
        <v>152</v>
      </c>
    </row>
    <row r="122" spans="1:2" ht="15" hidden="1" x14ac:dyDescent="0.25">
      <c r="A122" s="18" t="s">
        <v>163</v>
      </c>
    </row>
    <row r="123" spans="1:2" ht="15" hidden="1" x14ac:dyDescent="0.25">
      <c r="A123" s="18" t="s">
        <v>145</v>
      </c>
    </row>
    <row r="124" spans="1:2" ht="15" hidden="1" x14ac:dyDescent="0.25">
      <c r="A124" s="18" t="s">
        <v>171</v>
      </c>
    </row>
    <row r="125" spans="1:2" ht="15" hidden="1" x14ac:dyDescent="0.25">
      <c r="A125" s="18" t="s">
        <v>170</v>
      </c>
    </row>
    <row r="126" spans="1:2" ht="15" hidden="1" x14ac:dyDescent="0.25">
      <c r="A126" s="18" t="s">
        <v>177</v>
      </c>
    </row>
    <row r="127" spans="1:2" ht="15" hidden="1" x14ac:dyDescent="0.25">
      <c r="A127" s="18" t="s">
        <v>145</v>
      </c>
    </row>
    <row r="128" spans="1:2" ht="15" hidden="1" x14ac:dyDescent="0.25">
      <c r="A128" s="18" t="s">
        <v>179</v>
      </c>
    </row>
    <row r="129" spans="1:1" ht="15" hidden="1" x14ac:dyDescent="0.25">
      <c r="A129" s="18" t="s">
        <v>178</v>
      </c>
    </row>
    <row r="130" spans="1:1" ht="15" hidden="1" x14ac:dyDescent="0.25">
      <c r="A130" s="18" t="s">
        <v>187</v>
      </c>
    </row>
    <row r="131" spans="1:1" ht="15" hidden="1" x14ac:dyDescent="0.25">
      <c r="A131" s="18" t="s">
        <v>186</v>
      </c>
    </row>
    <row r="132" spans="1:1" ht="15" hidden="1" x14ac:dyDescent="0.25">
      <c r="A132" s="18" t="s">
        <v>189</v>
      </c>
    </row>
    <row r="133" spans="1:1" ht="15" hidden="1" x14ac:dyDescent="0.25">
      <c r="A133" s="18" t="s">
        <v>190</v>
      </c>
    </row>
    <row r="134" spans="1:1" ht="15" hidden="1" x14ac:dyDescent="0.25">
      <c r="A134" s="18" t="s">
        <v>193</v>
      </c>
    </row>
    <row r="135" spans="1:1" ht="15" hidden="1" x14ac:dyDescent="0.25">
      <c r="A135" s="18" t="s">
        <v>194</v>
      </c>
    </row>
    <row r="136" spans="1:1" ht="15" hidden="1" x14ac:dyDescent="0.25">
      <c r="A136" s="18" t="s">
        <v>197</v>
      </c>
    </row>
    <row r="137" spans="1:1" ht="15" hidden="1" x14ac:dyDescent="0.25">
      <c r="A137" s="18" t="s">
        <v>196</v>
      </c>
    </row>
    <row r="138" spans="1:1" ht="15" hidden="1" x14ac:dyDescent="0.25">
      <c r="A138" s="18" t="s">
        <v>206</v>
      </c>
    </row>
    <row r="139" spans="1:1" ht="15" hidden="1" x14ac:dyDescent="0.25">
      <c r="A139" s="18" t="s">
        <v>207</v>
      </c>
    </row>
    <row r="140" spans="1:1" ht="15" x14ac:dyDescent="0.25">
      <c r="A140" s="18" t="s">
        <v>211</v>
      </c>
    </row>
    <row r="141" spans="1:1" ht="15" x14ac:dyDescent="0.25">
      <c r="A141" s="18" t="s">
        <v>207</v>
      </c>
    </row>
    <row r="147" spans="1:1" ht="16.5" x14ac:dyDescent="0.3">
      <c r="A147" s="86" t="s">
        <v>118</v>
      </c>
    </row>
    <row r="148" spans="1:1" ht="16.5" x14ac:dyDescent="0.3">
      <c r="A148" s="10" t="s">
        <v>159</v>
      </c>
    </row>
    <row r="149" spans="1:1" ht="16.5" x14ac:dyDescent="0.3">
      <c r="A149" s="87" t="s">
        <v>162</v>
      </c>
    </row>
    <row r="150" spans="1:1" ht="16.5" x14ac:dyDescent="0.3">
      <c r="A150" s="10" t="s">
        <v>160</v>
      </c>
    </row>
    <row r="151" spans="1:1" ht="16.5" x14ac:dyDescent="0.3">
      <c r="A151" s="87" t="s">
        <v>161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75" x14ac:dyDescent="0.2"/>
  <cols>
    <col min="1" max="1" width="0.7109375" customWidth="1"/>
    <col min="2" max="2" width="41" customWidth="1"/>
    <col min="3" max="3" width="1" customWidth="1"/>
    <col min="4" max="4" width="3.5703125" customWidth="1"/>
    <col min="5" max="6" width="10.28515625" customWidth="1"/>
  </cols>
  <sheetData>
    <row r="1" spans="2:6" ht="25.5" x14ac:dyDescent="0.2">
      <c r="B1" s="57" t="s">
        <v>24</v>
      </c>
      <c r="C1" s="57"/>
      <c r="D1" s="61"/>
      <c r="E1" s="61"/>
      <c r="F1" s="61"/>
    </row>
    <row r="2" spans="2:6" x14ac:dyDescent="0.2">
      <c r="B2" s="57" t="s">
        <v>25</v>
      </c>
      <c r="C2" s="57"/>
      <c r="D2" s="61"/>
      <c r="E2" s="61"/>
      <c r="F2" s="61"/>
    </row>
    <row r="3" spans="2:6" x14ac:dyDescent="0.2">
      <c r="B3" s="58"/>
      <c r="C3" s="58"/>
      <c r="D3" s="62"/>
      <c r="E3" s="62"/>
      <c r="F3" s="62"/>
    </row>
    <row r="4" spans="2:6" ht="38.25" x14ac:dyDescent="0.2">
      <c r="B4" s="58" t="s">
        <v>26</v>
      </c>
      <c r="C4" s="58"/>
      <c r="D4" s="62"/>
      <c r="E4" s="62"/>
      <c r="F4" s="62"/>
    </row>
    <row r="5" spans="2:6" x14ac:dyDescent="0.2">
      <c r="B5" s="58"/>
      <c r="C5" s="58"/>
      <c r="D5" s="62"/>
      <c r="E5" s="62"/>
      <c r="F5" s="62"/>
    </row>
    <row r="6" spans="2:6" ht="38.25" x14ac:dyDescent="0.2">
      <c r="B6" s="57" t="s">
        <v>27</v>
      </c>
      <c r="C6" s="57"/>
      <c r="D6" s="61"/>
      <c r="E6" s="61" t="s">
        <v>28</v>
      </c>
      <c r="F6" s="61" t="s">
        <v>29</v>
      </c>
    </row>
    <row r="7" spans="2:6" ht="13.5" thickBot="1" x14ac:dyDescent="0.25">
      <c r="B7" s="58"/>
      <c r="C7" s="58"/>
      <c r="D7" s="62"/>
      <c r="E7" s="62"/>
      <c r="F7" s="62"/>
    </row>
    <row r="8" spans="2:6" ht="51.75" thickBot="1" x14ac:dyDescent="0.25">
      <c r="B8" s="59" t="s">
        <v>30</v>
      </c>
      <c r="C8" s="60"/>
      <c r="D8" s="63"/>
      <c r="E8" s="63">
        <v>1</v>
      </c>
      <c r="F8" s="64" t="s">
        <v>31</v>
      </c>
    </row>
    <row r="9" spans="2:6" x14ac:dyDescent="0.2">
      <c r="B9" s="58"/>
      <c r="C9" s="58"/>
      <c r="D9" s="62"/>
      <c r="E9" s="62"/>
      <c r="F9" s="62"/>
    </row>
    <row r="10" spans="2:6" x14ac:dyDescent="0.2">
      <c r="B10" s="58"/>
      <c r="C10" s="58"/>
      <c r="D10" s="62"/>
      <c r="E10" s="62"/>
      <c r="F10" s="6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2019-01-09T17:05:16Z</cp:lastPrinted>
  <dcterms:created xsi:type="dcterms:W3CDTF">2000-04-13T13:33:42Z</dcterms:created>
  <dcterms:modified xsi:type="dcterms:W3CDTF">2023-06-29T22:30:57Z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