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0012F708-A9A9-4BD7-B091-8ADB5CD97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E" sheetId="2" r:id="rId1"/>
  </sheets>
  <definedNames>
    <definedName name="_xlnm.Print_Area" localSheetId="0">CAPE!$A$1:$H$71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0" i="2" l="1"/>
  <c r="V51" i="2"/>
  <c r="V52" i="2"/>
  <c r="V50" i="2"/>
  <c r="V29" i="2"/>
  <c r="T28" i="2"/>
  <c r="V28" i="2" s="1"/>
  <c r="S70" i="2"/>
  <c r="V59" i="2"/>
  <c r="R70" i="2"/>
  <c r="V41" i="2"/>
  <c r="Q13" i="2"/>
  <c r="Q70" i="2" s="1"/>
  <c r="V14" i="2"/>
  <c r="P70" i="2"/>
  <c r="O19" i="2"/>
  <c r="V19" i="2" s="1"/>
  <c r="V20" i="2"/>
  <c r="V21" i="2"/>
  <c r="V22" i="2"/>
  <c r="V47" i="2"/>
  <c r="V49" i="2"/>
  <c r="N46" i="2"/>
  <c r="V46" i="2" s="1"/>
  <c r="N48" i="2"/>
  <c r="V11" i="2"/>
  <c r="M10" i="2"/>
  <c r="M70" i="2" s="1"/>
  <c r="V17" i="2"/>
  <c r="L16" i="2"/>
  <c r="V16" i="2" s="1"/>
  <c r="V9" i="2"/>
  <c r="K8" i="2"/>
  <c r="K70" i="2" s="1"/>
  <c r="V35" i="2"/>
  <c r="J34" i="2"/>
  <c r="J70" i="2" s="1"/>
  <c r="I70" i="2"/>
  <c r="V23" i="2"/>
  <c r="V24" i="2"/>
  <c r="V25" i="2"/>
  <c r="V26" i="2"/>
  <c r="V32" i="2"/>
  <c r="V33" i="2"/>
  <c r="V36" i="2"/>
  <c r="V37" i="2"/>
  <c r="V38" i="2"/>
  <c r="V39" i="2"/>
  <c r="V40" i="2"/>
  <c r="V42" i="2"/>
  <c r="V43" i="2"/>
  <c r="V44" i="2"/>
  <c r="V45" i="2"/>
  <c r="V56" i="2"/>
  <c r="V58" i="2"/>
  <c r="V60" i="2"/>
  <c r="V61" i="2"/>
  <c r="V62" i="2"/>
  <c r="V63" i="2"/>
  <c r="V64" i="2"/>
  <c r="V65" i="2"/>
  <c r="V66" i="2"/>
  <c r="V67" i="2"/>
  <c r="V68" i="2"/>
  <c r="V69" i="2"/>
  <c r="H70" i="2"/>
  <c r="V12" i="2"/>
  <c r="V15" i="2"/>
  <c r="V18" i="2"/>
  <c r="T70" i="2" l="1"/>
  <c r="N70" i="2"/>
  <c r="V13" i="2"/>
  <c r="W15" i="2" s="1"/>
  <c r="O70" i="2"/>
  <c r="W21" i="2"/>
  <c r="V48" i="2"/>
  <c r="V34" i="2"/>
  <c r="V10" i="2"/>
  <c r="V8" i="2"/>
  <c r="L70" i="2"/>
</calcChain>
</file>

<file path=xl/sharedStrings.xml><?xml version="1.0" encoding="utf-8"?>
<sst xmlns="http://schemas.openxmlformats.org/spreadsheetml/2006/main" count="205" uniqueCount="127">
  <si>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</si>
  <si>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</si>
  <si>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</si>
  <si>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</si>
  <si>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</si>
  <si>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</si>
  <si>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</si>
  <si>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</si>
  <si>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</si>
  <si>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</si>
  <si>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</si>
  <si>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</si>
  <si>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</si>
  <si>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</si>
  <si>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</si>
  <si>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DVOP</t>
  </si>
  <si>
    <t>DUA  HEARINGS</t>
  </si>
  <si>
    <t>DTA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</si>
  <si>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</si>
  <si>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</si>
  <si>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</si>
  <si>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</si>
  <si>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</si>
  <si>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</si>
  <si>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</si>
  <si>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</si>
  <si>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</si>
  <si>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</si>
  <si>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</si>
  <si>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</si>
  <si>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</si>
  <si>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</si>
  <si>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</si>
  <si>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</si>
  <si>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</si>
  <si>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</si>
  <si>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</si>
  <si>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</si>
  <si>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</si>
  <si>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</si>
  <si>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</si>
  <si>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</si>
  <si>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</si>
  <si>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</si>
  <si>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</si>
  <si>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</si>
  <si>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</si>
  <si>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</si>
  <si>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</si>
  <si>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</si>
  <si>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</si>
  <si>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</si>
  <si>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</si>
  <si>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</si>
  <si>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</si>
  <si>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</si>
  <si>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</si>
  <si>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</si>
  <si>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</si>
  <si>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</si>
  <si>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</si>
  <si>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</si>
  <si>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</si>
  <si>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</si>
  <si>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</si>
  <si>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</si>
  <si>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</si>
  <si>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</si>
  <si>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</si>
  <si>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</si>
  <si>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</si>
  <si>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</si>
  <si>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</si>
  <si>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</si>
  <si>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</si>
  <si>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</si>
  <si>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</si>
  <si>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</si>
  <si>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</si>
  <si>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</si>
  <si>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</si>
  <si>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</si>
  <si>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</si>
  <si>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</si>
  <si>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</si>
  <si>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</si>
  <si>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</si>
  <si>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</si>
  <si>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</si>
  <si>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</si>
  <si>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</si>
  <si>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</si>
  <si>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</si>
  <si>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</si>
  <si>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</si>
  <si>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</si>
  <si>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</si>
  <si>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</si>
  <si>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</si>
  <si>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</si>
  <si>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</si>
  <si>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</si>
  <si>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</si>
  <si>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</si>
  <si>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</si>
  <si>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</si>
  <si>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</si>
  <si>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</si>
  <si>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</si>
  <si>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</si>
  <si>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</si>
  <si>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</si>
  <si>
    <t>MCB</t>
  </si>
  <si>
    <t>4110-3021</t>
  </si>
  <si>
    <t>K222</t>
  </si>
  <si>
    <t>DOE-Infrastructure</t>
  </si>
  <si>
    <t>7038-0107</t>
  </si>
  <si>
    <t>K123</t>
  </si>
  <si>
    <t>MRC</t>
  </si>
  <si>
    <t>4120-0020</t>
  </si>
  <si>
    <t>K133</t>
  </si>
  <si>
    <t>BUDGET #13 FY23</t>
  </si>
  <si>
    <t>BUDGET #13 FY23 FEB. 7, 2023</t>
  </si>
  <si>
    <t>TO ADD PARTNER FUNDS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</si>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</sst>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8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tabSelected="1" zoomScale="120" zoomScaleNormal="120" workbookViewId="0">
      <selection activeCell="C54" sqref="C54"/>
    </sheetView>
  </sheetViews>
  <sheetFormatPr defaultColWidth="9.140625" defaultRowHeight="13.5" x14ac:dyDescent="0.25"/>
  <cols>
    <col min="1" max="1" width="64.8554687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9" width="14" style="2" hidden="1" customWidth="1"/>
    <col min="10" max="10" width="12.28515625" style="2" hidden="1" customWidth="1"/>
    <col min="11" max="20" width="12.140625" style="2" hidden="1" customWidth="1"/>
    <col min="21" max="21" width="12.140625" style="2" customWidth="1"/>
    <col min="22" max="22" width="12.140625" style="3" hidden="1" customWidth="1"/>
    <col min="23" max="23" width="12.140625" style="3" bestFit="1" customWidth="1"/>
    <col min="24" max="16384" width="9.140625" style="3"/>
  </cols>
  <sheetData>
    <row r="1" spans="1:23" ht="20.25" x14ac:dyDescent="0.3">
      <c r="A1" s="3" t="s">
        <v>10</v>
      </c>
      <c r="B1" s="90" t="s">
        <v>9</v>
      </c>
      <c r="C1" s="91"/>
      <c r="D1" s="91"/>
      <c r="E1" s="91"/>
      <c r="F1" s="91"/>
      <c r="G1" s="91"/>
      <c r="H1" s="91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3" ht="20.25" x14ac:dyDescent="0.3">
      <c r="B2" s="6"/>
      <c r="C2" s="6"/>
      <c r="D2" s="6"/>
      <c r="E2" s="7"/>
      <c r="F2" s="7"/>
      <c r="G2" s="7"/>
    </row>
    <row r="3" spans="1:23" ht="20.25" x14ac:dyDescent="0.3">
      <c r="A3" s="4" t="s">
        <v>11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71" t="s">
        <v>96</v>
      </c>
      <c r="H5" s="32" t="s">
        <v>27</v>
      </c>
      <c r="I5" s="71" t="s">
        <v>28</v>
      </c>
      <c r="J5" s="71" t="s">
        <v>45</v>
      </c>
      <c r="K5" s="71" t="s">
        <v>46</v>
      </c>
      <c r="L5" s="71" t="s">
        <v>55</v>
      </c>
      <c r="M5" s="71" t="s">
        <v>61</v>
      </c>
      <c r="N5" s="71" t="s">
        <v>69</v>
      </c>
      <c r="O5" s="71" t="s">
        <v>74</v>
      </c>
      <c r="P5" s="71" t="s">
        <v>79</v>
      </c>
      <c r="Q5" s="71" t="s">
        <v>87</v>
      </c>
      <c r="R5" s="71" t="s">
        <v>91</v>
      </c>
      <c r="S5" s="71" t="s">
        <v>93</v>
      </c>
      <c r="T5" s="71" t="s">
        <v>97</v>
      </c>
      <c r="U5" s="71" t="s">
        <v>121</v>
      </c>
      <c r="V5" s="9" t="s">
        <v>6</v>
      </c>
    </row>
    <row r="6" spans="1:23" s="10" customFormat="1" ht="16.5" hidden="1" x14ac:dyDescent="0.3">
      <c r="A6" s="38" t="s">
        <v>8</v>
      </c>
      <c r="B6" s="27"/>
      <c r="C6" s="28"/>
      <c r="D6" s="28"/>
      <c r="E6" s="29"/>
      <c r="F6" s="30"/>
      <c r="G6" s="30"/>
      <c r="H6" s="3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31"/>
    </row>
    <row r="7" spans="1:23" s="10" customFormat="1" ht="16.5" hidden="1" x14ac:dyDescent="0.3">
      <c r="A7" s="15" t="s">
        <v>47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3" s="10" customFormat="1" ht="16.5" hidden="1" x14ac:dyDescent="0.3">
      <c r="A8" s="74" t="s">
        <v>48</v>
      </c>
      <c r="B8" s="17" t="s">
        <v>49</v>
      </c>
      <c r="C8" s="15" t="s">
        <v>50</v>
      </c>
      <c r="D8" s="75" t="s">
        <v>51</v>
      </c>
      <c r="E8" s="75">
        <v>6501</v>
      </c>
      <c r="F8" s="17">
        <v>17.259</v>
      </c>
      <c r="G8" s="80" t="s">
        <v>98</v>
      </c>
      <c r="H8" s="49"/>
      <c r="I8" s="49"/>
      <c r="J8" s="49"/>
      <c r="K8" s="49">
        <f>657170-1</f>
        <v>657169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16">
        <f>SUM(K8)</f>
        <v>657169</v>
      </c>
    </row>
    <row r="9" spans="1:23" s="10" customFormat="1" ht="16.5" hidden="1" x14ac:dyDescent="0.3">
      <c r="A9" s="74" t="s">
        <v>48</v>
      </c>
      <c r="B9" s="17" t="s">
        <v>52</v>
      </c>
      <c r="C9" s="15" t="s">
        <v>50</v>
      </c>
      <c r="D9" s="75" t="s">
        <v>51</v>
      </c>
      <c r="E9" s="75">
        <v>6501</v>
      </c>
      <c r="F9" s="17">
        <v>17.259</v>
      </c>
      <c r="G9" s="80" t="s">
        <v>98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16">
        <f>SUM(K9)</f>
        <v>1</v>
      </c>
    </row>
    <row r="10" spans="1:23" s="21" customFormat="1" ht="16.5" hidden="1" x14ac:dyDescent="0.3">
      <c r="A10" s="20" t="s">
        <v>64</v>
      </c>
      <c r="B10" s="17" t="s">
        <v>49</v>
      </c>
      <c r="C10" s="58" t="s">
        <v>65</v>
      </c>
      <c r="D10" s="76" t="s">
        <v>66</v>
      </c>
      <c r="E10" s="76">
        <v>6502</v>
      </c>
      <c r="F10" s="15">
        <v>17.257999999999999</v>
      </c>
      <c r="G10" s="80" t="s">
        <v>98</v>
      </c>
      <c r="H10" s="49"/>
      <c r="I10" s="49"/>
      <c r="J10" s="49"/>
      <c r="K10" s="49"/>
      <c r="L10" s="49"/>
      <c r="M10" s="49">
        <f>107429-1</f>
        <v>107428</v>
      </c>
      <c r="N10" s="49"/>
      <c r="O10" s="49"/>
      <c r="P10" s="49"/>
      <c r="Q10" s="49"/>
      <c r="R10" s="49"/>
      <c r="S10" s="49"/>
      <c r="T10" s="49"/>
      <c r="U10" s="49"/>
      <c r="V10" s="16">
        <f>M10</f>
        <v>107428</v>
      </c>
    </row>
    <row r="11" spans="1:23" s="10" customFormat="1" ht="16.5" hidden="1" x14ac:dyDescent="0.3">
      <c r="A11" s="20" t="s">
        <v>64</v>
      </c>
      <c r="B11" s="17" t="s">
        <v>52</v>
      </c>
      <c r="C11" s="58" t="s">
        <v>65</v>
      </c>
      <c r="D11" s="76" t="s">
        <v>66</v>
      </c>
      <c r="E11" s="76">
        <v>6502</v>
      </c>
      <c r="F11" s="15">
        <v>17.257999999999999</v>
      </c>
      <c r="G11" s="80" t="s">
        <v>98</v>
      </c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49"/>
      <c r="U11" s="49"/>
      <c r="V11" s="16">
        <f>M11</f>
        <v>1</v>
      </c>
    </row>
    <row r="12" spans="1:23" s="21" customFormat="1" ht="16.5" hidden="1" x14ac:dyDescent="0.3">
      <c r="A12" s="34"/>
      <c r="B12" s="17"/>
      <c r="C12" s="56"/>
      <c r="D12" s="15"/>
      <c r="E12" s="17"/>
      <c r="F12" s="15"/>
      <c r="G12" s="8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16">
        <f t="shared" ref="V12:V38" si="0">SUM(H12:H12)</f>
        <v>0</v>
      </c>
    </row>
    <row r="13" spans="1:23" s="21" customFormat="1" ht="16.5" hidden="1" x14ac:dyDescent="0.3">
      <c r="A13" s="20" t="s">
        <v>64</v>
      </c>
      <c r="B13" s="17" t="s">
        <v>75</v>
      </c>
      <c r="C13" s="15" t="s">
        <v>90</v>
      </c>
      <c r="D13" s="76" t="s">
        <v>66</v>
      </c>
      <c r="E13" s="76">
        <v>6502</v>
      </c>
      <c r="F13" s="15">
        <v>17.257999999999999</v>
      </c>
      <c r="G13" s="80" t="s">
        <v>98</v>
      </c>
      <c r="H13" s="49"/>
      <c r="I13" s="49"/>
      <c r="J13" s="49"/>
      <c r="K13" s="49"/>
      <c r="L13" s="49"/>
      <c r="M13" s="49"/>
      <c r="N13" s="49"/>
      <c r="O13" s="49"/>
      <c r="P13" s="49"/>
      <c r="Q13" s="49">
        <f>480080-1</f>
        <v>480079</v>
      </c>
      <c r="R13" s="49"/>
      <c r="S13" s="49"/>
      <c r="T13" s="49"/>
      <c r="U13" s="49"/>
      <c r="V13" s="16">
        <f>SUM(Q13)</f>
        <v>480079</v>
      </c>
    </row>
    <row r="14" spans="1:23" s="21" customFormat="1" ht="16.5" hidden="1" x14ac:dyDescent="0.3">
      <c r="A14" s="20" t="s">
        <v>64</v>
      </c>
      <c r="B14" s="17" t="s">
        <v>52</v>
      </c>
      <c r="C14" s="15" t="s">
        <v>90</v>
      </c>
      <c r="D14" s="76" t="s">
        <v>66</v>
      </c>
      <c r="E14" s="76">
        <v>6502</v>
      </c>
      <c r="F14" s="15">
        <v>17.257999999999999</v>
      </c>
      <c r="G14" s="80" t="s">
        <v>98</v>
      </c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/>
      <c r="S14" s="49"/>
      <c r="T14" s="49"/>
      <c r="U14" s="49"/>
      <c r="V14" s="16">
        <f>SUM(Q14)</f>
        <v>1</v>
      </c>
    </row>
    <row r="15" spans="1:23" s="21" customFormat="1" ht="16.5" hidden="1" x14ac:dyDescent="0.3">
      <c r="A15" s="34"/>
      <c r="B15" s="17"/>
      <c r="C15" s="33"/>
      <c r="D15" s="15"/>
      <c r="E15" s="17"/>
      <c r="F15" s="15"/>
      <c r="G15" s="8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6">
        <f t="shared" si="0"/>
        <v>0</v>
      </c>
      <c r="W15" s="63">
        <f>SUM(V13:V15)</f>
        <v>480080</v>
      </c>
    </row>
    <row r="16" spans="1:23" s="21" customFormat="1" ht="16.5" hidden="1" x14ac:dyDescent="0.3">
      <c r="A16" s="34" t="s">
        <v>56</v>
      </c>
      <c r="B16" s="17" t="s">
        <v>49</v>
      </c>
      <c r="C16" s="15" t="s">
        <v>57</v>
      </c>
      <c r="D16" s="76" t="s">
        <v>60</v>
      </c>
      <c r="E16" s="76">
        <v>6503</v>
      </c>
      <c r="F16" s="15">
        <v>17.277999999999999</v>
      </c>
      <c r="G16" s="80" t="s">
        <v>98</v>
      </c>
      <c r="H16" s="49"/>
      <c r="I16" s="49"/>
      <c r="J16" s="49"/>
      <c r="K16" s="49"/>
      <c r="L16" s="49">
        <f>125822-1</f>
        <v>125821</v>
      </c>
      <c r="M16" s="49"/>
      <c r="N16" s="49"/>
      <c r="O16" s="49"/>
      <c r="P16" s="49"/>
      <c r="Q16" s="49"/>
      <c r="R16" s="49"/>
      <c r="S16" s="49"/>
      <c r="T16" s="49"/>
      <c r="U16" s="49"/>
      <c r="V16" s="16">
        <f>SUM(L16)</f>
        <v>125821</v>
      </c>
    </row>
    <row r="17" spans="1:23" s="10" customFormat="1" ht="16.5" hidden="1" x14ac:dyDescent="0.3">
      <c r="A17" s="34" t="s">
        <v>56</v>
      </c>
      <c r="B17" s="17" t="s">
        <v>52</v>
      </c>
      <c r="C17" s="15" t="s">
        <v>57</v>
      </c>
      <c r="D17" s="76" t="s">
        <v>60</v>
      </c>
      <c r="E17" s="76">
        <v>6503</v>
      </c>
      <c r="F17" s="15">
        <v>17.277999999999999</v>
      </c>
      <c r="G17" s="80" t="s">
        <v>98</v>
      </c>
      <c r="H17" s="49"/>
      <c r="I17" s="49"/>
      <c r="J17" s="49"/>
      <c r="K17" s="49"/>
      <c r="L17" s="49">
        <v>1</v>
      </c>
      <c r="M17" s="49"/>
      <c r="N17" s="49"/>
      <c r="O17" s="49"/>
      <c r="P17" s="49"/>
      <c r="Q17" s="49"/>
      <c r="R17" s="49"/>
      <c r="S17" s="49"/>
      <c r="T17" s="49"/>
      <c r="U17" s="49"/>
      <c r="V17" s="16">
        <f>SUM(L17)</f>
        <v>1</v>
      </c>
    </row>
    <row r="18" spans="1:23" s="10" customFormat="1" ht="16.5" hidden="1" x14ac:dyDescent="0.3">
      <c r="A18" s="34"/>
      <c r="B18" s="17"/>
      <c r="C18" s="56"/>
      <c r="D18" s="15"/>
      <c r="E18" s="17"/>
      <c r="F18" s="15"/>
      <c r="G18" s="8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16">
        <f t="shared" si="0"/>
        <v>0</v>
      </c>
    </row>
    <row r="19" spans="1:23" s="10" customFormat="1" ht="16.5" hidden="1" x14ac:dyDescent="0.3">
      <c r="A19" s="34" t="s">
        <v>56</v>
      </c>
      <c r="B19" s="17" t="s">
        <v>75</v>
      </c>
      <c r="C19" s="15" t="s">
        <v>76</v>
      </c>
      <c r="D19" s="76" t="s">
        <v>60</v>
      </c>
      <c r="E19" s="75">
        <v>6503</v>
      </c>
      <c r="F19" s="15">
        <v>17.277999999999999</v>
      </c>
      <c r="G19" s="80" t="s">
        <v>98</v>
      </c>
      <c r="H19" s="19"/>
      <c r="I19" s="19"/>
      <c r="J19" s="19"/>
      <c r="K19" s="19"/>
      <c r="L19" s="19"/>
      <c r="M19" s="19"/>
      <c r="N19" s="19"/>
      <c r="O19" s="77">
        <f>499864-1</f>
        <v>499863</v>
      </c>
      <c r="P19" s="77"/>
      <c r="Q19" s="77"/>
      <c r="R19" s="77"/>
      <c r="S19" s="77"/>
      <c r="T19" s="77"/>
      <c r="U19" s="77"/>
      <c r="V19" s="49">
        <f>SUM(N19:O19)</f>
        <v>499863</v>
      </c>
    </row>
    <row r="20" spans="1:23" s="10" customFormat="1" ht="16.5" hidden="1" x14ac:dyDescent="0.3">
      <c r="A20" s="34" t="s">
        <v>56</v>
      </c>
      <c r="B20" s="17" t="s">
        <v>52</v>
      </c>
      <c r="C20" s="15" t="s">
        <v>76</v>
      </c>
      <c r="D20" s="76" t="s">
        <v>60</v>
      </c>
      <c r="E20" s="75">
        <v>6503</v>
      </c>
      <c r="F20" s="15">
        <v>17.277999999999999</v>
      </c>
      <c r="G20" s="80" t="s">
        <v>98</v>
      </c>
      <c r="H20" s="19"/>
      <c r="I20" s="19"/>
      <c r="J20" s="19"/>
      <c r="K20" s="19"/>
      <c r="L20" s="19"/>
      <c r="M20" s="19"/>
      <c r="N20" s="19"/>
      <c r="O20" s="77">
        <v>1</v>
      </c>
      <c r="P20" s="77"/>
      <c r="Q20" s="77"/>
      <c r="R20" s="77"/>
      <c r="S20" s="77"/>
      <c r="T20" s="77"/>
      <c r="U20" s="77"/>
      <c r="V20" s="49">
        <f t="shared" ref="V20:V22" si="1">SUM(N20:O20)</f>
        <v>1</v>
      </c>
    </row>
    <row r="21" spans="1:23" s="10" customFormat="1" ht="16.5" hidden="1" x14ac:dyDescent="0.3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77"/>
      <c r="P21" s="77"/>
      <c r="Q21" s="77"/>
      <c r="R21" s="77"/>
      <c r="S21" s="77"/>
      <c r="T21" s="77"/>
      <c r="U21" s="77"/>
      <c r="V21" s="49">
        <f t="shared" si="1"/>
        <v>0</v>
      </c>
      <c r="W21" s="57">
        <f>SUM(V19:V21)</f>
        <v>499864</v>
      </c>
    </row>
    <row r="22" spans="1:23" s="10" customFormat="1" ht="16.5" hidden="1" x14ac:dyDescent="0.3">
      <c r="A22" s="34"/>
      <c r="B22" s="17"/>
      <c r="C22" s="59"/>
      <c r="D22" s="15"/>
      <c r="E22" s="59"/>
      <c r="F22" s="15"/>
      <c r="G22" s="15"/>
      <c r="H22" s="19"/>
      <c r="I22" s="19"/>
      <c r="J22" s="19"/>
      <c r="K22" s="19"/>
      <c r="L22" s="19"/>
      <c r="M22" s="19"/>
      <c r="N22" s="19"/>
      <c r="O22" s="77"/>
      <c r="P22" s="77"/>
      <c r="Q22" s="77"/>
      <c r="R22" s="77"/>
      <c r="S22" s="77"/>
      <c r="T22" s="77"/>
      <c r="U22" s="77"/>
      <c r="V22" s="49">
        <f t="shared" si="1"/>
        <v>0</v>
      </c>
      <c r="W22" s="57"/>
    </row>
    <row r="23" spans="1:23" s="10" customFormat="1" ht="16.5" hidden="1" x14ac:dyDescent="0.3">
      <c r="A23" s="44"/>
      <c r="B23" s="55"/>
      <c r="C23" s="33"/>
      <c r="D23" s="15"/>
      <c r="E23" s="62"/>
      <c r="F23" s="15"/>
      <c r="G23" s="15"/>
      <c r="H23" s="19"/>
      <c r="I23" s="19"/>
      <c r="J23" s="19"/>
      <c r="K23" s="19"/>
      <c r="L23" s="19"/>
      <c r="M23" s="19"/>
      <c r="N23" s="19"/>
      <c r="O23" s="77"/>
      <c r="P23" s="77"/>
      <c r="Q23" s="77"/>
      <c r="R23" s="77"/>
      <c r="S23" s="77"/>
      <c r="T23" s="77"/>
      <c r="U23" s="77"/>
      <c r="V23" s="49">
        <f t="shared" si="0"/>
        <v>0</v>
      </c>
      <c r="W23" s="57"/>
    </row>
    <row r="24" spans="1:23" s="10" customFormat="1" ht="16.5" hidden="1" x14ac:dyDescent="0.3">
      <c r="A24" s="44"/>
      <c r="B24" s="17"/>
      <c r="C24" s="33"/>
      <c r="D24" s="15"/>
      <c r="E24" s="62"/>
      <c r="F24" s="15"/>
      <c r="G24" s="15"/>
      <c r="H24" s="19"/>
      <c r="I24" s="19"/>
      <c r="J24" s="19"/>
      <c r="K24" s="19"/>
      <c r="L24" s="19"/>
      <c r="M24" s="19"/>
      <c r="N24" s="19"/>
      <c r="O24" s="77"/>
      <c r="P24" s="77"/>
      <c r="Q24" s="77"/>
      <c r="R24" s="77"/>
      <c r="S24" s="77"/>
      <c r="T24" s="77"/>
      <c r="U24" s="77"/>
      <c r="V24" s="49">
        <f t="shared" si="0"/>
        <v>0</v>
      </c>
    </row>
    <row r="25" spans="1:23" s="10" customFormat="1" ht="16.5" hidden="1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">
        <f t="shared" si="0"/>
        <v>0</v>
      </c>
    </row>
    <row r="26" spans="1:23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>
        <f t="shared" si="0"/>
        <v>0</v>
      </c>
    </row>
    <row r="27" spans="1:23" s="10" customFormat="1" ht="16.5" hidden="1" x14ac:dyDescent="0.3">
      <c r="A27" s="15" t="s">
        <v>100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2"/>
      <c r="U27" s="82"/>
      <c r="V27" s="16"/>
    </row>
    <row r="28" spans="1:23" s="10" customFormat="1" ht="16.5" hidden="1" x14ac:dyDescent="0.3">
      <c r="A28" s="34" t="s">
        <v>104</v>
      </c>
      <c r="B28" s="17" t="s">
        <v>40</v>
      </c>
      <c r="C28" s="81" t="s">
        <v>105</v>
      </c>
      <c r="D28" s="58" t="s">
        <v>106</v>
      </c>
      <c r="E28" s="58" t="s">
        <v>107</v>
      </c>
      <c r="F28" s="15">
        <v>17.245000000000001</v>
      </c>
      <c r="G28" s="65" t="s">
        <v>99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2">
        <f>251.282121892542-1</f>
        <v>250.28212189254199</v>
      </c>
      <c r="U28" s="82"/>
      <c r="V28" s="16">
        <f>SUM(T28)</f>
        <v>250.28212189254199</v>
      </c>
    </row>
    <row r="29" spans="1:23" s="10" customFormat="1" ht="16.5" hidden="1" x14ac:dyDescent="0.3">
      <c r="A29" s="34" t="s">
        <v>104</v>
      </c>
      <c r="B29" s="17" t="s">
        <v>108</v>
      </c>
      <c r="C29" s="81" t="s">
        <v>105</v>
      </c>
      <c r="D29" s="58" t="s">
        <v>106</v>
      </c>
      <c r="E29" s="58" t="s">
        <v>107</v>
      </c>
      <c r="F29" s="15">
        <v>17.245000000000001</v>
      </c>
      <c r="G29" s="65" t="s">
        <v>99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82">
        <v>1</v>
      </c>
      <c r="U29" s="82"/>
      <c r="V29" s="16">
        <f>SUM(T29)</f>
        <v>1</v>
      </c>
    </row>
    <row r="30" spans="1:23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82"/>
      <c r="U30" s="82"/>
      <c r="V30" s="16"/>
    </row>
    <row r="31" spans="1:23" s="10" customFormat="1" ht="16.5" hidden="1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82"/>
      <c r="U31" s="82"/>
      <c r="V31" s="16"/>
    </row>
    <row r="32" spans="1:23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">
        <f t="shared" si="0"/>
        <v>0</v>
      </c>
    </row>
    <row r="33" spans="1:23" s="10" customFormat="1" ht="16.5" hidden="1" x14ac:dyDescent="0.3">
      <c r="A33" s="15" t="s">
        <v>36</v>
      </c>
      <c r="B33" s="17"/>
      <c r="C33" s="15"/>
      <c r="D33" s="15"/>
      <c r="E33" s="15"/>
      <c r="F33" s="15"/>
      <c r="G33" s="15"/>
      <c r="H33" s="18"/>
      <c r="I33" s="1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16">
        <f t="shared" si="0"/>
        <v>0</v>
      </c>
    </row>
    <row r="34" spans="1:23" s="10" customFormat="1" ht="16.5" hidden="1" x14ac:dyDescent="0.3">
      <c r="A34" s="72" t="s">
        <v>39</v>
      </c>
      <c r="B34" s="69" t="s">
        <v>40</v>
      </c>
      <c r="C34" s="15" t="s">
        <v>41</v>
      </c>
      <c r="D34" s="15" t="s">
        <v>42</v>
      </c>
      <c r="E34" s="15" t="s">
        <v>43</v>
      </c>
      <c r="F34" s="15"/>
      <c r="G34" s="15"/>
      <c r="H34" s="18"/>
      <c r="I34" s="18"/>
      <c r="J34" s="60">
        <f>38635.56-1</f>
        <v>38634.559999999998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16">
        <f>SUM(J34)</f>
        <v>38634.559999999998</v>
      </c>
    </row>
    <row r="35" spans="1:23" s="10" customFormat="1" ht="16.5" hidden="1" x14ac:dyDescent="0.3">
      <c r="A35" s="72" t="s">
        <v>39</v>
      </c>
      <c r="B35" s="73" t="s">
        <v>44</v>
      </c>
      <c r="C35" s="15" t="s">
        <v>41</v>
      </c>
      <c r="D35" s="15" t="s">
        <v>42</v>
      </c>
      <c r="E35" s="15" t="s">
        <v>43</v>
      </c>
      <c r="F35" s="15"/>
      <c r="G35" s="15"/>
      <c r="H35" s="18"/>
      <c r="I35" s="18"/>
      <c r="J35" s="60">
        <v>1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16">
        <f>SUM(J35)</f>
        <v>1</v>
      </c>
    </row>
    <row r="36" spans="1:23" s="10" customFormat="1" ht="16.5" hidden="1" x14ac:dyDescent="0.3">
      <c r="A36" s="66"/>
      <c r="B36" s="17"/>
      <c r="C36" s="15"/>
      <c r="D36" s="15"/>
      <c r="E36" s="15"/>
      <c r="F36" s="15"/>
      <c r="G36" s="15"/>
      <c r="H36" s="18"/>
      <c r="I36" s="1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16">
        <f t="shared" si="0"/>
        <v>0</v>
      </c>
      <c r="W36" s="57"/>
    </row>
    <row r="37" spans="1:23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16">
        <f t="shared" si="0"/>
        <v>0</v>
      </c>
    </row>
    <row r="38" spans="1:23" s="10" customFormat="1" ht="16.5" hidden="1" x14ac:dyDescent="0.3">
      <c r="A38" s="34"/>
      <c r="B38" s="17"/>
      <c r="C38" s="35"/>
      <c r="D38" s="35"/>
      <c r="E38" s="36"/>
      <c r="F38" s="15"/>
      <c r="G38" s="15"/>
      <c r="H38" s="18"/>
      <c r="I38" s="1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16">
        <f t="shared" si="0"/>
        <v>0</v>
      </c>
    </row>
    <row r="39" spans="1:23" s="10" customFormat="1" ht="16.5" hidden="1" x14ac:dyDescent="0.3">
      <c r="A39" s="8"/>
      <c r="B39" s="17"/>
      <c r="C39" s="35"/>
      <c r="D39" s="35"/>
      <c r="E39" s="36"/>
      <c r="F39" s="15"/>
      <c r="G39" s="15"/>
      <c r="H39" s="18"/>
      <c r="I39" s="1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16">
        <f>SUM(H39:H39)</f>
        <v>0</v>
      </c>
    </row>
    <row r="40" spans="1:23" s="10" customFormat="1" ht="16.5" hidden="1" x14ac:dyDescent="0.3">
      <c r="A40" s="15" t="s">
        <v>80</v>
      </c>
      <c r="B40" s="17"/>
      <c r="C40" s="15"/>
      <c r="D40" s="15"/>
      <c r="E40" s="15"/>
      <c r="F40" s="15"/>
      <c r="G40" s="15"/>
      <c r="H40" s="18"/>
      <c r="I40" s="1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16">
        <f>SUM(H40:H40)</f>
        <v>0</v>
      </c>
    </row>
    <row r="41" spans="1:23" s="10" customFormat="1" ht="17.25" hidden="1" thickBot="1" x14ac:dyDescent="0.35">
      <c r="A41" s="37" t="s">
        <v>12</v>
      </c>
      <c r="B41" s="69" t="s">
        <v>30</v>
      </c>
      <c r="C41" s="78" t="s">
        <v>81</v>
      </c>
      <c r="D41" s="79" t="s">
        <v>82</v>
      </c>
      <c r="E41" s="79" t="s">
        <v>83</v>
      </c>
      <c r="F41" s="17" t="s">
        <v>84</v>
      </c>
      <c r="G41" s="17"/>
      <c r="H41" s="18"/>
      <c r="I41" s="18"/>
      <c r="J41" s="60"/>
      <c r="K41" s="60"/>
      <c r="L41" s="60"/>
      <c r="M41" s="60"/>
      <c r="N41" s="60"/>
      <c r="O41" s="60"/>
      <c r="P41" s="60">
        <v>275054</v>
      </c>
      <c r="Q41" s="60"/>
      <c r="R41" s="60">
        <v>275054</v>
      </c>
      <c r="S41" s="60"/>
      <c r="T41" s="60"/>
      <c r="U41" s="60"/>
      <c r="V41" s="16">
        <f>SUM(P41:R41)</f>
        <v>550108</v>
      </c>
    </row>
    <row r="42" spans="1:23" s="10" customFormat="1" ht="17.25" hidden="1" thickTop="1" x14ac:dyDescent="0.3">
      <c r="A42" s="37"/>
      <c r="B42" s="17"/>
      <c r="C42" s="15"/>
      <c r="D42" s="15"/>
      <c r="E42" s="15"/>
      <c r="F42" s="17"/>
      <c r="G42" s="17"/>
      <c r="H42" s="18"/>
      <c r="I42" s="1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16">
        <f>SUM(H42:H42)</f>
        <v>0</v>
      </c>
    </row>
    <row r="43" spans="1:23" s="10" customFormat="1" ht="16.5" hidden="1" x14ac:dyDescent="0.3">
      <c r="A43" s="37"/>
      <c r="B43" s="17"/>
      <c r="C43" s="35"/>
      <c r="D43" s="35"/>
      <c r="E43" s="35"/>
      <c r="F43" s="17"/>
      <c r="G43" s="17"/>
      <c r="H43" s="18"/>
      <c r="I43" s="18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16">
        <f>SUM(H43:H43)</f>
        <v>0</v>
      </c>
    </row>
    <row r="44" spans="1:23" s="10" customFormat="1" ht="16.5" x14ac:dyDescent="0.3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16">
        <f>SUM(H44:H44)</f>
        <v>0</v>
      </c>
    </row>
    <row r="45" spans="1:23" s="10" customFormat="1" ht="16.5" x14ac:dyDescent="0.3">
      <c r="A45" s="15" t="s">
        <v>24</v>
      </c>
      <c r="B45" s="17"/>
      <c r="C45" s="35"/>
      <c r="D45" s="35"/>
      <c r="E45" s="35"/>
      <c r="F45" s="17"/>
      <c r="G45" s="1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16">
        <f>SUM(H45:H45)</f>
        <v>0</v>
      </c>
    </row>
    <row r="46" spans="1:23" s="10" customFormat="1" ht="16.5" hidden="1" x14ac:dyDescent="0.3">
      <c r="A46" s="20" t="s">
        <v>13</v>
      </c>
      <c r="B46" s="17" t="s">
        <v>49</v>
      </c>
      <c r="C46" s="15" t="s">
        <v>70</v>
      </c>
      <c r="D46" s="15" t="s">
        <v>71</v>
      </c>
      <c r="E46" s="15" t="s">
        <v>72</v>
      </c>
      <c r="F46" s="17"/>
      <c r="G46" s="65" t="s">
        <v>101</v>
      </c>
      <c r="H46" s="60"/>
      <c r="I46" s="60"/>
      <c r="J46" s="60"/>
      <c r="K46" s="60"/>
      <c r="L46" s="60"/>
      <c r="M46" s="60"/>
      <c r="N46" s="60">
        <f>158194-1</f>
        <v>158193</v>
      </c>
      <c r="O46" s="60"/>
      <c r="P46" s="60"/>
      <c r="Q46" s="60"/>
      <c r="R46" s="60"/>
      <c r="S46" s="60"/>
      <c r="T46" s="60"/>
      <c r="U46" s="60"/>
      <c r="V46" s="16">
        <f>SUM(N46)</f>
        <v>158193</v>
      </c>
    </row>
    <row r="47" spans="1:23" s="10" customFormat="1" ht="16.5" hidden="1" x14ac:dyDescent="0.3">
      <c r="A47" s="20" t="s">
        <v>13</v>
      </c>
      <c r="B47" s="17" t="s">
        <v>52</v>
      </c>
      <c r="C47" s="15" t="s">
        <v>70</v>
      </c>
      <c r="D47" s="15" t="s">
        <v>71</v>
      </c>
      <c r="E47" s="15" t="s">
        <v>72</v>
      </c>
      <c r="F47" s="17"/>
      <c r="G47" s="65" t="s">
        <v>101</v>
      </c>
      <c r="H47" s="60"/>
      <c r="I47" s="60"/>
      <c r="J47" s="60"/>
      <c r="K47" s="60"/>
      <c r="L47" s="60"/>
      <c r="M47" s="60"/>
      <c r="N47" s="60">
        <v>1</v>
      </c>
      <c r="O47" s="60"/>
      <c r="P47" s="60"/>
      <c r="Q47" s="60"/>
      <c r="R47" s="60"/>
      <c r="S47" s="60"/>
      <c r="T47" s="60"/>
      <c r="U47" s="60"/>
      <c r="V47" s="16">
        <f t="shared" ref="V47:V49" si="2">SUM(N47)</f>
        <v>1</v>
      </c>
    </row>
    <row r="48" spans="1:23" s="10" customFormat="1" ht="16.5" hidden="1" x14ac:dyDescent="0.3">
      <c r="A48" s="20" t="s">
        <v>14</v>
      </c>
      <c r="B48" s="17" t="s">
        <v>49</v>
      </c>
      <c r="C48" s="15" t="s">
        <v>70</v>
      </c>
      <c r="D48" s="15" t="s">
        <v>71</v>
      </c>
      <c r="E48" s="15" t="s">
        <v>73</v>
      </c>
      <c r="F48" s="17"/>
      <c r="G48" s="65" t="s">
        <v>101</v>
      </c>
      <c r="H48" s="60"/>
      <c r="I48" s="60"/>
      <c r="J48" s="60"/>
      <c r="K48" s="60"/>
      <c r="L48" s="60"/>
      <c r="M48" s="60"/>
      <c r="N48" s="60">
        <f>33896-1</f>
        <v>33895</v>
      </c>
      <c r="O48" s="60"/>
      <c r="P48" s="60"/>
      <c r="Q48" s="60"/>
      <c r="R48" s="60"/>
      <c r="S48" s="60"/>
      <c r="T48" s="60"/>
      <c r="U48" s="60"/>
      <c r="V48" s="16">
        <f t="shared" si="2"/>
        <v>33895</v>
      </c>
    </row>
    <row r="49" spans="1:22" s="10" customFormat="1" ht="16.5" hidden="1" x14ac:dyDescent="0.3">
      <c r="A49" s="20" t="s">
        <v>14</v>
      </c>
      <c r="B49" s="17" t="s">
        <v>52</v>
      </c>
      <c r="C49" s="15" t="s">
        <v>70</v>
      </c>
      <c r="D49" s="15" t="s">
        <v>71</v>
      </c>
      <c r="E49" s="15" t="s">
        <v>73</v>
      </c>
      <c r="F49" s="17"/>
      <c r="G49" s="65" t="s">
        <v>101</v>
      </c>
      <c r="H49" s="60"/>
      <c r="I49" s="60"/>
      <c r="J49" s="60"/>
      <c r="K49" s="60"/>
      <c r="L49" s="60"/>
      <c r="M49" s="60"/>
      <c r="N49" s="60">
        <v>1</v>
      </c>
      <c r="O49" s="60"/>
      <c r="P49" s="60"/>
      <c r="Q49" s="60"/>
      <c r="R49" s="60"/>
      <c r="S49" s="60"/>
      <c r="T49" s="60"/>
      <c r="U49" s="60"/>
      <c r="V49" s="16">
        <f t="shared" si="2"/>
        <v>1</v>
      </c>
    </row>
    <row r="50" spans="1:22" s="10" customFormat="1" ht="16.5" x14ac:dyDescent="0.3">
      <c r="A50" s="84" t="s">
        <v>112</v>
      </c>
      <c r="B50" s="69" t="s">
        <v>40</v>
      </c>
      <c r="C50" s="85" t="s">
        <v>124</v>
      </c>
      <c r="D50" s="86" t="s">
        <v>113</v>
      </c>
      <c r="E50" s="86" t="s">
        <v>114</v>
      </c>
      <c r="F50" s="17" t="s">
        <v>84</v>
      </c>
      <c r="G50" s="41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>
        <v>1300</v>
      </c>
      <c r="V50" s="16">
        <f>U50</f>
        <v>1300</v>
      </c>
    </row>
    <row r="51" spans="1:22" s="10" customFormat="1" ht="16.5" x14ac:dyDescent="0.3">
      <c r="A51" s="84" t="s">
        <v>115</v>
      </c>
      <c r="B51" s="69" t="s">
        <v>40</v>
      </c>
      <c r="C51" s="87" t="s">
        <v>125</v>
      </c>
      <c r="D51" s="87" t="s">
        <v>116</v>
      </c>
      <c r="E51" s="86" t="s">
        <v>117</v>
      </c>
      <c r="F51" s="17" t="s">
        <v>84</v>
      </c>
      <c r="G51" s="1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>
        <v>3170.63</v>
      </c>
      <c r="V51" s="16">
        <f t="shared" ref="V51:V52" si="3">U51</f>
        <v>3170.63</v>
      </c>
    </row>
    <row r="52" spans="1:22" s="10" customFormat="1" ht="16.5" x14ac:dyDescent="0.3">
      <c r="A52" s="84" t="s">
        <v>118</v>
      </c>
      <c r="B52" s="69" t="s">
        <v>40</v>
      </c>
      <c r="C52" s="88" t="s">
        <v>126</v>
      </c>
      <c r="D52" s="88" t="s">
        <v>119</v>
      </c>
      <c r="E52" s="89" t="s">
        <v>120</v>
      </c>
      <c r="F52" s="17" t="s">
        <v>84</v>
      </c>
      <c r="G52" s="4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>
        <v>549.46</v>
      </c>
      <c r="V52" s="16">
        <f t="shared" si="3"/>
        <v>549.46</v>
      </c>
    </row>
    <row r="53" spans="1:22" s="10" customFormat="1" ht="16.5" x14ac:dyDescent="0.3">
      <c r="A53" s="20"/>
      <c r="B53" s="55"/>
      <c r="C53" s="58"/>
      <c r="D53" s="47"/>
      <c r="E53" s="58"/>
      <c r="F53" s="41"/>
      <c r="G53" s="4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16"/>
    </row>
    <row r="54" spans="1:22" s="10" customFormat="1" ht="16.5" x14ac:dyDescent="0.3">
      <c r="A54" s="20"/>
      <c r="B54" s="55"/>
      <c r="C54" s="58"/>
      <c r="D54" s="47"/>
      <c r="E54" s="58"/>
      <c r="F54" s="41"/>
      <c r="G54" s="4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16"/>
    </row>
    <row r="55" spans="1:22" s="10" customFormat="1" ht="16.5" x14ac:dyDescent="0.3">
      <c r="A55" s="34"/>
      <c r="B55" s="17"/>
      <c r="C55" s="33"/>
      <c r="D55" s="33"/>
      <c r="E55" s="15"/>
      <c r="F55" s="17"/>
      <c r="G55" s="1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16"/>
    </row>
    <row r="56" spans="1:22" s="10" customFormat="1" ht="16.5" hidden="1" x14ac:dyDescent="0.3">
      <c r="A56" s="40" t="s">
        <v>17</v>
      </c>
      <c r="B56" s="17"/>
      <c r="C56" s="61"/>
      <c r="D56" s="33"/>
      <c r="E56" s="15"/>
      <c r="F56" s="17"/>
      <c r="G56" s="17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16">
        <f>SUM(H56:H56)</f>
        <v>0</v>
      </c>
    </row>
    <row r="57" spans="1:22" s="10" customFormat="1" ht="16.5" hidden="1" x14ac:dyDescent="0.3">
      <c r="A57" s="64"/>
      <c r="B57" s="17"/>
      <c r="C57" s="65"/>
      <c r="D57" s="65"/>
      <c r="E57" s="65"/>
      <c r="F57" s="41"/>
      <c r="G57" s="41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6"/>
    </row>
    <row r="58" spans="1:22" s="10" customFormat="1" ht="16.5" hidden="1" x14ac:dyDescent="0.3">
      <c r="A58" s="40" t="s">
        <v>21</v>
      </c>
      <c r="B58" s="69" t="s">
        <v>22</v>
      </c>
      <c r="C58" s="15" t="s">
        <v>23</v>
      </c>
      <c r="D58" s="33" t="s">
        <v>18</v>
      </c>
      <c r="E58" s="15" t="s">
        <v>19</v>
      </c>
      <c r="F58" s="17"/>
      <c r="G58" s="17"/>
      <c r="H58" s="60">
        <v>4069.8500000000004</v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16">
        <f>SUM(H58:H58)</f>
        <v>4069.8500000000004</v>
      </c>
    </row>
    <row r="59" spans="1:22" s="10" customFormat="1" ht="16.5" hidden="1" x14ac:dyDescent="0.3">
      <c r="A59" s="20" t="s">
        <v>29</v>
      </c>
      <c r="B59" s="69" t="s">
        <v>40</v>
      </c>
      <c r="C59" s="15" t="s">
        <v>31</v>
      </c>
      <c r="D59" s="15" t="s">
        <v>32</v>
      </c>
      <c r="E59" s="15" t="s">
        <v>33</v>
      </c>
      <c r="F59" s="17"/>
      <c r="G59" s="17"/>
      <c r="H59" s="60"/>
      <c r="I59" s="60">
        <v>25000.003890272441</v>
      </c>
      <c r="J59" s="60"/>
      <c r="K59" s="60"/>
      <c r="L59" s="60"/>
      <c r="M59" s="60"/>
      <c r="N59" s="60"/>
      <c r="O59" s="60"/>
      <c r="P59" s="60"/>
      <c r="Q59" s="60"/>
      <c r="R59" s="60"/>
      <c r="S59" s="60">
        <v>8750.0000000000036</v>
      </c>
      <c r="T59" s="60"/>
      <c r="U59" s="60"/>
      <c r="V59" s="16">
        <f>SUM(I59:S59)</f>
        <v>33750.003890272448</v>
      </c>
    </row>
    <row r="60" spans="1:22" s="10" customFormat="1" ht="16.5" hidden="1" x14ac:dyDescent="0.3">
      <c r="A60" s="40"/>
      <c r="B60" s="41"/>
      <c r="C60" s="47"/>
      <c r="D60" s="47"/>
      <c r="E60" s="47"/>
      <c r="F60" s="41"/>
      <c r="G60" s="4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16">
        <f t="shared" ref="V60:V69" si="4">SUM(H60:H60)</f>
        <v>0</v>
      </c>
    </row>
    <row r="61" spans="1:22" s="10" customFormat="1" ht="16.5" hidden="1" x14ac:dyDescent="0.3">
      <c r="A61" s="8" t="s">
        <v>8</v>
      </c>
      <c r="B61" s="41"/>
      <c r="C61" s="42"/>
      <c r="D61" s="42"/>
      <c r="E61" s="43"/>
      <c r="F61" s="41"/>
      <c r="G61" s="4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16">
        <f t="shared" si="4"/>
        <v>0</v>
      </c>
    </row>
    <row r="62" spans="1:22" s="10" customFormat="1" ht="16.5" hidden="1" x14ac:dyDescent="0.3">
      <c r="A62" s="15" t="s">
        <v>102</v>
      </c>
      <c r="B62" s="41"/>
      <c r="C62" s="42"/>
      <c r="D62" s="42"/>
      <c r="E62" s="43"/>
      <c r="F62" s="41"/>
      <c r="G62" s="41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16">
        <f t="shared" si="4"/>
        <v>0</v>
      </c>
    </row>
    <row r="63" spans="1:22" s="10" customFormat="1" ht="16.5" hidden="1" x14ac:dyDescent="0.3">
      <c r="A63" s="44" t="s">
        <v>15</v>
      </c>
      <c r="B63" s="17"/>
      <c r="C63" s="35"/>
      <c r="D63" s="35"/>
      <c r="E63" s="36"/>
      <c r="F63" s="33"/>
      <c r="G63" s="65" t="s">
        <v>103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16">
        <f t="shared" si="4"/>
        <v>0</v>
      </c>
    </row>
    <row r="64" spans="1:22" s="10" customFormat="1" ht="16.5" hidden="1" x14ac:dyDescent="0.3">
      <c r="A64" s="44" t="s">
        <v>15</v>
      </c>
      <c r="B64" s="17"/>
      <c r="C64" s="35"/>
      <c r="D64" s="35"/>
      <c r="E64" s="36"/>
      <c r="F64" s="33"/>
      <c r="G64" s="65" t="s">
        <v>103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16">
        <f t="shared" si="4"/>
        <v>0</v>
      </c>
    </row>
    <row r="65" spans="1:23" s="10" customFormat="1" ht="16.5" hidden="1" x14ac:dyDescent="0.3">
      <c r="A65" s="44" t="s">
        <v>15</v>
      </c>
      <c r="B65" s="17"/>
      <c r="C65" s="35"/>
      <c r="D65" s="35"/>
      <c r="E65" s="36"/>
      <c r="F65" s="33"/>
      <c r="G65" s="65" t="s">
        <v>103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16">
        <f t="shared" si="4"/>
        <v>0</v>
      </c>
      <c r="W65" s="45"/>
    </row>
    <row r="66" spans="1:23" s="10" customFormat="1" ht="16.5" hidden="1" x14ac:dyDescent="0.3">
      <c r="A66" s="34" t="s">
        <v>16</v>
      </c>
      <c r="B66" s="17"/>
      <c r="C66" s="42"/>
      <c r="D66" s="42"/>
      <c r="E66" s="42"/>
      <c r="F66" s="33"/>
      <c r="G66" s="33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16">
        <f t="shared" si="4"/>
        <v>0</v>
      </c>
    </row>
    <row r="67" spans="1:23" s="10" customFormat="1" ht="16.5" hidden="1" x14ac:dyDescent="0.3">
      <c r="A67" s="37"/>
      <c r="B67" s="17"/>
      <c r="C67" s="35"/>
      <c r="D67" s="35"/>
      <c r="E67" s="35"/>
      <c r="F67" s="17"/>
      <c r="G67" s="17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16">
        <f t="shared" si="4"/>
        <v>0</v>
      </c>
    </row>
    <row r="68" spans="1:23" s="10" customFormat="1" ht="16.5" hidden="1" x14ac:dyDescent="0.3">
      <c r="A68" s="37"/>
      <c r="B68" s="17"/>
      <c r="C68" s="35"/>
      <c r="D68" s="35"/>
      <c r="E68" s="35"/>
      <c r="F68" s="17"/>
      <c r="G68" s="17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16">
        <f t="shared" si="4"/>
        <v>0</v>
      </c>
    </row>
    <row r="69" spans="1:23" s="21" customFormat="1" ht="16.5" x14ac:dyDescent="0.3">
      <c r="A69" s="50"/>
      <c r="B69" s="51"/>
      <c r="C69" s="52"/>
      <c r="D69" s="52"/>
      <c r="E69" s="52"/>
      <c r="F69" s="53"/>
      <c r="G69" s="53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16">
        <f t="shared" si="4"/>
        <v>0</v>
      </c>
    </row>
    <row r="70" spans="1:23" s="10" customFormat="1" ht="16.5" x14ac:dyDescent="0.3">
      <c r="A70" s="20" t="s">
        <v>0</v>
      </c>
      <c r="B70" s="20"/>
      <c r="C70" s="54"/>
      <c r="D70" s="54"/>
      <c r="E70" s="54"/>
      <c r="F70" s="54"/>
      <c r="G70" s="54"/>
      <c r="H70" s="60">
        <f>SUM(H8:H69)</f>
        <v>4069.8500000000004</v>
      </c>
      <c r="I70" s="60">
        <f>SUM(I59:I69)</f>
        <v>25000.003890272441</v>
      </c>
      <c r="J70" s="60">
        <f>SUM(J34:J37)</f>
        <v>38635.56</v>
      </c>
      <c r="K70" s="60">
        <f>SUM(K7:K69)</f>
        <v>657170</v>
      </c>
      <c r="L70" s="60">
        <f>SUM(L8:L69)</f>
        <v>125822</v>
      </c>
      <c r="M70" s="60">
        <f>SUM(M7:M11)</f>
        <v>107429</v>
      </c>
      <c r="N70" s="60">
        <f>SUM(N45:N49)</f>
        <v>192090</v>
      </c>
      <c r="O70" s="60">
        <f>SUM(O7:O22)</f>
        <v>499864</v>
      </c>
      <c r="P70" s="60">
        <f>SUM(P40:P43)</f>
        <v>275054</v>
      </c>
      <c r="Q70" s="60">
        <f>SUM(Q12:Q15)</f>
        <v>480080</v>
      </c>
      <c r="R70" s="60">
        <f>SUM(R39:R42)</f>
        <v>275054</v>
      </c>
      <c r="S70" s="60">
        <f>SUM(S44:S59)</f>
        <v>8750.0000000000036</v>
      </c>
      <c r="T70" s="60">
        <f>SUM(T26:T30)</f>
        <v>251.28212189254199</v>
      </c>
      <c r="U70" s="60">
        <f>SUM(U45:U54)</f>
        <v>5020.09</v>
      </c>
      <c r="V70" s="26"/>
    </row>
    <row r="71" spans="1:23" s="10" customFormat="1" ht="16.5" x14ac:dyDescent="0.3">
      <c r="B71" s="22"/>
      <c r="C71" s="23"/>
      <c r="D71" s="23"/>
      <c r="E71" s="23"/>
      <c r="F71" s="23"/>
      <c r="G71" s="23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5"/>
    </row>
    <row r="72" spans="1:23" ht="15" x14ac:dyDescent="0.25">
      <c r="A72" s="21" t="s">
        <v>20</v>
      </c>
    </row>
    <row r="73" spans="1:23" ht="15" hidden="1" x14ac:dyDescent="0.25">
      <c r="A73" s="21" t="s">
        <v>25</v>
      </c>
    </row>
    <row r="74" spans="1:23" ht="15" hidden="1" x14ac:dyDescent="0.25">
      <c r="A74" s="22" t="s">
        <v>26</v>
      </c>
    </row>
    <row r="75" spans="1:23" ht="15" hidden="1" x14ac:dyDescent="0.25">
      <c r="A75" s="21" t="s">
        <v>34</v>
      </c>
    </row>
    <row r="76" spans="1:23" ht="15" hidden="1" x14ac:dyDescent="0.25">
      <c r="A76" s="21" t="s">
        <v>35</v>
      </c>
    </row>
    <row r="77" spans="1:23" ht="15" hidden="1" x14ac:dyDescent="0.25">
      <c r="A77" s="21" t="s">
        <v>37</v>
      </c>
    </row>
    <row r="78" spans="1:23" ht="15" hidden="1" x14ac:dyDescent="0.25">
      <c r="A78" s="21" t="s">
        <v>38</v>
      </c>
    </row>
    <row r="79" spans="1:23" ht="15" hidden="1" x14ac:dyDescent="0.25">
      <c r="A79" s="21" t="s">
        <v>53</v>
      </c>
    </row>
    <row r="80" spans="1:23" ht="15" hidden="1" x14ac:dyDescent="0.25">
      <c r="A80" s="21" t="s">
        <v>54</v>
      </c>
    </row>
    <row r="81" spans="1:1" ht="15" hidden="1" x14ac:dyDescent="0.25">
      <c r="A81" s="21" t="s">
        <v>58</v>
      </c>
    </row>
    <row r="82" spans="1:1" ht="15" hidden="1" x14ac:dyDescent="0.25">
      <c r="A82" s="21" t="s">
        <v>59</v>
      </c>
    </row>
    <row r="83" spans="1:1" ht="15" hidden="1" x14ac:dyDescent="0.25">
      <c r="A83" s="21" t="s">
        <v>62</v>
      </c>
    </row>
    <row r="84" spans="1:1" ht="15" hidden="1" x14ac:dyDescent="0.25">
      <c r="A84" s="21" t="s">
        <v>63</v>
      </c>
    </row>
    <row r="85" spans="1:1" ht="15" hidden="1" x14ac:dyDescent="0.25">
      <c r="A85" s="21" t="s">
        <v>67</v>
      </c>
    </row>
    <row r="86" spans="1:1" ht="15" hidden="1" x14ac:dyDescent="0.25">
      <c r="A86" s="21" t="s">
        <v>68</v>
      </c>
    </row>
    <row r="87" spans="1:1" ht="15" hidden="1" x14ac:dyDescent="0.25">
      <c r="A87" s="21" t="s">
        <v>77</v>
      </c>
    </row>
    <row r="88" spans="1:1" ht="15" hidden="1" x14ac:dyDescent="0.25">
      <c r="A88" s="21" t="s">
        <v>78</v>
      </c>
    </row>
    <row r="89" spans="1:1" ht="15" hidden="1" x14ac:dyDescent="0.25">
      <c r="A89" s="21" t="s">
        <v>86</v>
      </c>
    </row>
    <row r="90" spans="1:1" ht="15" hidden="1" x14ac:dyDescent="0.25">
      <c r="A90" s="21" t="s">
        <v>85</v>
      </c>
    </row>
    <row r="91" spans="1:1" ht="15" hidden="1" x14ac:dyDescent="0.25">
      <c r="A91" s="21" t="s">
        <v>88</v>
      </c>
    </row>
    <row r="92" spans="1:1" ht="15" hidden="1" x14ac:dyDescent="0.25">
      <c r="A92" s="21" t="s">
        <v>89</v>
      </c>
    </row>
    <row r="93" spans="1:1" ht="15" hidden="1" x14ac:dyDescent="0.25">
      <c r="A93" s="21" t="s">
        <v>92</v>
      </c>
    </row>
    <row r="94" spans="1:1" ht="15" hidden="1" x14ac:dyDescent="0.25">
      <c r="A94" s="21" t="s">
        <v>85</v>
      </c>
    </row>
    <row r="95" spans="1:1" ht="15" hidden="1" x14ac:dyDescent="0.25">
      <c r="A95" s="21" t="s">
        <v>94</v>
      </c>
    </row>
    <row r="96" spans="1:1" ht="15" hidden="1" x14ac:dyDescent="0.25">
      <c r="A96" s="21" t="s">
        <v>95</v>
      </c>
    </row>
    <row r="97" spans="1:1" ht="15" hidden="1" x14ac:dyDescent="0.25">
      <c r="A97" s="21" t="s">
        <v>109</v>
      </c>
    </row>
    <row r="98" spans="1:1" ht="15" hidden="1" x14ac:dyDescent="0.25">
      <c r="A98" s="21" t="s">
        <v>110</v>
      </c>
    </row>
    <row r="99" spans="1:1" ht="15" x14ac:dyDescent="0.25">
      <c r="A99" s="21" t="s">
        <v>122</v>
      </c>
    </row>
    <row r="100" spans="1:1" ht="15" x14ac:dyDescent="0.25">
      <c r="A100" s="21" t="s">
        <v>123</v>
      </c>
    </row>
    <row r="105" spans="1:1" ht="16.5" x14ac:dyDescent="0.3">
      <c r="A105" s="83" t="s">
        <v>111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2023-03-08T22:07:57Z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