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JTEC/"/>
    </mc:Choice>
  </mc:AlternateContent>
  <xr:revisionPtr revIDLastSave="0" documentId="8_{2450C46B-B196-4561-8C42-F7BE6EBD885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0" i="2" l="1"/>
  <c r="Y34" i="2"/>
  <c r="W70" i="2"/>
  <c r="Y55" i="2"/>
  <c r="Y54" i="2"/>
  <c r="Y53" i="2"/>
  <c r="V70" i="2"/>
  <c r="U70" i="2"/>
  <c r="Y51" i="2"/>
  <c r="Y52" i="2"/>
  <c r="Y50" i="2"/>
  <c r="Y29" i="2"/>
  <c r="T28" i="2"/>
  <c r="Y28" i="2" s="1"/>
  <c r="S70" i="2"/>
  <c r="Y59" i="2"/>
  <c r="R70" i="2"/>
  <c r="Y41" i="2"/>
  <c r="Q13" i="2"/>
  <c r="Q70" i="2" s="1"/>
  <c r="Y14" i="2"/>
  <c r="P70" i="2"/>
  <c r="O19" i="2"/>
  <c r="Y19" i="2" s="1"/>
  <c r="Y20" i="2"/>
  <c r="Y21" i="2"/>
  <c r="Y22" i="2"/>
  <c r="Y47" i="2"/>
  <c r="Y49" i="2"/>
  <c r="N46" i="2"/>
  <c r="Y46" i="2" s="1"/>
  <c r="N48" i="2"/>
  <c r="Y11" i="2"/>
  <c r="M10" i="2"/>
  <c r="M70" i="2" s="1"/>
  <c r="Y17" i="2"/>
  <c r="L16" i="2"/>
  <c r="Y16" i="2" s="1"/>
  <c r="Y9" i="2"/>
  <c r="K8" i="2"/>
  <c r="K70" i="2" s="1"/>
  <c r="Y35" i="2"/>
  <c r="J34" i="2"/>
  <c r="J70" i="2" s="1"/>
  <c r="I70" i="2"/>
  <c r="Y23" i="2"/>
  <c r="Y24" i="2"/>
  <c r="Y25" i="2"/>
  <c r="Y26" i="2"/>
  <c r="Y32" i="2"/>
  <c r="Y33" i="2"/>
  <c r="Y36" i="2"/>
  <c r="Y37" i="2"/>
  <c r="Y38" i="2"/>
  <c r="Y39" i="2"/>
  <c r="Y40" i="2"/>
  <c r="Y42" i="2"/>
  <c r="Y43" i="2"/>
  <c r="Y44" i="2"/>
  <c r="Y45" i="2"/>
  <c r="Y56" i="2"/>
  <c r="Y58" i="2"/>
  <c r="Y60" i="2"/>
  <c r="Y61" i="2"/>
  <c r="Y62" i="2"/>
  <c r="Y63" i="2"/>
  <c r="Y64" i="2"/>
  <c r="Y65" i="2"/>
  <c r="Y66" i="2"/>
  <c r="Y67" i="2"/>
  <c r="Y68" i="2"/>
  <c r="Y69" i="2"/>
  <c r="H70" i="2"/>
  <c r="Y12" i="2"/>
  <c r="Y15" i="2"/>
  <c r="Y18" i="2"/>
  <c r="T70" i="2" l="1"/>
  <c r="N70" i="2"/>
  <c r="Y13" i="2"/>
  <c r="Z15" i="2" s="1"/>
  <c r="O70" i="2"/>
  <c r="Z21" i="2"/>
  <c r="Y48" i="2"/>
  <c r="Y10" i="2"/>
  <c r="Y8" i="2"/>
  <c r="L70" i="2"/>
</calcChain>
</file>

<file path=xl/sharedStrings.xml><?xml version="1.0" encoding="utf-8"?>
<sst xmlns="http://schemas.openxmlformats.org/spreadsheetml/2006/main" count="235" uniqueCount="148">
  <si>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</si>
  <si>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</si>
  <si>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</si>
  <si>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</si>
  <si>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</si>
  <si>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</si>
  <si>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</si>
  <si>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</si>
  <si>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</si>
  <si>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</si>
  <si>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</si>
  <si>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</si>
  <si>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</si>
  <si>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</si>
  <si>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</si>
  <si>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DVOP</t>
  </si>
  <si>
    <t>DUA  HEARINGS</t>
  </si>
  <si>
    <t>DTA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</si>
  <si>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</si>
  <si>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</si>
  <si>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</si>
  <si>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</si>
  <si>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</si>
  <si>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</si>
  <si>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</si>
  <si>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</si>
  <si>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</si>
  <si>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</si>
  <si>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</si>
  <si>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</si>
  <si>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</si>
  <si>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</si>
  <si>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</si>
  <si>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</si>
  <si>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</si>
  <si>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</si>
  <si>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</si>
  <si>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</si>
  <si>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</si>
  <si>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</si>
  <si>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</si>
  <si>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</si>
  <si>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</si>
  <si>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</si>
  <si>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</si>
  <si>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</si>
  <si>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</si>
  <si>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</si>
  <si>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</si>
  <si>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</si>
  <si>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</si>
  <si>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</si>
  <si>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</si>
  <si>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</si>
  <si>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</si>
  <si>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</si>
  <si>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</si>
  <si>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</si>
  <si>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</si>
  <si>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</si>
  <si>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</si>
  <si>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</si>
  <si>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</si>
  <si>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</si>
  <si>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</si>
  <si>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</si>
  <si>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</si>
  <si>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</si>
  <si>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</si>
  <si>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</si>
  <si>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</si>
  <si>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</si>
  <si>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</si>
  <si>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</si>
  <si>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</si>
  <si>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</si>
  <si>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</si>
  <si>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</si>
  <si>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</si>
  <si>
    <t>BUDGET #8 FY23</t>
  </si>
  <si>
    <t>CT EOL 23CCJTECSOSWTF</t>
  </si>
  <si>
    <t>STOSCC2023</t>
  </si>
  <si>
    <t>7003-0803</t>
  </si>
  <si>
    <t>K284</t>
  </si>
  <si>
    <t>N/A</t>
  </si>
  <si>
    <t>TO ADD FY23 STATE ONE STOP FUND</t>
  </si>
  <si>
    <t>BUDGET #8 FY23 DECEMBER 13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</si>
  <si>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</si>
  <si>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</si>
  <si>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</si>
  <si>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</si>
  <si>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</si>
  <si>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</si>
  <si>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</si>
  <si>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</si>
  <si>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</si>
  <si>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</si>
  <si>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BUDGET #12 FY23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</si>
  <si>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</si>
  <si>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</si>
  <si>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</si>
  <si>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</si>
  <si>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</si>
  <si>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</si>
  <si>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TRADE (SERVICE DATE: 10/1/2021-9/30/2024)</t>
  </si>
  <si>
    <t>FTRADE 2022</t>
  </si>
  <si>
    <t>7003-1010</t>
  </si>
  <si>
    <t>K102</t>
  </si>
  <si>
    <t>JULY 1, 2023 - SEPTEMBER 30, 2024</t>
  </si>
  <si>
    <t>BUDGET #12 FY23 JANUARY 25, 2023</t>
  </si>
  <si>
    <t>TO ADD TRADE FUNDS</t>
  </si>
  <si>
    <t>DUNS 947581567</t>
  </si>
  <si>
    <t>MCB</t>
  </si>
  <si>
    <t>FH126A21VR</t>
  </si>
  <si>
    <t>4110-3021</t>
  </si>
  <si>
    <t>K222</t>
  </si>
  <si>
    <t>DOE-Infrastructure</t>
  </si>
  <si>
    <t>FV002A2122</t>
  </si>
  <si>
    <t>7038-0107</t>
  </si>
  <si>
    <t>K123</t>
  </si>
  <si>
    <t>MRC</t>
  </si>
  <si>
    <t>F100VR0021</t>
  </si>
  <si>
    <t>4120-0020</t>
  </si>
  <si>
    <t>K133</t>
  </si>
  <si>
    <t>BUDGET #13 FY23</t>
  </si>
  <si>
    <t>BUDGET #13 FY23 FEB. 7, 2023</t>
  </si>
  <si>
    <t>TO ADD PARTNER FUNDS</t>
  </si>
  <si>
    <t>VENDOR CODE</t>
  </si>
  <si>
    <t>UEI #</t>
  </si>
  <si>
    <t>EV7BME4L6TJ7</t>
  </si>
  <si>
    <t>VC6000169120</t>
  </si>
  <si>
    <t>NATIONAL SCSEP CWI</t>
  </si>
  <si>
    <t>DCSSCSEP23</t>
  </si>
  <si>
    <t>7003-0006</t>
  </si>
  <si>
    <t>K246</t>
  </si>
  <si>
    <t>BUDGET #14 FY23</t>
  </si>
  <si>
    <t>BUDGET #14 FY23 APRIL 11, 2023</t>
  </si>
  <si>
    <t>TO ADD WPP EXPANSION FUNDS</t>
  </si>
  <si>
    <t>BUDGET #15 FY23 APRIL 14, 2023</t>
  </si>
  <si>
    <t>WPP SNAP EXPANSION</t>
  </si>
  <si>
    <t>OCT 1, 2022-FEB 16, 2023</t>
  </si>
  <si>
    <t>FY20233067</t>
  </si>
  <si>
    <t>FEB 17, 2023-JUNE 30,2023</t>
  </si>
  <si>
    <t>BUDGET #15 FY23</t>
  </si>
  <si>
    <t>TO ADD ADDITIONAL RESEA FUNDS</t>
  </si>
  <si>
    <t>BUDGET #16 FY23 MAY 2, 2023</t>
  </si>
  <si>
    <t>UI-35950-21-60-A-25</t>
  </si>
  <si>
    <t>BUDGET #16 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</si>
</sst>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7" fillId="0" borderId="1" xfId="1" applyFont="1" applyFill="1" applyBorder="1"/>
    <xf numFmtId="0" fontId="18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4" fillId="0" borderId="0" xfId="0" applyFont="1"/>
    <xf numFmtId="0" fontId="15" fillId="0" borderId="0" xfId="0" applyFont="1"/>
    <xf numFmtId="0" fontId="8" fillId="3" borderId="13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14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9"/>
  <sheetViews>
    <sheetView tabSelected="1" topLeftCell="C2" zoomScale="120" zoomScaleNormal="120" workbookViewId="0">
      <selection activeCell="F34" sqref="F34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9" width="14" style="2" hidden="1" customWidth="1"/>
    <col min="10" max="10" width="12.26953125" style="2" hidden="1" customWidth="1"/>
    <col min="11" max="20" width="12.1796875" style="2" hidden="1" customWidth="1"/>
    <col min="21" max="21" width="17.1796875" style="2" hidden="1" customWidth="1"/>
    <col min="22" max="22" width="13.90625" style="2" hidden="1" customWidth="1"/>
    <col min="23" max="23" width="11.6328125" style="2" hidden="1" customWidth="1"/>
    <col min="24" max="24" width="11.6328125" style="2" customWidth="1"/>
    <col min="25" max="25" width="12.1796875" style="3" hidden="1" customWidth="1"/>
    <col min="26" max="26" width="12.1796875" style="3" bestFit="1" customWidth="1"/>
    <col min="27" max="16384" width="9.1796875" style="3"/>
  </cols>
  <sheetData>
    <row r="1" spans="1:26" ht="20.5" x14ac:dyDescent="0.45">
      <c r="A1" s="3" t="s">
        <v>10</v>
      </c>
      <c r="B1" s="94" t="s">
        <v>9</v>
      </c>
      <c r="C1" s="95"/>
      <c r="D1" s="95"/>
      <c r="E1" s="95"/>
      <c r="F1" s="95"/>
      <c r="G1" s="95"/>
      <c r="H1" s="95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6" ht="20.5" x14ac:dyDescent="0.45">
      <c r="B2" s="6"/>
      <c r="C2" s="6"/>
      <c r="D2" s="6"/>
      <c r="E2" s="7"/>
      <c r="F2" s="7"/>
      <c r="G2" s="7"/>
    </row>
    <row r="3" spans="1:26" ht="20.5" x14ac:dyDescent="0.45">
      <c r="A3" s="4" t="s">
        <v>11</v>
      </c>
      <c r="B3" s="6" t="s">
        <v>7</v>
      </c>
      <c r="C3" s="1"/>
    </row>
    <row r="4" spans="1:26" ht="21" thickBot="1" x14ac:dyDescent="0.5">
      <c r="A4" s="4"/>
      <c r="B4" s="5"/>
      <c r="C4" s="1"/>
    </row>
    <row r="5" spans="1:26" s="10" customFormat="1" ht="29.5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71" t="s">
        <v>96</v>
      </c>
      <c r="H5" s="32" t="s">
        <v>27</v>
      </c>
      <c r="I5" s="71" t="s">
        <v>28</v>
      </c>
      <c r="J5" s="71" t="s">
        <v>45</v>
      </c>
      <c r="K5" s="71" t="s">
        <v>46</v>
      </c>
      <c r="L5" s="71" t="s">
        <v>55</v>
      </c>
      <c r="M5" s="71" t="s">
        <v>61</v>
      </c>
      <c r="N5" s="71" t="s">
        <v>69</v>
      </c>
      <c r="O5" s="71" t="s">
        <v>74</v>
      </c>
      <c r="P5" s="71" t="s">
        <v>79</v>
      </c>
      <c r="Q5" s="71" t="s">
        <v>87</v>
      </c>
      <c r="R5" s="71" t="s">
        <v>91</v>
      </c>
      <c r="S5" s="71" t="s">
        <v>93</v>
      </c>
      <c r="T5" s="71" t="s">
        <v>97</v>
      </c>
      <c r="U5" s="71" t="s">
        <v>124</v>
      </c>
      <c r="V5" s="71" t="s">
        <v>135</v>
      </c>
      <c r="W5" s="71" t="s">
        <v>143</v>
      </c>
      <c r="X5" s="71" t="s">
        <v>147</v>
      </c>
      <c r="Y5" s="9" t="s">
        <v>6</v>
      </c>
    </row>
    <row r="6" spans="1:26" s="10" customFormat="1" ht="14.5" hidden="1" x14ac:dyDescent="0.35">
      <c r="A6" s="38" t="s">
        <v>8</v>
      </c>
      <c r="B6" s="27"/>
      <c r="C6" s="28"/>
      <c r="D6" s="28"/>
      <c r="E6" s="29"/>
      <c r="F6" s="30"/>
      <c r="G6" s="30"/>
      <c r="H6" s="3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31"/>
    </row>
    <row r="7" spans="1:26" s="10" customFormat="1" ht="14.5" hidden="1" x14ac:dyDescent="0.35">
      <c r="A7" s="15" t="s">
        <v>47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6"/>
    </row>
    <row r="8" spans="1:26" s="10" customFormat="1" ht="15.5" hidden="1" x14ac:dyDescent="0.35">
      <c r="A8" s="74" t="s">
        <v>48</v>
      </c>
      <c r="B8" s="17" t="s">
        <v>49</v>
      </c>
      <c r="C8" s="15" t="s">
        <v>50</v>
      </c>
      <c r="D8" s="75" t="s">
        <v>51</v>
      </c>
      <c r="E8" s="75">
        <v>6501</v>
      </c>
      <c r="F8" s="17">
        <v>17.259</v>
      </c>
      <c r="G8" s="80" t="s">
        <v>98</v>
      </c>
      <c r="H8" s="49"/>
      <c r="I8" s="49"/>
      <c r="J8" s="49"/>
      <c r="K8" s="49">
        <f>657170-1</f>
        <v>657169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16">
        <f>SUM(K8)</f>
        <v>657169</v>
      </c>
    </row>
    <row r="9" spans="1:26" s="10" customFormat="1" ht="15.5" hidden="1" x14ac:dyDescent="0.35">
      <c r="A9" s="74" t="s">
        <v>48</v>
      </c>
      <c r="B9" s="17" t="s">
        <v>52</v>
      </c>
      <c r="C9" s="15" t="s">
        <v>50</v>
      </c>
      <c r="D9" s="75" t="s">
        <v>51</v>
      </c>
      <c r="E9" s="75">
        <v>6501</v>
      </c>
      <c r="F9" s="17">
        <v>17.259</v>
      </c>
      <c r="G9" s="80" t="s">
        <v>98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16">
        <f>SUM(K9)</f>
        <v>1</v>
      </c>
    </row>
    <row r="10" spans="1:26" s="21" customFormat="1" ht="15.5" hidden="1" x14ac:dyDescent="0.35">
      <c r="A10" s="20" t="s">
        <v>64</v>
      </c>
      <c r="B10" s="17" t="s">
        <v>49</v>
      </c>
      <c r="C10" s="58" t="s">
        <v>65</v>
      </c>
      <c r="D10" s="76" t="s">
        <v>66</v>
      </c>
      <c r="E10" s="76">
        <v>6502</v>
      </c>
      <c r="F10" s="15">
        <v>17.257999999999999</v>
      </c>
      <c r="G10" s="80" t="s">
        <v>98</v>
      </c>
      <c r="H10" s="49"/>
      <c r="I10" s="49"/>
      <c r="J10" s="49"/>
      <c r="K10" s="49"/>
      <c r="L10" s="49"/>
      <c r="M10" s="49">
        <f>107429-1</f>
        <v>107428</v>
      </c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16">
        <f>M10</f>
        <v>107428</v>
      </c>
    </row>
    <row r="11" spans="1:26" s="10" customFormat="1" ht="15.5" hidden="1" x14ac:dyDescent="0.35">
      <c r="A11" s="20" t="s">
        <v>64</v>
      </c>
      <c r="B11" s="17" t="s">
        <v>52</v>
      </c>
      <c r="C11" s="58" t="s">
        <v>65</v>
      </c>
      <c r="D11" s="76" t="s">
        <v>66</v>
      </c>
      <c r="E11" s="76">
        <v>6502</v>
      </c>
      <c r="F11" s="15">
        <v>17.257999999999999</v>
      </c>
      <c r="G11" s="80" t="s">
        <v>98</v>
      </c>
      <c r="H11" s="49"/>
      <c r="I11" s="49"/>
      <c r="J11" s="49"/>
      <c r="K11" s="49"/>
      <c r="L11" s="49"/>
      <c r="M11" s="49">
        <v>1</v>
      </c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16">
        <f>M11</f>
        <v>1</v>
      </c>
    </row>
    <row r="12" spans="1:26" s="21" customFormat="1" ht="14.5" hidden="1" x14ac:dyDescent="0.35">
      <c r="A12" s="34"/>
      <c r="B12" s="17"/>
      <c r="C12" s="56"/>
      <c r="D12" s="15"/>
      <c r="E12" s="17"/>
      <c r="F12" s="15"/>
      <c r="G12" s="8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16">
        <f t="shared" ref="Y12:Y38" si="0">SUM(H12:H12)</f>
        <v>0</v>
      </c>
    </row>
    <row r="13" spans="1:26" s="21" customFormat="1" ht="15.5" hidden="1" x14ac:dyDescent="0.35">
      <c r="A13" s="20" t="s">
        <v>64</v>
      </c>
      <c r="B13" s="17" t="s">
        <v>75</v>
      </c>
      <c r="C13" s="15" t="s">
        <v>90</v>
      </c>
      <c r="D13" s="76" t="s">
        <v>66</v>
      </c>
      <c r="E13" s="76">
        <v>6502</v>
      </c>
      <c r="F13" s="15">
        <v>17.257999999999999</v>
      </c>
      <c r="G13" s="80" t="s">
        <v>98</v>
      </c>
      <c r="H13" s="49"/>
      <c r="I13" s="49"/>
      <c r="J13" s="49"/>
      <c r="K13" s="49"/>
      <c r="L13" s="49"/>
      <c r="M13" s="49"/>
      <c r="N13" s="49"/>
      <c r="O13" s="49"/>
      <c r="P13" s="49"/>
      <c r="Q13" s="49">
        <f>480080-1</f>
        <v>480079</v>
      </c>
      <c r="R13" s="49"/>
      <c r="S13" s="49"/>
      <c r="T13" s="49"/>
      <c r="U13" s="49"/>
      <c r="V13" s="49"/>
      <c r="W13" s="49"/>
      <c r="X13" s="49"/>
      <c r="Y13" s="16">
        <f>SUM(Q13)</f>
        <v>480079</v>
      </c>
    </row>
    <row r="14" spans="1:26" s="21" customFormat="1" ht="15.5" hidden="1" x14ac:dyDescent="0.35">
      <c r="A14" s="20" t="s">
        <v>64</v>
      </c>
      <c r="B14" s="17" t="s">
        <v>52</v>
      </c>
      <c r="C14" s="15" t="s">
        <v>90</v>
      </c>
      <c r="D14" s="76" t="s">
        <v>66</v>
      </c>
      <c r="E14" s="76">
        <v>6502</v>
      </c>
      <c r="F14" s="15">
        <v>17.257999999999999</v>
      </c>
      <c r="G14" s="80" t="s">
        <v>98</v>
      </c>
      <c r="H14" s="49"/>
      <c r="I14" s="49"/>
      <c r="J14" s="49"/>
      <c r="K14" s="49"/>
      <c r="L14" s="49"/>
      <c r="M14" s="49"/>
      <c r="N14" s="49"/>
      <c r="O14" s="49"/>
      <c r="P14" s="49"/>
      <c r="Q14" s="49">
        <v>1</v>
      </c>
      <c r="R14" s="49"/>
      <c r="S14" s="49"/>
      <c r="T14" s="49"/>
      <c r="U14" s="49"/>
      <c r="V14" s="49"/>
      <c r="W14" s="49"/>
      <c r="X14" s="49"/>
      <c r="Y14" s="16">
        <f>SUM(Q14)</f>
        <v>1</v>
      </c>
    </row>
    <row r="15" spans="1:26" s="21" customFormat="1" ht="14.5" hidden="1" x14ac:dyDescent="0.35">
      <c r="A15" s="34"/>
      <c r="B15" s="17"/>
      <c r="C15" s="33"/>
      <c r="D15" s="15"/>
      <c r="E15" s="17"/>
      <c r="F15" s="15"/>
      <c r="G15" s="80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16">
        <f t="shared" si="0"/>
        <v>0</v>
      </c>
      <c r="Z15" s="63">
        <f>SUM(Y13:Y15)</f>
        <v>480080</v>
      </c>
    </row>
    <row r="16" spans="1:26" s="21" customFormat="1" ht="15.5" hidden="1" x14ac:dyDescent="0.35">
      <c r="A16" s="34" t="s">
        <v>56</v>
      </c>
      <c r="B16" s="17" t="s">
        <v>49</v>
      </c>
      <c r="C16" s="15" t="s">
        <v>57</v>
      </c>
      <c r="D16" s="76" t="s">
        <v>60</v>
      </c>
      <c r="E16" s="76">
        <v>6503</v>
      </c>
      <c r="F16" s="15">
        <v>17.277999999999999</v>
      </c>
      <c r="G16" s="80" t="s">
        <v>98</v>
      </c>
      <c r="H16" s="49"/>
      <c r="I16" s="49"/>
      <c r="J16" s="49"/>
      <c r="K16" s="49"/>
      <c r="L16" s="49">
        <f>125822-1</f>
        <v>125821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16">
        <f>SUM(L16)</f>
        <v>125821</v>
      </c>
    </row>
    <row r="17" spans="1:26" s="10" customFormat="1" ht="15.5" hidden="1" x14ac:dyDescent="0.35">
      <c r="A17" s="34" t="s">
        <v>56</v>
      </c>
      <c r="B17" s="17" t="s">
        <v>52</v>
      </c>
      <c r="C17" s="15" t="s">
        <v>57</v>
      </c>
      <c r="D17" s="76" t="s">
        <v>60</v>
      </c>
      <c r="E17" s="76">
        <v>6503</v>
      </c>
      <c r="F17" s="15">
        <v>17.277999999999999</v>
      </c>
      <c r="G17" s="80" t="s">
        <v>98</v>
      </c>
      <c r="H17" s="49"/>
      <c r="I17" s="49"/>
      <c r="J17" s="49"/>
      <c r="K17" s="49"/>
      <c r="L17" s="49">
        <v>1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16">
        <f>SUM(L17)</f>
        <v>1</v>
      </c>
    </row>
    <row r="18" spans="1:26" s="10" customFormat="1" ht="14.5" hidden="1" x14ac:dyDescent="0.35">
      <c r="A18" s="34"/>
      <c r="B18" s="17"/>
      <c r="C18" s="56"/>
      <c r="D18" s="15"/>
      <c r="E18" s="17"/>
      <c r="F18" s="15"/>
      <c r="G18" s="80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16">
        <f t="shared" si="0"/>
        <v>0</v>
      </c>
    </row>
    <row r="19" spans="1:26" s="10" customFormat="1" ht="15.5" hidden="1" x14ac:dyDescent="0.35">
      <c r="A19" s="34" t="s">
        <v>56</v>
      </c>
      <c r="B19" s="17" t="s">
        <v>75</v>
      </c>
      <c r="C19" s="15" t="s">
        <v>76</v>
      </c>
      <c r="D19" s="76" t="s">
        <v>60</v>
      </c>
      <c r="E19" s="75">
        <v>6503</v>
      </c>
      <c r="F19" s="15">
        <v>17.277999999999999</v>
      </c>
      <c r="G19" s="80" t="s">
        <v>98</v>
      </c>
      <c r="H19" s="19"/>
      <c r="I19" s="19"/>
      <c r="J19" s="19"/>
      <c r="K19" s="19"/>
      <c r="L19" s="19"/>
      <c r="M19" s="19"/>
      <c r="N19" s="19"/>
      <c r="O19" s="77">
        <f>499864-1</f>
        <v>499863</v>
      </c>
      <c r="P19" s="77"/>
      <c r="Q19" s="77"/>
      <c r="R19" s="77"/>
      <c r="S19" s="77"/>
      <c r="T19" s="77"/>
      <c r="U19" s="77"/>
      <c r="V19" s="77"/>
      <c r="W19" s="77"/>
      <c r="X19" s="77"/>
      <c r="Y19" s="49">
        <f>SUM(N19:O19)</f>
        <v>499863</v>
      </c>
    </row>
    <row r="20" spans="1:26" s="10" customFormat="1" ht="15.5" hidden="1" x14ac:dyDescent="0.35">
      <c r="A20" s="34" t="s">
        <v>56</v>
      </c>
      <c r="B20" s="17" t="s">
        <v>52</v>
      </c>
      <c r="C20" s="15" t="s">
        <v>76</v>
      </c>
      <c r="D20" s="76" t="s">
        <v>60</v>
      </c>
      <c r="E20" s="75">
        <v>6503</v>
      </c>
      <c r="F20" s="15">
        <v>17.277999999999999</v>
      </c>
      <c r="G20" s="80" t="s">
        <v>98</v>
      </c>
      <c r="H20" s="19"/>
      <c r="I20" s="19"/>
      <c r="J20" s="19"/>
      <c r="K20" s="19"/>
      <c r="L20" s="19"/>
      <c r="M20" s="19"/>
      <c r="N20" s="19"/>
      <c r="O20" s="77">
        <v>1</v>
      </c>
      <c r="P20" s="77"/>
      <c r="Q20" s="77"/>
      <c r="R20" s="77"/>
      <c r="S20" s="77"/>
      <c r="T20" s="77"/>
      <c r="U20" s="77"/>
      <c r="V20" s="77"/>
      <c r="W20" s="77"/>
      <c r="X20" s="77"/>
      <c r="Y20" s="49">
        <f t="shared" ref="Y20:Y22" si="1">SUM(N20:O20)</f>
        <v>1</v>
      </c>
    </row>
    <row r="21" spans="1:26" s="10" customFormat="1" ht="14.5" hidden="1" x14ac:dyDescent="0.35">
      <c r="A21" s="34"/>
      <c r="B21" s="17"/>
      <c r="C21" s="33"/>
      <c r="D21" s="15"/>
      <c r="E21" s="17"/>
      <c r="F21" s="15"/>
      <c r="G21" s="15"/>
      <c r="H21" s="19"/>
      <c r="I21" s="19"/>
      <c r="J21" s="19"/>
      <c r="K21" s="19"/>
      <c r="L21" s="19"/>
      <c r="M21" s="19"/>
      <c r="N21" s="19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49">
        <f t="shared" si="1"/>
        <v>0</v>
      </c>
      <c r="Z21" s="57">
        <f>SUM(Y19:Y21)</f>
        <v>499864</v>
      </c>
    </row>
    <row r="22" spans="1:26" s="10" customFormat="1" ht="14.5" hidden="1" x14ac:dyDescent="0.35">
      <c r="A22" s="34"/>
      <c r="B22" s="17"/>
      <c r="C22" s="59"/>
      <c r="D22" s="15"/>
      <c r="E22" s="59"/>
      <c r="F22" s="15"/>
      <c r="G22" s="15"/>
      <c r="H22" s="19"/>
      <c r="I22" s="19"/>
      <c r="J22" s="19"/>
      <c r="K22" s="19"/>
      <c r="L22" s="19"/>
      <c r="M22" s="19"/>
      <c r="N22" s="19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49">
        <f t="shared" si="1"/>
        <v>0</v>
      </c>
      <c r="Z22" s="57"/>
    </row>
    <row r="23" spans="1:26" s="10" customFormat="1" ht="14.5" hidden="1" x14ac:dyDescent="0.35">
      <c r="A23" s="44"/>
      <c r="B23" s="55"/>
      <c r="C23" s="33"/>
      <c r="D23" s="15"/>
      <c r="E23" s="62"/>
      <c r="F23" s="15"/>
      <c r="G23" s="15"/>
      <c r="H23" s="19"/>
      <c r="I23" s="19"/>
      <c r="J23" s="19"/>
      <c r="K23" s="19"/>
      <c r="L23" s="19"/>
      <c r="M23" s="19"/>
      <c r="N23" s="19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49">
        <f t="shared" si="0"/>
        <v>0</v>
      </c>
      <c r="Z23" s="57"/>
    </row>
    <row r="24" spans="1:26" s="10" customFormat="1" ht="14.5" hidden="1" x14ac:dyDescent="0.35">
      <c r="A24" s="44"/>
      <c r="B24" s="17"/>
      <c r="C24" s="33"/>
      <c r="D24" s="15"/>
      <c r="E24" s="62"/>
      <c r="F24" s="15"/>
      <c r="G24" s="15"/>
      <c r="H24" s="19"/>
      <c r="I24" s="19"/>
      <c r="J24" s="19"/>
      <c r="K24" s="19"/>
      <c r="L24" s="19"/>
      <c r="M24" s="19"/>
      <c r="N24" s="19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49">
        <f t="shared" si="0"/>
        <v>0</v>
      </c>
    </row>
    <row r="25" spans="1:26" s="10" customFormat="1" ht="14.5" hidden="1" x14ac:dyDescent="0.35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6">
        <f t="shared" si="0"/>
        <v>0</v>
      </c>
    </row>
    <row r="26" spans="1:26" s="10" customFormat="1" ht="14.5" hidden="1" x14ac:dyDescent="0.35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6">
        <f t="shared" si="0"/>
        <v>0</v>
      </c>
    </row>
    <row r="27" spans="1:26" s="10" customFormat="1" ht="14.5" hidden="1" x14ac:dyDescent="0.35">
      <c r="A27" s="15" t="s">
        <v>100</v>
      </c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82"/>
      <c r="U27" s="82"/>
      <c r="V27" s="82"/>
      <c r="W27" s="82"/>
      <c r="X27" s="82"/>
      <c r="Y27" s="16"/>
    </row>
    <row r="28" spans="1:26" s="10" customFormat="1" ht="14.5" hidden="1" x14ac:dyDescent="0.35">
      <c r="A28" s="34" t="s">
        <v>104</v>
      </c>
      <c r="B28" s="17" t="s">
        <v>40</v>
      </c>
      <c r="C28" s="81" t="s">
        <v>105</v>
      </c>
      <c r="D28" s="58" t="s">
        <v>106</v>
      </c>
      <c r="E28" s="58" t="s">
        <v>107</v>
      </c>
      <c r="F28" s="15">
        <v>17.245000000000001</v>
      </c>
      <c r="G28" s="65" t="s">
        <v>99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82">
        <f>251.282121892542-1</f>
        <v>250.28212189254199</v>
      </c>
      <c r="U28" s="82"/>
      <c r="V28" s="82"/>
      <c r="W28" s="82"/>
      <c r="X28" s="82"/>
      <c r="Y28" s="16">
        <f>SUM(T28)</f>
        <v>250.28212189254199</v>
      </c>
    </row>
    <row r="29" spans="1:26" s="10" customFormat="1" ht="14.5" hidden="1" x14ac:dyDescent="0.35">
      <c r="A29" s="34" t="s">
        <v>104</v>
      </c>
      <c r="B29" s="17" t="s">
        <v>108</v>
      </c>
      <c r="C29" s="81" t="s">
        <v>105</v>
      </c>
      <c r="D29" s="58" t="s">
        <v>106</v>
      </c>
      <c r="E29" s="58" t="s">
        <v>107</v>
      </c>
      <c r="F29" s="15">
        <v>17.245000000000001</v>
      </c>
      <c r="G29" s="65" t="s">
        <v>99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82">
        <v>1</v>
      </c>
      <c r="U29" s="82"/>
      <c r="V29" s="82"/>
      <c r="W29" s="82"/>
      <c r="X29" s="82"/>
      <c r="Y29" s="16">
        <f>SUM(T29)</f>
        <v>1</v>
      </c>
    </row>
    <row r="30" spans="1:26" s="10" customFormat="1" ht="14.5" hidden="1" x14ac:dyDescent="0.35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82"/>
      <c r="U30" s="82"/>
      <c r="V30" s="82"/>
      <c r="W30" s="82"/>
      <c r="X30" s="82"/>
      <c r="Y30" s="16"/>
    </row>
    <row r="31" spans="1:26" s="10" customFormat="1" ht="14.5" x14ac:dyDescent="0.35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82"/>
      <c r="U31" s="82"/>
      <c r="V31" s="82"/>
      <c r="W31" s="82"/>
      <c r="X31" s="82"/>
      <c r="Y31" s="16"/>
    </row>
    <row r="32" spans="1:26" s="10" customFormat="1" ht="14.5" x14ac:dyDescent="0.35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6">
        <f t="shared" si="0"/>
        <v>0</v>
      </c>
    </row>
    <row r="33" spans="1:26" s="10" customFormat="1" ht="14.5" x14ac:dyDescent="0.35">
      <c r="A33" s="15" t="s">
        <v>36</v>
      </c>
      <c r="B33" s="17"/>
      <c r="C33" s="15"/>
      <c r="D33" s="15"/>
      <c r="E33" s="15"/>
      <c r="F33" s="15"/>
      <c r="G33" s="15"/>
      <c r="H33" s="18"/>
      <c r="I33" s="18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16">
        <f t="shared" si="0"/>
        <v>0</v>
      </c>
    </row>
    <row r="34" spans="1:26" s="10" customFormat="1" ht="15.5" x14ac:dyDescent="0.35">
      <c r="A34" s="72" t="s">
        <v>39</v>
      </c>
      <c r="B34" s="69" t="s">
        <v>40</v>
      </c>
      <c r="C34" s="15" t="s">
        <v>41</v>
      </c>
      <c r="D34" s="15" t="s">
        <v>42</v>
      </c>
      <c r="E34" s="15" t="s">
        <v>43</v>
      </c>
      <c r="F34" s="15">
        <v>17.225000000000001</v>
      </c>
      <c r="G34" s="96" t="s">
        <v>146</v>
      </c>
      <c r="H34" s="18"/>
      <c r="I34" s="18"/>
      <c r="J34" s="60">
        <f>38635.56-1</f>
        <v>38634.559999999998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>
        <v>14919.23</v>
      </c>
      <c r="Y34" s="16">
        <f>SUM(J34:X34)</f>
        <v>53553.789999999994</v>
      </c>
    </row>
    <row r="35" spans="1:26" s="10" customFormat="1" ht="15.5" hidden="1" x14ac:dyDescent="0.35">
      <c r="A35" s="72" t="s">
        <v>39</v>
      </c>
      <c r="B35" s="73" t="s">
        <v>44</v>
      </c>
      <c r="C35" s="15" t="s">
        <v>41</v>
      </c>
      <c r="D35" s="15" t="s">
        <v>42</v>
      </c>
      <c r="E35" s="15" t="s">
        <v>43</v>
      </c>
      <c r="F35" s="15"/>
      <c r="G35" s="96" t="s">
        <v>146</v>
      </c>
      <c r="H35" s="18"/>
      <c r="I35" s="18"/>
      <c r="J35" s="60">
        <v>1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16">
        <f>SUM(J35)</f>
        <v>1</v>
      </c>
    </row>
    <row r="36" spans="1:26" s="10" customFormat="1" ht="14.5" x14ac:dyDescent="0.35">
      <c r="A36" s="66"/>
      <c r="B36" s="17"/>
      <c r="C36" s="15"/>
      <c r="D36" s="15"/>
      <c r="E36" s="15"/>
      <c r="F36" s="15"/>
      <c r="G36" s="15"/>
      <c r="H36" s="18"/>
      <c r="I36" s="18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16">
        <f t="shared" si="0"/>
        <v>0</v>
      </c>
      <c r="Z36" s="57"/>
    </row>
    <row r="37" spans="1:26" s="10" customFormat="1" ht="14.5" x14ac:dyDescent="0.35">
      <c r="A37" s="20"/>
      <c r="B37" s="17"/>
      <c r="C37" s="15"/>
      <c r="D37" s="15"/>
      <c r="E37" s="15"/>
      <c r="F37" s="15"/>
      <c r="G37" s="15"/>
      <c r="H37" s="18"/>
      <c r="I37" s="18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16">
        <f t="shared" si="0"/>
        <v>0</v>
      </c>
    </row>
    <row r="38" spans="1:26" s="10" customFormat="1" ht="14.5" x14ac:dyDescent="0.35">
      <c r="A38" s="34"/>
      <c r="B38" s="17"/>
      <c r="C38" s="35"/>
      <c r="D38" s="35"/>
      <c r="E38" s="36"/>
      <c r="F38" s="15"/>
      <c r="G38" s="15"/>
      <c r="H38" s="18"/>
      <c r="I38" s="18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16">
        <f t="shared" si="0"/>
        <v>0</v>
      </c>
    </row>
    <row r="39" spans="1:26" s="10" customFormat="1" ht="14.5" x14ac:dyDescent="0.35">
      <c r="A39" s="8"/>
      <c r="B39" s="17"/>
      <c r="C39" s="35"/>
      <c r="D39" s="35"/>
      <c r="E39" s="36"/>
      <c r="F39" s="15"/>
      <c r="G39" s="15"/>
      <c r="H39" s="18"/>
      <c r="I39" s="18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16">
        <f>SUM(H39:H39)</f>
        <v>0</v>
      </c>
    </row>
    <row r="40" spans="1:26" s="10" customFormat="1" ht="14.5" hidden="1" x14ac:dyDescent="0.35">
      <c r="A40" s="15" t="s">
        <v>80</v>
      </c>
      <c r="B40" s="17"/>
      <c r="C40" s="15"/>
      <c r="D40" s="15"/>
      <c r="E40" s="15"/>
      <c r="F40" s="15"/>
      <c r="G40" s="15"/>
      <c r="H40" s="18"/>
      <c r="I40" s="18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16">
        <f>SUM(H40:H40)</f>
        <v>0</v>
      </c>
    </row>
    <row r="41" spans="1:26" s="10" customFormat="1" ht="15" hidden="1" thickBot="1" x14ac:dyDescent="0.4">
      <c r="A41" s="37" t="s">
        <v>12</v>
      </c>
      <c r="B41" s="69" t="s">
        <v>30</v>
      </c>
      <c r="C41" s="78" t="s">
        <v>81</v>
      </c>
      <c r="D41" s="79" t="s">
        <v>82</v>
      </c>
      <c r="E41" s="79" t="s">
        <v>83</v>
      </c>
      <c r="F41" s="17" t="s">
        <v>84</v>
      </c>
      <c r="G41" s="17"/>
      <c r="H41" s="18"/>
      <c r="I41" s="18"/>
      <c r="J41" s="60"/>
      <c r="K41" s="60"/>
      <c r="L41" s="60"/>
      <c r="M41" s="60"/>
      <c r="N41" s="60"/>
      <c r="O41" s="60"/>
      <c r="P41" s="60">
        <v>275054</v>
      </c>
      <c r="Q41" s="60"/>
      <c r="R41" s="60">
        <v>275054</v>
      </c>
      <c r="S41" s="60"/>
      <c r="T41" s="60"/>
      <c r="U41" s="60"/>
      <c r="V41" s="60"/>
      <c r="W41" s="60"/>
      <c r="X41" s="60"/>
      <c r="Y41" s="16">
        <f>SUM(P41:R41)</f>
        <v>550108</v>
      </c>
    </row>
    <row r="42" spans="1:26" s="10" customFormat="1" ht="15" hidden="1" thickTop="1" x14ac:dyDescent="0.35">
      <c r="A42" s="37"/>
      <c r="B42" s="17"/>
      <c r="C42" s="15"/>
      <c r="D42" s="15"/>
      <c r="E42" s="15"/>
      <c r="F42" s="17"/>
      <c r="G42" s="17"/>
      <c r="H42" s="18"/>
      <c r="I42" s="18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16">
        <f>SUM(H42:H42)</f>
        <v>0</v>
      </c>
    </row>
    <row r="43" spans="1:26" s="10" customFormat="1" ht="14.5" hidden="1" x14ac:dyDescent="0.35">
      <c r="A43" s="37"/>
      <c r="B43" s="17"/>
      <c r="C43" s="35"/>
      <c r="D43" s="35"/>
      <c r="E43" s="35"/>
      <c r="F43" s="17"/>
      <c r="G43" s="17"/>
      <c r="H43" s="18"/>
      <c r="I43" s="18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16">
        <f>SUM(H43:H43)</f>
        <v>0</v>
      </c>
    </row>
    <row r="44" spans="1:26" s="10" customFormat="1" ht="14.5" hidden="1" x14ac:dyDescent="0.35">
      <c r="A44" s="8" t="s">
        <v>8</v>
      </c>
      <c r="B44" s="17"/>
      <c r="C44" s="35"/>
      <c r="D44" s="35"/>
      <c r="E44" s="35"/>
      <c r="F44" s="17"/>
      <c r="G44" s="17"/>
      <c r="H44" s="18"/>
      <c r="I44" s="18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16">
        <f>SUM(H44:H44)</f>
        <v>0</v>
      </c>
    </row>
    <row r="45" spans="1:26" s="10" customFormat="1" ht="14.5" hidden="1" x14ac:dyDescent="0.35">
      <c r="A45" s="15" t="s">
        <v>24</v>
      </c>
      <c r="B45" s="17"/>
      <c r="C45" s="35"/>
      <c r="D45" s="35"/>
      <c r="E45" s="35"/>
      <c r="F45" s="17"/>
      <c r="G45" s="17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16">
        <f>SUM(H45:H45)</f>
        <v>0</v>
      </c>
    </row>
    <row r="46" spans="1:26" s="10" customFormat="1" ht="14.5" hidden="1" x14ac:dyDescent="0.35">
      <c r="A46" s="20" t="s">
        <v>13</v>
      </c>
      <c r="B46" s="17" t="s">
        <v>49</v>
      </c>
      <c r="C46" s="15" t="s">
        <v>70</v>
      </c>
      <c r="D46" s="15" t="s">
        <v>71</v>
      </c>
      <c r="E46" s="15" t="s">
        <v>72</v>
      </c>
      <c r="F46" s="17"/>
      <c r="G46" s="65" t="s">
        <v>101</v>
      </c>
      <c r="H46" s="60"/>
      <c r="I46" s="60"/>
      <c r="J46" s="60"/>
      <c r="K46" s="60"/>
      <c r="L46" s="60"/>
      <c r="M46" s="60"/>
      <c r="N46" s="60">
        <f>158194-1</f>
        <v>158193</v>
      </c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16">
        <f>SUM(N46)</f>
        <v>158193</v>
      </c>
    </row>
    <row r="47" spans="1:26" s="10" customFormat="1" ht="14.5" hidden="1" x14ac:dyDescent="0.35">
      <c r="A47" s="20" t="s">
        <v>13</v>
      </c>
      <c r="B47" s="17" t="s">
        <v>52</v>
      </c>
      <c r="C47" s="15" t="s">
        <v>70</v>
      </c>
      <c r="D47" s="15" t="s">
        <v>71</v>
      </c>
      <c r="E47" s="15" t="s">
        <v>72</v>
      </c>
      <c r="F47" s="17"/>
      <c r="G47" s="65" t="s">
        <v>101</v>
      </c>
      <c r="H47" s="60"/>
      <c r="I47" s="60"/>
      <c r="J47" s="60"/>
      <c r="K47" s="60"/>
      <c r="L47" s="60"/>
      <c r="M47" s="60"/>
      <c r="N47" s="60">
        <v>1</v>
      </c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16">
        <f t="shared" ref="Y47:Y49" si="2">SUM(N47)</f>
        <v>1</v>
      </c>
    </row>
    <row r="48" spans="1:26" s="10" customFormat="1" ht="14.5" hidden="1" x14ac:dyDescent="0.35">
      <c r="A48" s="20" t="s">
        <v>14</v>
      </c>
      <c r="B48" s="17" t="s">
        <v>49</v>
      </c>
      <c r="C48" s="15" t="s">
        <v>70</v>
      </c>
      <c r="D48" s="15" t="s">
        <v>71</v>
      </c>
      <c r="E48" s="15" t="s">
        <v>73</v>
      </c>
      <c r="F48" s="17"/>
      <c r="G48" s="65" t="s">
        <v>101</v>
      </c>
      <c r="H48" s="60"/>
      <c r="I48" s="60"/>
      <c r="J48" s="60"/>
      <c r="K48" s="60"/>
      <c r="L48" s="60"/>
      <c r="M48" s="60"/>
      <c r="N48" s="60">
        <f>33896-1</f>
        <v>33895</v>
      </c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16">
        <f t="shared" si="2"/>
        <v>33895</v>
      </c>
    </row>
    <row r="49" spans="1:25" s="10" customFormat="1" ht="14.5" hidden="1" x14ac:dyDescent="0.35">
      <c r="A49" s="20" t="s">
        <v>14</v>
      </c>
      <c r="B49" s="17" t="s">
        <v>52</v>
      </c>
      <c r="C49" s="15" t="s">
        <v>70</v>
      </c>
      <c r="D49" s="15" t="s">
        <v>71</v>
      </c>
      <c r="E49" s="15" t="s">
        <v>73</v>
      </c>
      <c r="F49" s="17"/>
      <c r="G49" s="65" t="s">
        <v>101</v>
      </c>
      <c r="H49" s="60"/>
      <c r="I49" s="60"/>
      <c r="J49" s="60"/>
      <c r="K49" s="60"/>
      <c r="L49" s="60"/>
      <c r="M49" s="60"/>
      <c r="N49" s="60">
        <v>1</v>
      </c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16">
        <f t="shared" si="2"/>
        <v>1</v>
      </c>
    </row>
    <row r="50" spans="1:25" s="10" customFormat="1" ht="14.5" hidden="1" x14ac:dyDescent="0.35">
      <c r="A50" s="83" t="s">
        <v>112</v>
      </c>
      <c r="B50" s="69" t="s">
        <v>40</v>
      </c>
      <c r="C50" s="84" t="s">
        <v>113</v>
      </c>
      <c r="D50" s="85" t="s">
        <v>114</v>
      </c>
      <c r="E50" s="85" t="s">
        <v>115</v>
      </c>
      <c r="F50" s="17" t="s">
        <v>84</v>
      </c>
      <c r="G50" s="41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>
        <v>1300</v>
      </c>
      <c r="V50" s="60"/>
      <c r="W50" s="60"/>
      <c r="X50" s="60"/>
      <c r="Y50" s="16">
        <f>U50</f>
        <v>1300</v>
      </c>
    </row>
    <row r="51" spans="1:25" s="10" customFormat="1" ht="14.5" hidden="1" x14ac:dyDescent="0.35">
      <c r="A51" s="83" t="s">
        <v>116</v>
      </c>
      <c r="B51" s="69" t="s">
        <v>40</v>
      </c>
      <c r="C51" s="86" t="s">
        <v>117</v>
      </c>
      <c r="D51" s="86" t="s">
        <v>118</v>
      </c>
      <c r="E51" s="85" t="s">
        <v>119</v>
      </c>
      <c r="F51" s="17" t="s">
        <v>84</v>
      </c>
      <c r="G51" s="17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>
        <v>3170.63</v>
      </c>
      <c r="V51" s="60"/>
      <c r="W51" s="60"/>
      <c r="X51" s="60"/>
      <c r="Y51" s="16">
        <f t="shared" ref="Y51:Y52" si="3">U51</f>
        <v>3170.63</v>
      </c>
    </row>
    <row r="52" spans="1:25" s="10" customFormat="1" ht="15" hidden="1" thickBot="1" x14ac:dyDescent="0.4">
      <c r="A52" s="83" t="s">
        <v>120</v>
      </c>
      <c r="B52" s="69" t="s">
        <v>40</v>
      </c>
      <c r="C52" s="87" t="s">
        <v>121</v>
      </c>
      <c r="D52" s="87" t="s">
        <v>122</v>
      </c>
      <c r="E52" s="88" t="s">
        <v>123</v>
      </c>
      <c r="F52" s="17" t="s">
        <v>84</v>
      </c>
      <c r="G52" s="41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>
        <v>549.46</v>
      </c>
      <c r="V52" s="60"/>
      <c r="W52" s="60"/>
      <c r="X52" s="60"/>
      <c r="Y52" s="16">
        <f t="shared" si="3"/>
        <v>549.46</v>
      </c>
    </row>
    <row r="53" spans="1:25" s="10" customFormat="1" ht="15" hidden="1" thickBot="1" x14ac:dyDescent="0.4">
      <c r="A53" s="20" t="s">
        <v>131</v>
      </c>
      <c r="B53" s="69" t="s">
        <v>40</v>
      </c>
      <c r="C53" s="15" t="s">
        <v>132</v>
      </c>
      <c r="D53" s="15" t="s">
        <v>133</v>
      </c>
      <c r="E53" s="58" t="s">
        <v>134</v>
      </c>
      <c r="F53" s="91">
        <v>17.234999999999999</v>
      </c>
      <c r="G53" s="41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>
        <v>430.43999999999994</v>
      </c>
      <c r="W53" s="60"/>
      <c r="X53" s="60"/>
      <c r="Y53" s="16">
        <f>V53</f>
        <v>430.43999999999994</v>
      </c>
    </row>
    <row r="54" spans="1:25" s="10" customFormat="1" ht="14.5" hidden="1" x14ac:dyDescent="0.35">
      <c r="A54" s="92" t="s">
        <v>139</v>
      </c>
      <c r="B54" s="69" t="s">
        <v>140</v>
      </c>
      <c r="C54" s="14" t="s">
        <v>141</v>
      </c>
      <c r="D54" s="14" t="s">
        <v>18</v>
      </c>
      <c r="E54" s="14" t="s">
        <v>19</v>
      </c>
      <c r="F54" s="93">
        <v>10.561</v>
      </c>
      <c r="G54" s="41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>
        <v>2083.3312499999997</v>
      </c>
      <c r="X54" s="60"/>
      <c r="Y54" s="16">
        <f>W54</f>
        <v>2083.3312499999997</v>
      </c>
    </row>
    <row r="55" spans="1:25" s="10" customFormat="1" ht="14.5" hidden="1" x14ac:dyDescent="0.35">
      <c r="A55" s="20" t="s">
        <v>139</v>
      </c>
      <c r="B55" s="69" t="s">
        <v>142</v>
      </c>
      <c r="C55" s="14" t="s">
        <v>141</v>
      </c>
      <c r="D55" s="14" t="s">
        <v>18</v>
      </c>
      <c r="E55" s="14" t="s">
        <v>19</v>
      </c>
      <c r="F55" s="93">
        <v>10.561</v>
      </c>
      <c r="G55" s="17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>
        <v>2604.1687500000003</v>
      </c>
      <c r="X55" s="60"/>
      <c r="Y55" s="16">
        <f>W55</f>
        <v>2604.1687500000003</v>
      </c>
    </row>
    <row r="56" spans="1:25" s="10" customFormat="1" ht="14.5" hidden="1" x14ac:dyDescent="0.35">
      <c r="A56" s="40" t="s">
        <v>17</v>
      </c>
      <c r="B56" s="17"/>
      <c r="C56" s="61"/>
      <c r="D56" s="33"/>
      <c r="E56" s="15"/>
      <c r="F56" s="17"/>
      <c r="G56" s="17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16">
        <f>SUM(H56:H56)</f>
        <v>0</v>
      </c>
    </row>
    <row r="57" spans="1:25" s="10" customFormat="1" ht="14.5" hidden="1" x14ac:dyDescent="0.35">
      <c r="A57" s="64"/>
      <c r="B57" s="17"/>
      <c r="C57" s="65"/>
      <c r="D57" s="65"/>
      <c r="E57" s="65"/>
      <c r="F57" s="41"/>
      <c r="G57" s="41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16"/>
    </row>
    <row r="58" spans="1:25" s="10" customFormat="1" ht="14.5" hidden="1" x14ac:dyDescent="0.35">
      <c r="A58" s="40" t="s">
        <v>21</v>
      </c>
      <c r="B58" s="69" t="s">
        <v>22</v>
      </c>
      <c r="C58" s="15" t="s">
        <v>23</v>
      </c>
      <c r="D58" s="33" t="s">
        <v>18</v>
      </c>
      <c r="E58" s="15" t="s">
        <v>19</v>
      </c>
      <c r="F58" s="17"/>
      <c r="G58" s="17"/>
      <c r="H58" s="60">
        <v>4069.8500000000004</v>
      </c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16">
        <f>SUM(H58:H58)</f>
        <v>4069.8500000000004</v>
      </c>
    </row>
    <row r="59" spans="1:25" s="10" customFormat="1" ht="14.5" hidden="1" x14ac:dyDescent="0.35">
      <c r="A59" s="20" t="s">
        <v>29</v>
      </c>
      <c r="B59" s="69" t="s">
        <v>40</v>
      </c>
      <c r="C59" s="15" t="s">
        <v>31</v>
      </c>
      <c r="D59" s="15" t="s">
        <v>32</v>
      </c>
      <c r="E59" s="15" t="s">
        <v>33</v>
      </c>
      <c r="F59" s="17"/>
      <c r="G59" s="17"/>
      <c r="H59" s="60"/>
      <c r="I59" s="60">
        <v>25000.003890272441</v>
      </c>
      <c r="J59" s="60"/>
      <c r="K59" s="60"/>
      <c r="L59" s="60"/>
      <c r="M59" s="60"/>
      <c r="N59" s="60"/>
      <c r="O59" s="60"/>
      <c r="P59" s="60"/>
      <c r="Q59" s="60"/>
      <c r="R59" s="60"/>
      <c r="S59" s="60">
        <v>8750.0000000000036</v>
      </c>
      <c r="T59" s="60"/>
      <c r="U59" s="60"/>
      <c r="V59" s="60"/>
      <c r="W59" s="60"/>
      <c r="X59" s="60"/>
      <c r="Y59" s="16">
        <f>SUM(I59:S59)</f>
        <v>33750.003890272448</v>
      </c>
    </row>
    <row r="60" spans="1:25" s="10" customFormat="1" ht="14.5" hidden="1" x14ac:dyDescent="0.35">
      <c r="A60" s="40"/>
      <c r="B60" s="41"/>
      <c r="C60" s="47"/>
      <c r="D60" s="47"/>
      <c r="E60" s="47"/>
      <c r="F60" s="41"/>
      <c r="G60" s="41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16">
        <f t="shared" ref="Y60:Y69" si="4">SUM(H60:H60)</f>
        <v>0</v>
      </c>
    </row>
    <row r="61" spans="1:25" s="10" customFormat="1" ht="14.5" hidden="1" x14ac:dyDescent="0.35">
      <c r="A61" s="8" t="s">
        <v>8</v>
      </c>
      <c r="B61" s="41"/>
      <c r="C61" s="42"/>
      <c r="D61" s="42"/>
      <c r="E61" s="43"/>
      <c r="F61" s="41"/>
      <c r="G61" s="41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16">
        <f t="shared" si="4"/>
        <v>0</v>
      </c>
    </row>
    <row r="62" spans="1:25" s="10" customFormat="1" ht="14.5" hidden="1" x14ac:dyDescent="0.35">
      <c r="A62" s="15" t="s">
        <v>102</v>
      </c>
      <c r="B62" s="41"/>
      <c r="C62" s="42"/>
      <c r="D62" s="42"/>
      <c r="E62" s="43"/>
      <c r="F62" s="41"/>
      <c r="G62" s="41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16">
        <f t="shared" si="4"/>
        <v>0</v>
      </c>
    </row>
    <row r="63" spans="1:25" s="10" customFormat="1" ht="14.5" hidden="1" x14ac:dyDescent="0.35">
      <c r="A63" s="44" t="s">
        <v>15</v>
      </c>
      <c r="B63" s="17"/>
      <c r="C63" s="35"/>
      <c r="D63" s="35"/>
      <c r="E63" s="36"/>
      <c r="F63" s="33"/>
      <c r="G63" s="65" t="s">
        <v>103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16">
        <f t="shared" si="4"/>
        <v>0</v>
      </c>
    </row>
    <row r="64" spans="1:25" s="10" customFormat="1" ht="14.5" hidden="1" x14ac:dyDescent="0.35">
      <c r="A64" s="44" t="s">
        <v>15</v>
      </c>
      <c r="B64" s="17"/>
      <c r="C64" s="35"/>
      <c r="D64" s="35"/>
      <c r="E64" s="36"/>
      <c r="F64" s="33"/>
      <c r="G64" s="65" t="s">
        <v>103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16">
        <f t="shared" si="4"/>
        <v>0</v>
      </c>
    </row>
    <row r="65" spans="1:26" s="10" customFormat="1" ht="14.5" hidden="1" x14ac:dyDescent="0.35">
      <c r="A65" s="44" t="s">
        <v>15</v>
      </c>
      <c r="B65" s="17"/>
      <c r="C65" s="35"/>
      <c r="D65" s="35"/>
      <c r="E65" s="36"/>
      <c r="F65" s="33"/>
      <c r="G65" s="65" t="s">
        <v>103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16">
        <f t="shared" si="4"/>
        <v>0</v>
      </c>
      <c r="Z65" s="45"/>
    </row>
    <row r="66" spans="1:26" s="10" customFormat="1" ht="14.5" hidden="1" x14ac:dyDescent="0.35">
      <c r="A66" s="34" t="s">
        <v>16</v>
      </c>
      <c r="B66" s="17"/>
      <c r="C66" s="42"/>
      <c r="D66" s="42"/>
      <c r="E66" s="42"/>
      <c r="F66" s="33"/>
      <c r="G66" s="33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16">
        <f t="shared" si="4"/>
        <v>0</v>
      </c>
    </row>
    <row r="67" spans="1:26" s="10" customFormat="1" ht="14.5" hidden="1" x14ac:dyDescent="0.35">
      <c r="A67" s="37"/>
      <c r="B67" s="17"/>
      <c r="C67" s="35"/>
      <c r="D67" s="35"/>
      <c r="E67" s="35"/>
      <c r="F67" s="17"/>
      <c r="G67" s="17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16">
        <f t="shared" si="4"/>
        <v>0</v>
      </c>
    </row>
    <row r="68" spans="1:26" s="10" customFormat="1" ht="14.5" hidden="1" x14ac:dyDescent="0.35">
      <c r="A68" s="37"/>
      <c r="B68" s="17"/>
      <c r="C68" s="35"/>
      <c r="D68" s="35"/>
      <c r="E68" s="35"/>
      <c r="F68" s="17"/>
      <c r="G68" s="17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16">
        <f t="shared" si="4"/>
        <v>0</v>
      </c>
    </row>
    <row r="69" spans="1:26" s="21" customFormat="1" ht="14.5" hidden="1" x14ac:dyDescent="0.35">
      <c r="A69" s="50"/>
      <c r="B69" s="51"/>
      <c r="C69" s="52"/>
      <c r="D69" s="52"/>
      <c r="E69" s="52"/>
      <c r="F69" s="53"/>
      <c r="G69" s="53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16">
        <f t="shared" si="4"/>
        <v>0</v>
      </c>
    </row>
    <row r="70" spans="1:26" s="10" customFormat="1" ht="14.5" x14ac:dyDescent="0.35">
      <c r="A70" s="20" t="s">
        <v>0</v>
      </c>
      <c r="B70" s="20"/>
      <c r="C70" s="54"/>
      <c r="D70" s="54"/>
      <c r="E70" s="54"/>
      <c r="F70" s="54"/>
      <c r="G70" s="54"/>
      <c r="H70" s="60">
        <f>SUM(H8:H69)</f>
        <v>4069.8500000000004</v>
      </c>
      <c r="I70" s="60">
        <f>SUM(I59:I69)</f>
        <v>25000.003890272441</v>
      </c>
      <c r="J70" s="60">
        <f>SUM(J34:J37)</f>
        <v>38635.56</v>
      </c>
      <c r="K70" s="60">
        <f>SUM(K7:K69)</f>
        <v>657170</v>
      </c>
      <c r="L70" s="60">
        <f>SUM(L8:L69)</f>
        <v>125822</v>
      </c>
      <c r="M70" s="60">
        <f>SUM(M7:M11)</f>
        <v>107429</v>
      </c>
      <c r="N70" s="60">
        <f>SUM(N45:N49)</f>
        <v>192090</v>
      </c>
      <c r="O70" s="60">
        <f>SUM(O7:O22)</f>
        <v>499864</v>
      </c>
      <c r="P70" s="60">
        <f>SUM(P40:P43)</f>
        <v>275054</v>
      </c>
      <c r="Q70" s="60">
        <f>SUM(Q12:Q15)</f>
        <v>480080</v>
      </c>
      <c r="R70" s="60">
        <f>SUM(R39:R42)</f>
        <v>275054</v>
      </c>
      <c r="S70" s="60">
        <f>SUM(S44:S59)</f>
        <v>8750.0000000000036</v>
      </c>
      <c r="T70" s="60">
        <f>SUM(T26:T30)</f>
        <v>251.28212189254199</v>
      </c>
      <c r="U70" s="60">
        <f>SUM(U45:U54)</f>
        <v>5020.09</v>
      </c>
      <c r="V70" s="60">
        <f>SUM(V44:V55)</f>
        <v>430.43999999999994</v>
      </c>
      <c r="W70" s="60">
        <f>SUM(W54:W69)</f>
        <v>4687.5</v>
      </c>
      <c r="X70" s="60">
        <f>SUM(X33:X36)</f>
        <v>14919.23</v>
      </c>
      <c r="Y70" s="26"/>
    </row>
    <row r="71" spans="1:26" s="10" customFormat="1" ht="14.5" x14ac:dyDescent="0.35">
      <c r="B71" s="22"/>
      <c r="C71" s="23"/>
      <c r="D71" s="23"/>
      <c r="E71" s="23"/>
      <c r="F71" s="23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5"/>
    </row>
    <row r="72" spans="1:26" ht="14.5" x14ac:dyDescent="0.35">
      <c r="A72" s="21" t="s">
        <v>20</v>
      </c>
    </row>
    <row r="73" spans="1:26" ht="14.5" hidden="1" x14ac:dyDescent="0.35">
      <c r="A73" s="21" t="s">
        <v>25</v>
      </c>
    </row>
    <row r="74" spans="1:26" ht="14.5" hidden="1" x14ac:dyDescent="0.35">
      <c r="A74" s="22" t="s">
        <v>26</v>
      </c>
    </row>
    <row r="75" spans="1:26" ht="14.5" hidden="1" x14ac:dyDescent="0.35">
      <c r="A75" s="21" t="s">
        <v>34</v>
      </c>
    </row>
    <row r="76" spans="1:26" ht="14.5" hidden="1" x14ac:dyDescent="0.35">
      <c r="A76" s="21" t="s">
        <v>35</v>
      </c>
    </row>
    <row r="77" spans="1:26" ht="14.5" hidden="1" x14ac:dyDescent="0.35">
      <c r="A77" s="21" t="s">
        <v>37</v>
      </c>
    </row>
    <row r="78" spans="1:26" ht="14.5" hidden="1" x14ac:dyDescent="0.35">
      <c r="A78" s="21" t="s">
        <v>38</v>
      </c>
    </row>
    <row r="79" spans="1:26" ht="14.5" hidden="1" x14ac:dyDescent="0.35">
      <c r="A79" s="21" t="s">
        <v>53</v>
      </c>
    </row>
    <row r="80" spans="1:26" ht="14.5" hidden="1" x14ac:dyDescent="0.35">
      <c r="A80" s="21" t="s">
        <v>54</v>
      </c>
    </row>
    <row r="81" spans="1:1" ht="14.5" hidden="1" x14ac:dyDescent="0.35">
      <c r="A81" s="21" t="s">
        <v>58</v>
      </c>
    </row>
    <row r="82" spans="1:1" ht="14.5" hidden="1" x14ac:dyDescent="0.35">
      <c r="A82" s="21" t="s">
        <v>59</v>
      </c>
    </row>
    <row r="83" spans="1:1" ht="14.5" hidden="1" x14ac:dyDescent="0.35">
      <c r="A83" s="21" t="s">
        <v>62</v>
      </c>
    </row>
    <row r="84" spans="1:1" ht="14.5" hidden="1" x14ac:dyDescent="0.35">
      <c r="A84" s="21" t="s">
        <v>63</v>
      </c>
    </row>
    <row r="85" spans="1:1" ht="14.5" hidden="1" x14ac:dyDescent="0.35">
      <c r="A85" s="21" t="s">
        <v>67</v>
      </c>
    </row>
    <row r="86" spans="1:1" ht="14.5" hidden="1" x14ac:dyDescent="0.35">
      <c r="A86" s="21" t="s">
        <v>68</v>
      </c>
    </row>
    <row r="87" spans="1:1" ht="14.5" hidden="1" x14ac:dyDescent="0.35">
      <c r="A87" s="21" t="s">
        <v>77</v>
      </c>
    </row>
    <row r="88" spans="1:1" ht="14.5" hidden="1" x14ac:dyDescent="0.35">
      <c r="A88" s="21" t="s">
        <v>78</v>
      </c>
    </row>
    <row r="89" spans="1:1" ht="14.5" hidden="1" x14ac:dyDescent="0.35">
      <c r="A89" s="21" t="s">
        <v>86</v>
      </c>
    </row>
    <row r="90" spans="1:1" ht="14.5" hidden="1" x14ac:dyDescent="0.35">
      <c r="A90" s="21" t="s">
        <v>85</v>
      </c>
    </row>
    <row r="91" spans="1:1" ht="14.5" hidden="1" x14ac:dyDescent="0.35">
      <c r="A91" s="21" t="s">
        <v>88</v>
      </c>
    </row>
    <row r="92" spans="1:1" ht="14.5" hidden="1" x14ac:dyDescent="0.35">
      <c r="A92" s="21" t="s">
        <v>89</v>
      </c>
    </row>
    <row r="93" spans="1:1" ht="14.5" hidden="1" x14ac:dyDescent="0.35">
      <c r="A93" s="21" t="s">
        <v>92</v>
      </c>
    </row>
    <row r="94" spans="1:1" ht="14.5" hidden="1" x14ac:dyDescent="0.35">
      <c r="A94" s="21" t="s">
        <v>85</v>
      </c>
    </row>
    <row r="95" spans="1:1" ht="14.5" hidden="1" x14ac:dyDescent="0.35">
      <c r="A95" s="21" t="s">
        <v>94</v>
      </c>
    </row>
    <row r="96" spans="1:1" ht="14.5" hidden="1" x14ac:dyDescent="0.35">
      <c r="A96" s="21" t="s">
        <v>95</v>
      </c>
    </row>
    <row r="97" spans="1:1" ht="14.5" hidden="1" x14ac:dyDescent="0.35">
      <c r="A97" s="21" t="s">
        <v>109</v>
      </c>
    </row>
    <row r="98" spans="1:1" ht="14.5" hidden="1" x14ac:dyDescent="0.35">
      <c r="A98" s="21" t="s">
        <v>110</v>
      </c>
    </row>
    <row r="99" spans="1:1" ht="14.5" hidden="1" x14ac:dyDescent="0.35">
      <c r="A99" s="21" t="s">
        <v>125</v>
      </c>
    </row>
    <row r="100" spans="1:1" ht="14.5" hidden="1" x14ac:dyDescent="0.35">
      <c r="A100" s="21" t="s">
        <v>126</v>
      </c>
    </row>
    <row r="101" spans="1:1" ht="14.5" hidden="1" x14ac:dyDescent="0.35">
      <c r="A101" s="21" t="s">
        <v>136</v>
      </c>
    </row>
    <row r="102" spans="1:1" ht="14.5" hidden="1" x14ac:dyDescent="0.35">
      <c r="A102" s="21" t="s">
        <v>126</v>
      </c>
    </row>
    <row r="103" spans="1:1" ht="14.5" hidden="1" x14ac:dyDescent="0.35">
      <c r="A103" s="21" t="s">
        <v>138</v>
      </c>
    </row>
    <row r="104" spans="1:1" ht="14.5" hidden="1" x14ac:dyDescent="0.35">
      <c r="A104" s="21" t="s">
        <v>137</v>
      </c>
    </row>
    <row r="105" spans="1:1" ht="14.5" x14ac:dyDescent="0.35">
      <c r="A105" s="21" t="s">
        <v>145</v>
      </c>
    </row>
    <row r="106" spans="1:1" ht="14.5" x14ac:dyDescent="0.35">
      <c r="A106" s="21" t="s">
        <v>144</v>
      </c>
    </row>
    <row r="115" spans="1:1" ht="14.5" x14ac:dyDescent="0.35">
      <c r="A115" s="89" t="s">
        <v>111</v>
      </c>
    </row>
    <row r="116" spans="1:1" ht="14.5" x14ac:dyDescent="0.35">
      <c r="A116" s="21" t="s">
        <v>127</v>
      </c>
    </row>
    <row r="117" spans="1:1" ht="14.5" x14ac:dyDescent="0.35">
      <c r="A117" s="90" t="s">
        <v>130</v>
      </c>
    </row>
    <row r="118" spans="1:1" ht="14.5" x14ac:dyDescent="0.35">
      <c r="A118" s="21" t="s">
        <v>128</v>
      </c>
    </row>
    <row r="119" spans="1:1" ht="14.5" x14ac:dyDescent="0.35">
      <c r="A119" s="90" t="s">
        <v>129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2023-05-02T14:26:40Z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