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7E8200EC-5EE9-45E6-B8CD-988A9FEB66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PE" sheetId="2" r:id="rId1"/>
  </sheets>
  <definedNames>
    <definedName name="_xlnm.Print_Area" localSheetId="0">CAPE!$A$1:$H$68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7" i="2" l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8" i="2"/>
  <c r="Y67" i="2"/>
  <c r="X67" i="2"/>
  <c r="W67" i="2"/>
  <c r="V67" i="2"/>
  <c r="U67" i="2"/>
  <c r="T28" i="2"/>
  <c r="S67" i="2"/>
  <c r="R67" i="2"/>
  <c r="Q13" i="2"/>
  <c r="Q67" i="2" s="1"/>
  <c r="P67" i="2"/>
  <c r="O19" i="2"/>
  <c r="N46" i="2"/>
  <c r="N48" i="2"/>
  <c r="M10" i="2"/>
  <c r="M67" i="2" s="1"/>
  <c r="L16" i="2"/>
  <c r="K8" i="2"/>
  <c r="K67" i="2" s="1"/>
  <c r="J34" i="2"/>
  <c r="J67" i="2" s="1"/>
  <c r="I67" i="2"/>
  <c r="H67" i="2"/>
  <c r="T67" i="2" l="1"/>
  <c r="N67" i="2"/>
  <c r="AB15" i="2"/>
  <c r="O67" i="2"/>
  <c r="AB21" i="2"/>
  <c r="L67" i="2"/>
</calcChain>
</file>

<file path=xl/sharedStrings.xml><?xml version="1.0" encoding="utf-8"?>
<sst xmlns="http://schemas.openxmlformats.org/spreadsheetml/2006/main" count="240" uniqueCount="156">
  <si>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</si>
  <si>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</si>
  <si>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</si>
  <si>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</si>
  <si>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</si>
  <si>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</si>
  <si>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</si>
  <si>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</si>
  <si>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</si>
  <si>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</si>
  <si>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</si>
  <si>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</si>
  <si>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</si>
  <si>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</si>
  <si>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</si>
  <si>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</si>
  <si>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</si>
  <si>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</si>
  <si>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</si>
  <si>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</si>
  <si>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</si>
  <si>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</si>
  <si>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</si>
  <si>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</si>
  <si>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</si>
  <si>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</si>
  <si>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</si>
  <si>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</si>
  <si>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</si>
  <si>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</si>
  <si>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</si>
  <si>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</si>
  <si>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</si>
  <si>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</si>
  <si>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</si>
  <si>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</si>
  <si>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</si>
  <si>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</si>
  <si>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</si>
  <si>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</si>
  <si>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</si>
  <si>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</si>
  <si>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</si>
  <si>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</si>
  <si>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</si>
  <si>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</si>
  <si>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</si>
  <si>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</si>
  <si>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</si>
  <si>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</si>
  <si>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</si>
  <si>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</si>
  <si>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</si>
  <si>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</si>
  <si>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</si>
  <si>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</si>
  <si>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</si>
  <si>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</si>
  <si>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</si>
  <si>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</si>
  <si>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</si>
  <si>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</si>
  <si>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</si>
  <si>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</si>
  <si>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</si>
  <si>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</si>
  <si>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</si>
  <si>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</si>
  <si>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</si>
  <si>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</si>
  <si>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</si>
  <si>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</si>
  <si>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</si>
  <si>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</si>
  <si>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</si>
  <si>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</si>
  <si>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</si>
  <si>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</si>
  <si>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</si>
  <si>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</si>
  <si>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</si>
  <si>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</si>
  <si>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</si>
  <si>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</si>
  <si>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</si>
  <si>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</si>
  <si>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</si>
  <si>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</si>
  <si>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</si>
  <si>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</si>
  <si>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</si>
  <si>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</si>
  <si>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</si>
  <si>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</si>
  <si>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</si>
  <si>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</si>
  <si>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</si>
  <si>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</si>
  <si>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</si>
  <si>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</si>
  <si>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</si>
  <si>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</si>
  <si>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</si>
  <si>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</si>
  <si>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</si>
  <si>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</si>
  <si>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</si>
  <si>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</si>
  <si>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</si>
  <si>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</si>
  <si>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</si>
  <si>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</si>
  <si>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</si>
  <si>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</si>
  <si>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</si>
  <si>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</si>
  <si>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</si>
  <si>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</si>
  <si>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</si>
  <si>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MRC</t>
  </si>
  <si>
    <t>F100VR0021</t>
  </si>
  <si>
    <t>4120-0020</t>
  </si>
  <si>
    <t>K133</t>
  </si>
  <si>
    <t>BUDGET #13 FY23</t>
  </si>
  <si>
    <t>BUDGET #13 FY23 FEB. 7, 2023</t>
  </si>
  <si>
    <t>TO ADD PARTNER FUNDS</t>
  </si>
  <si>
    <t>VENDOR CODE</t>
  </si>
  <si>
    <t>UEI #</t>
  </si>
  <si>
    <t>EV7BME4L6TJ7</t>
  </si>
  <si>
    <t>VC6000169120</t>
  </si>
  <si>
    <t>NATIONAL SCSEP CWI</t>
  </si>
  <si>
    <t>DCSSCSEP23</t>
  </si>
  <si>
    <t>7003-0006</t>
  </si>
  <si>
    <t>K246</t>
  </si>
  <si>
    <t>BUDGET #14 FY23</t>
  </si>
  <si>
    <t>BUDGET #14 FY23 APRIL 11, 2023</t>
  </si>
  <si>
    <t>TO ADD WPP EXPANSION FUNDS</t>
  </si>
  <si>
    <t>BUDGET #15 FY23 APRIL 14, 2023</t>
  </si>
  <si>
    <t>WPP SNAP EXPANSION</t>
  </si>
  <si>
    <t>OCT 1, 2022-FEB 16, 2023</t>
  </si>
  <si>
    <t>FY20233067</t>
  </si>
  <si>
    <t>FEB 17, 2023-JUNE 30,2023</t>
  </si>
  <si>
    <t>BUDGET #15 FY23</t>
  </si>
  <si>
    <t>TO ADD ADDITIONAL RESEA FUNDS</t>
  </si>
  <si>
    <t>BUDGET #16 FY23 MAY 2, 2023</t>
  </si>
  <si>
    <t>UI-35950-21-60-A-25</t>
  </si>
  <si>
    <t>BUDGET #16 FY23</t>
  </si>
  <si>
    <t>BUDGET #17 FY23</t>
  </si>
  <si>
    <t>FVETS2023</t>
  </si>
  <si>
    <t>7002-6628</t>
  </si>
  <si>
    <t>K109</t>
  </si>
  <si>
    <t>BUDGET #17 FY23 JUNE 9, 2023</t>
  </si>
  <si>
    <t>TO ADD VETS FUNDING</t>
  </si>
  <si>
    <t>BUDGET #18 FY23</t>
  </si>
  <si>
    <t>BUDGET #18 FY23 JUNE 15, 2023</t>
  </si>
  <si>
    <t>TO MOVE FUNDS FROM FY23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</si>
</sst>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Book Antiqua"/>
      <family val="1"/>
    </font>
    <font>
      <b/>
      <sz val="16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9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5" fillId="0" borderId="0"/>
  </cellStyleXfs>
  <cellXfs count="8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4" fillId="0" borderId="1" xfId="0" quotePrefix="1" applyFont="1" applyBorder="1" applyAlignment="1">
      <alignment horizontal="center"/>
    </xf>
    <xf numFmtId="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0" applyNumberFormat="1" applyFont="1" applyAlignment="1">
      <alignment horizontal="center"/>
    </xf>
    <xf numFmtId="7" fontId="4" fillId="0" borderId="0" xfId="1" applyNumberFormat="1" applyFont="1" applyFill="1" applyBorder="1" applyAlignment="1">
      <alignment horizontal="center"/>
    </xf>
    <xf numFmtId="44" fontId="4" fillId="0" borderId="0" xfId="1" applyFont="1" applyFill="1" applyBorder="1"/>
    <xf numFmtId="7" fontId="4" fillId="0" borderId="1" xfId="0" applyNumberFormat="1" applyFont="1" applyBorder="1"/>
    <xf numFmtId="44" fontId="4" fillId="0" borderId="4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center" vertical="top" readingOrder="1"/>
    </xf>
    <xf numFmtId="0" fontId="4" fillId="0" borderId="7" xfId="0" applyFont="1" applyBorder="1" applyAlignment="1">
      <alignment horizontal="center"/>
    </xf>
    <xf numFmtId="44" fontId="4" fillId="0" borderId="1" xfId="1" applyFont="1" applyFill="1" applyBorder="1"/>
    <xf numFmtId="43" fontId="4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4" fillId="0" borderId="1" xfId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44" fontId="4" fillId="0" borderId="0" xfId="0" applyNumberFormat="1" applyFont="1"/>
    <xf numFmtId="0" fontId="4" fillId="0" borderId="1" xfId="0" applyFont="1" applyBorder="1"/>
    <xf numFmtId="44" fontId="4" fillId="0" borderId="7" xfId="1" applyFont="1" applyFill="1" applyBorder="1" applyAlignment="1">
      <alignment horizontal="center" wrapText="1"/>
    </xf>
    <xf numFmtId="0" fontId="2" fillId="0" borderId="0" xfId="0" applyFont="1"/>
    <xf numFmtId="0" fontId="8" fillId="0" borderId="1" xfId="0" quotePrefix="1" applyFont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37" fontId="4" fillId="0" borderId="1" xfId="2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7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6"/>
  <sheetViews>
    <sheetView tabSelected="1" zoomScale="120" zoomScaleNormal="120" workbookViewId="0">
      <selection activeCell="F109" sqref="F109"/>
    </sheetView>
  </sheetViews>
  <sheetFormatPr defaultColWidth="9.1796875" defaultRowHeight="12" x14ac:dyDescent="0.3"/>
  <cols>
    <col min="1" max="1" width="64.81640625" style="63" customWidth="1"/>
    <col min="2" max="2" width="38.453125" style="63" customWidth="1"/>
    <col min="3" max="3" width="18.81640625" style="65" customWidth="1"/>
    <col min="4" max="4" width="12.81640625" style="65" customWidth="1"/>
    <col min="5" max="5" width="11.453125" style="65" customWidth="1"/>
    <col min="6" max="6" width="9.1796875" style="65" customWidth="1"/>
    <col min="7" max="7" width="29.54296875" style="65" customWidth="1"/>
    <col min="8" max="9" width="14" style="65" hidden="1" customWidth="1"/>
    <col min="10" max="10" width="12.26953125" style="65" hidden="1" customWidth="1"/>
    <col min="11" max="20" width="12.1796875" style="65" hidden="1" customWidth="1"/>
    <col min="21" max="21" width="17.1796875" style="65" hidden="1" customWidth="1"/>
    <col min="22" max="22" width="13.90625" style="65" hidden="1" customWidth="1"/>
    <col min="23" max="24" width="11.6328125" style="65" hidden="1" customWidth="1"/>
    <col min="25" max="25" width="11.1796875" style="65" hidden="1" customWidth="1"/>
    <col min="26" max="26" width="13.453125" style="65" customWidth="1"/>
    <col min="27" max="28" width="12.1796875" style="63" hidden="1" customWidth="1"/>
    <col min="29" max="16384" width="9.1796875" style="63"/>
  </cols>
  <sheetData>
    <row r="1" spans="1:28" ht="20.5" x14ac:dyDescent="0.45">
      <c r="A1" s="63" t="s">
        <v>10</v>
      </c>
      <c r="B1" s="61" t="s">
        <v>9</v>
      </c>
      <c r="C1" s="62"/>
      <c r="D1" s="62"/>
      <c r="E1" s="62"/>
      <c r="F1" s="62"/>
      <c r="G1" s="62"/>
      <c r="H1" s="62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8" ht="20.5" x14ac:dyDescent="0.45">
      <c r="B2" s="3"/>
      <c r="C2" s="3"/>
      <c r="D2" s="3"/>
      <c r="E2" s="64"/>
      <c r="F2" s="64"/>
      <c r="G2" s="64"/>
    </row>
    <row r="3" spans="1:28" ht="20.5" x14ac:dyDescent="0.45">
      <c r="A3" s="1" t="s">
        <v>11</v>
      </c>
      <c r="B3" s="3" t="s">
        <v>7</v>
      </c>
      <c r="C3" s="66"/>
    </row>
    <row r="4" spans="1:28" ht="21" thickBot="1" x14ac:dyDescent="0.5">
      <c r="A4" s="1"/>
      <c r="B4" s="2"/>
      <c r="C4" s="66"/>
    </row>
    <row r="5" spans="1:28" s="11" customFormat="1" ht="29.5" thickBot="1" x14ac:dyDescent="0.4">
      <c r="A5" s="6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46" t="s">
        <v>95</v>
      </c>
      <c r="H5" s="18" t="s">
        <v>26</v>
      </c>
      <c r="I5" s="46" t="s">
        <v>27</v>
      </c>
      <c r="J5" s="46" t="s">
        <v>44</v>
      </c>
      <c r="K5" s="46" t="s">
        <v>45</v>
      </c>
      <c r="L5" s="46" t="s">
        <v>54</v>
      </c>
      <c r="M5" s="46" t="s">
        <v>60</v>
      </c>
      <c r="N5" s="46" t="s">
        <v>68</v>
      </c>
      <c r="O5" s="46" t="s">
        <v>73</v>
      </c>
      <c r="P5" s="46" t="s">
        <v>78</v>
      </c>
      <c r="Q5" s="46" t="s">
        <v>86</v>
      </c>
      <c r="R5" s="46" t="s">
        <v>90</v>
      </c>
      <c r="S5" s="46" t="s">
        <v>92</v>
      </c>
      <c r="T5" s="46" t="s">
        <v>96</v>
      </c>
      <c r="U5" s="46" t="s">
        <v>123</v>
      </c>
      <c r="V5" s="46" t="s">
        <v>134</v>
      </c>
      <c r="W5" s="46" t="s">
        <v>142</v>
      </c>
      <c r="X5" s="46" t="s">
        <v>146</v>
      </c>
      <c r="Y5" s="46" t="s">
        <v>147</v>
      </c>
      <c r="Z5" s="46" t="s">
        <v>153</v>
      </c>
      <c r="AA5" s="5" t="s">
        <v>6</v>
      </c>
    </row>
    <row r="6" spans="1:28" s="11" customFormat="1" ht="14.5" x14ac:dyDescent="0.35">
      <c r="A6" s="24" t="s">
        <v>8</v>
      </c>
      <c r="B6" s="68"/>
      <c r="C6" s="69"/>
      <c r="D6" s="69"/>
      <c r="E6" s="70"/>
      <c r="F6" s="71"/>
      <c r="G6" s="71"/>
      <c r="H6" s="71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17"/>
    </row>
    <row r="7" spans="1:28" s="11" customFormat="1" ht="14.5" x14ac:dyDescent="0.35">
      <c r="A7" s="6" t="s">
        <v>46</v>
      </c>
      <c r="B7" s="8"/>
      <c r="C7" s="21"/>
      <c r="D7" s="21"/>
      <c r="E7" s="2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1:28" s="11" customFormat="1" ht="15.5" x14ac:dyDescent="0.35">
      <c r="A8" s="49" t="s">
        <v>47</v>
      </c>
      <c r="B8" s="8" t="s">
        <v>48</v>
      </c>
      <c r="C8" s="6" t="s">
        <v>49</v>
      </c>
      <c r="D8" s="50" t="s">
        <v>50</v>
      </c>
      <c r="E8" s="50">
        <v>6501</v>
      </c>
      <c r="F8" s="8">
        <v>17.259</v>
      </c>
      <c r="G8" s="60" t="s">
        <v>97</v>
      </c>
      <c r="H8" s="32"/>
      <c r="I8" s="32"/>
      <c r="J8" s="32"/>
      <c r="K8" s="32">
        <f>657170-1</f>
        <v>657169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>
        <v>-460000</v>
      </c>
      <c r="AA8" s="7">
        <f>SUM(H8:Z8)</f>
        <v>197169</v>
      </c>
    </row>
    <row r="9" spans="1:28" s="11" customFormat="1" ht="15.5" x14ac:dyDescent="0.35">
      <c r="A9" s="49" t="s">
        <v>47</v>
      </c>
      <c r="B9" s="8" t="s">
        <v>51</v>
      </c>
      <c r="C9" s="6" t="s">
        <v>49</v>
      </c>
      <c r="D9" s="50" t="s">
        <v>50</v>
      </c>
      <c r="E9" s="50">
        <v>6501</v>
      </c>
      <c r="F9" s="8">
        <v>17.259</v>
      </c>
      <c r="G9" s="60" t="s">
        <v>97</v>
      </c>
      <c r="H9" s="32"/>
      <c r="I9" s="32"/>
      <c r="J9" s="32"/>
      <c r="K9" s="32">
        <v>1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>
        <v>459999.99999999994</v>
      </c>
      <c r="AA9" s="7">
        <f t="shared" ref="AA9:AA66" si="0">SUM(H9:Z9)</f>
        <v>460000.99999999994</v>
      </c>
    </row>
    <row r="10" spans="1:28" s="11" customFormat="1" ht="15.5" hidden="1" x14ac:dyDescent="0.35">
      <c r="A10" s="10" t="s">
        <v>63</v>
      </c>
      <c r="B10" s="8" t="s">
        <v>48</v>
      </c>
      <c r="C10" s="36" t="s">
        <v>64</v>
      </c>
      <c r="D10" s="50" t="s">
        <v>65</v>
      </c>
      <c r="E10" s="50">
        <v>6502</v>
      </c>
      <c r="F10" s="6">
        <v>17.257999999999999</v>
      </c>
      <c r="G10" s="60" t="s">
        <v>97</v>
      </c>
      <c r="H10" s="32"/>
      <c r="I10" s="32"/>
      <c r="J10" s="32"/>
      <c r="K10" s="32"/>
      <c r="L10" s="32"/>
      <c r="M10" s="32">
        <f>107429-1</f>
        <v>107428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7">
        <f t="shared" si="0"/>
        <v>107428</v>
      </c>
    </row>
    <row r="11" spans="1:28" s="11" customFormat="1" ht="15.5" hidden="1" x14ac:dyDescent="0.35">
      <c r="A11" s="10" t="s">
        <v>63</v>
      </c>
      <c r="B11" s="8" t="s">
        <v>51</v>
      </c>
      <c r="C11" s="36" t="s">
        <v>64</v>
      </c>
      <c r="D11" s="50" t="s">
        <v>65</v>
      </c>
      <c r="E11" s="50">
        <v>6502</v>
      </c>
      <c r="F11" s="6">
        <v>17.257999999999999</v>
      </c>
      <c r="G11" s="60" t="s">
        <v>97</v>
      </c>
      <c r="H11" s="32"/>
      <c r="I11" s="32"/>
      <c r="J11" s="32"/>
      <c r="K11" s="32"/>
      <c r="L11" s="32"/>
      <c r="M11" s="32">
        <v>1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7">
        <f t="shared" si="0"/>
        <v>1</v>
      </c>
    </row>
    <row r="12" spans="1:28" s="11" customFormat="1" ht="14.5" hidden="1" x14ac:dyDescent="0.35">
      <c r="A12" s="20"/>
      <c r="B12" s="8"/>
      <c r="C12" s="35"/>
      <c r="D12" s="6"/>
      <c r="E12" s="8"/>
      <c r="F12" s="6"/>
      <c r="G12" s="6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7">
        <f t="shared" si="0"/>
        <v>0</v>
      </c>
    </row>
    <row r="13" spans="1:28" s="11" customFormat="1" ht="15.5" x14ac:dyDescent="0.35">
      <c r="A13" s="10" t="s">
        <v>63</v>
      </c>
      <c r="B13" s="8" t="s">
        <v>74</v>
      </c>
      <c r="C13" s="6" t="s">
        <v>89</v>
      </c>
      <c r="D13" s="50" t="s">
        <v>65</v>
      </c>
      <c r="E13" s="50">
        <v>6502</v>
      </c>
      <c r="F13" s="6">
        <v>17.257999999999999</v>
      </c>
      <c r="G13" s="60" t="s">
        <v>97</v>
      </c>
      <c r="H13" s="32"/>
      <c r="I13" s="32"/>
      <c r="J13" s="32"/>
      <c r="K13" s="32"/>
      <c r="L13" s="32"/>
      <c r="M13" s="32"/>
      <c r="N13" s="32"/>
      <c r="O13" s="32"/>
      <c r="P13" s="32"/>
      <c r="Q13" s="32">
        <f>480080-1</f>
        <v>480079</v>
      </c>
      <c r="R13" s="32"/>
      <c r="S13" s="32"/>
      <c r="T13" s="32"/>
      <c r="U13" s="32"/>
      <c r="V13" s="32"/>
      <c r="W13" s="32"/>
      <c r="X13" s="32"/>
      <c r="Y13" s="32"/>
      <c r="Z13" s="32">
        <v>-405000</v>
      </c>
      <c r="AA13" s="7">
        <f t="shared" si="0"/>
        <v>75079</v>
      </c>
    </row>
    <row r="14" spans="1:28" s="11" customFormat="1" ht="15.5" x14ac:dyDescent="0.35">
      <c r="A14" s="10" t="s">
        <v>63</v>
      </c>
      <c r="B14" s="8" t="s">
        <v>51</v>
      </c>
      <c r="C14" s="6" t="s">
        <v>89</v>
      </c>
      <c r="D14" s="50" t="s">
        <v>65</v>
      </c>
      <c r="E14" s="50">
        <v>6502</v>
      </c>
      <c r="F14" s="6">
        <v>17.257999999999999</v>
      </c>
      <c r="G14" s="60" t="s">
        <v>97</v>
      </c>
      <c r="H14" s="32"/>
      <c r="I14" s="32"/>
      <c r="J14" s="32"/>
      <c r="K14" s="32"/>
      <c r="L14" s="32"/>
      <c r="M14" s="32"/>
      <c r="N14" s="32"/>
      <c r="O14" s="32"/>
      <c r="P14" s="32"/>
      <c r="Q14" s="32">
        <v>1</v>
      </c>
      <c r="R14" s="32"/>
      <c r="S14" s="32"/>
      <c r="T14" s="32"/>
      <c r="U14" s="32"/>
      <c r="V14" s="32"/>
      <c r="W14" s="32"/>
      <c r="X14" s="32"/>
      <c r="Y14" s="32"/>
      <c r="Z14" s="32">
        <v>405000</v>
      </c>
      <c r="AA14" s="7">
        <f t="shared" si="0"/>
        <v>405001</v>
      </c>
    </row>
    <row r="15" spans="1:28" s="11" customFormat="1" ht="14.5" x14ac:dyDescent="0.35">
      <c r="A15" s="20"/>
      <c r="B15" s="8"/>
      <c r="C15" s="19"/>
      <c r="D15" s="6"/>
      <c r="E15" s="8"/>
      <c r="F15" s="6"/>
      <c r="G15" s="60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7">
        <f t="shared" si="0"/>
        <v>0</v>
      </c>
      <c r="AB15" s="41">
        <f>SUM(AA13:AA15)</f>
        <v>480080</v>
      </c>
    </row>
    <row r="16" spans="1:28" s="11" customFormat="1" ht="15.5" hidden="1" x14ac:dyDescent="0.35">
      <c r="A16" s="20" t="s">
        <v>55</v>
      </c>
      <c r="B16" s="8" t="s">
        <v>48</v>
      </c>
      <c r="C16" s="6" t="s">
        <v>56</v>
      </c>
      <c r="D16" s="50" t="s">
        <v>59</v>
      </c>
      <c r="E16" s="50">
        <v>6503</v>
      </c>
      <c r="F16" s="6">
        <v>17.277999999999999</v>
      </c>
      <c r="G16" s="60" t="s">
        <v>97</v>
      </c>
      <c r="H16" s="32"/>
      <c r="I16" s="32"/>
      <c r="J16" s="32"/>
      <c r="K16" s="32"/>
      <c r="L16" s="32">
        <f>125822-1</f>
        <v>125821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7">
        <f t="shared" si="0"/>
        <v>125821</v>
      </c>
    </row>
    <row r="17" spans="1:28" s="11" customFormat="1" ht="15.5" hidden="1" x14ac:dyDescent="0.35">
      <c r="A17" s="20" t="s">
        <v>55</v>
      </c>
      <c r="B17" s="8" t="s">
        <v>51</v>
      </c>
      <c r="C17" s="6" t="s">
        <v>56</v>
      </c>
      <c r="D17" s="50" t="s">
        <v>59</v>
      </c>
      <c r="E17" s="50">
        <v>6503</v>
      </c>
      <c r="F17" s="6">
        <v>17.277999999999999</v>
      </c>
      <c r="G17" s="60" t="s">
        <v>97</v>
      </c>
      <c r="H17" s="32"/>
      <c r="I17" s="32"/>
      <c r="J17" s="32"/>
      <c r="K17" s="32"/>
      <c r="L17" s="32">
        <v>1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7">
        <f t="shared" si="0"/>
        <v>1</v>
      </c>
    </row>
    <row r="18" spans="1:28" s="11" customFormat="1" ht="14.5" x14ac:dyDescent="0.35">
      <c r="A18" s="20"/>
      <c r="B18" s="8"/>
      <c r="C18" s="35"/>
      <c r="D18" s="6"/>
      <c r="E18" s="8"/>
      <c r="F18" s="6"/>
      <c r="G18" s="60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7">
        <f t="shared" si="0"/>
        <v>0</v>
      </c>
    </row>
    <row r="19" spans="1:28" s="11" customFormat="1" ht="15.5" x14ac:dyDescent="0.35">
      <c r="A19" s="20" t="s">
        <v>55</v>
      </c>
      <c r="B19" s="8" t="s">
        <v>74</v>
      </c>
      <c r="C19" s="6" t="s">
        <v>75</v>
      </c>
      <c r="D19" s="50" t="s">
        <v>59</v>
      </c>
      <c r="E19" s="50">
        <v>6503</v>
      </c>
      <c r="F19" s="6">
        <v>17.277999999999999</v>
      </c>
      <c r="G19" s="60" t="s">
        <v>97</v>
      </c>
      <c r="H19" s="42"/>
      <c r="I19" s="42"/>
      <c r="J19" s="42"/>
      <c r="K19" s="42"/>
      <c r="L19" s="42"/>
      <c r="M19" s="42"/>
      <c r="N19" s="42"/>
      <c r="O19" s="32">
        <f>499864-1</f>
        <v>499863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>
        <v>-370000</v>
      </c>
      <c r="AA19" s="7">
        <f t="shared" si="0"/>
        <v>129863</v>
      </c>
    </row>
    <row r="20" spans="1:28" s="11" customFormat="1" ht="15.5" x14ac:dyDescent="0.35">
      <c r="A20" s="20" t="s">
        <v>55</v>
      </c>
      <c r="B20" s="8" t="s">
        <v>51</v>
      </c>
      <c r="C20" s="6" t="s">
        <v>75</v>
      </c>
      <c r="D20" s="50" t="s">
        <v>59</v>
      </c>
      <c r="E20" s="50">
        <v>6503</v>
      </c>
      <c r="F20" s="6">
        <v>17.277999999999999</v>
      </c>
      <c r="G20" s="60" t="s">
        <v>97</v>
      </c>
      <c r="H20" s="42"/>
      <c r="I20" s="42"/>
      <c r="J20" s="42"/>
      <c r="K20" s="42"/>
      <c r="L20" s="42"/>
      <c r="M20" s="42"/>
      <c r="N20" s="42"/>
      <c r="O20" s="32">
        <v>1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>
        <v>370000</v>
      </c>
      <c r="AA20" s="7">
        <f t="shared" si="0"/>
        <v>370001</v>
      </c>
    </row>
    <row r="21" spans="1:28" s="11" customFormat="1" ht="14.5" x14ac:dyDescent="0.35">
      <c r="A21" s="20"/>
      <c r="B21" s="8"/>
      <c r="C21" s="19"/>
      <c r="D21" s="6"/>
      <c r="E21" s="8"/>
      <c r="F21" s="6"/>
      <c r="G21" s="6"/>
      <c r="H21" s="42"/>
      <c r="I21" s="42"/>
      <c r="J21" s="42"/>
      <c r="K21" s="42"/>
      <c r="L21" s="42"/>
      <c r="M21" s="42"/>
      <c r="N21" s="4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7">
        <f t="shared" si="0"/>
        <v>0</v>
      </c>
      <c r="AB21" s="41">
        <f>SUM(AA19:AA21)</f>
        <v>499864</v>
      </c>
    </row>
    <row r="22" spans="1:28" s="11" customFormat="1" ht="14.5" x14ac:dyDescent="0.35">
      <c r="A22" s="20"/>
      <c r="B22" s="8"/>
      <c r="C22" s="37"/>
      <c r="D22" s="6"/>
      <c r="E22" s="37"/>
      <c r="F22" s="6"/>
      <c r="G22" s="6"/>
      <c r="H22" s="42"/>
      <c r="I22" s="42"/>
      <c r="J22" s="42"/>
      <c r="K22" s="42"/>
      <c r="L22" s="42"/>
      <c r="M22" s="42"/>
      <c r="N22" s="4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7">
        <f t="shared" si="0"/>
        <v>0</v>
      </c>
      <c r="AB22" s="41"/>
    </row>
    <row r="23" spans="1:28" s="11" customFormat="1" ht="14.5" hidden="1" x14ac:dyDescent="0.35">
      <c r="A23" s="29"/>
      <c r="B23" s="34"/>
      <c r="C23" s="19"/>
      <c r="D23" s="6"/>
      <c r="E23" s="40"/>
      <c r="F23" s="6"/>
      <c r="G23" s="6"/>
      <c r="H23" s="42"/>
      <c r="I23" s="42"/>
      <c r="J23" s="42"/>
      <c r="K23" s="42"/>
      <c r="L23" s="42"/>
      <c r="M23" s="42"/>
      <c r="N23" s="4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7">
        <f t="shared" si="0"/>
        <v>0</v>
      </c>
      <c r="AB23" s="41"/>
    </row>
    <row r="24" spans="1:28" s="11" customFormat="1" ht="14.5" hidden="1" x14ac:dyDescent="0.35">
      <c r="A24" s="29"/>
      <c r="B24" s="8"/>
      <c r="C24" s="19"/>
      <c r="D24" s="6"/>
      <c r="E24" s="40"/>
      <c r="F24" s="6"/>
      <c r="G24" s="6"/>
      <c r="H24" s="42"/>
      <c r="I24" s="42"/>
      <c r="J24" s="42"/>
      <c r="K24" s="42"/>
      <c r="L24" s="42"/>
      <c r="M24" s="42"/>
      <c r="N24" s="4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7">
        <f t="shared" si="0"/>
        <v>0</v>
      </c>
    </row>
    <row r="25" spans="1:28" s="11" customFormat="1" ht="14.5" hidden="1" x14ac:dyDescent="0.35">
      <c r="A25" s="73"/>
      <c r="B25" s="8"/>
      <c r="C25" s="30"/>
      <c r="D25" s="6"/>
      <c r="E25" s="6"/>
      <c r="F25" s="6"/>
      <c r="G25" s="6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7">
        <f t="shared" si="0"/>
        <v>0</v>
      </c>
    </row>
    <row r="26" spans="1:28" s="11" customFormat="1" ht="14.5" hidden="1" x14ac:dyDescent="0.35">
      <c r="A26" s="4" t="s">
        <v>8</v>
      </c>
      <c r="B26" s="8"/>
      <c r="C26" s="21"/>
      <c r="D26" s="21"/>
      <c r="E26" s="2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>
        <f t="shared" si="0"/>
        <v>0</v>
      </c>
    </row>
    <row r="27" spans="1:28" s="11" customFormat="1" ht="14.5" hidden="1" x14ac:dyDescent="0.35">
      <c r="A27" s="6" t="s">
        <v>99</v>
      </c>
      <c r="B27" s="8"/>
      <c r="C27" s="21"/>
      <c r="D27" s="21"/>
      <c r="E27" s="2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4"/>
      <c r="U27" s="54"/>
      <c r="V27" s="54"/>
      <c r="W27" s="54"/>
      <c r="X27" s="54"/>
      <c r="Y27" s="54"/>
      <c r="Z27" s="54"/>
      <c r="AA27" s="7">
        <f t="shared" si="0"/>
        <v>0</v>
      </c>
    </row>
    <row r="28" spans="1:28" s="11" customFormat="1" ht="14.5" hidden="1" x14ac:dyDescent="0.35">
      <c r="A28" s="20" t="s">
        <v>103</v>
      </c>
      <c r="B28" s="8" t="s">
        <v>39</v>
      </c>
      <c r="C28" s="53" t="s">
        <v>104</v>
      </c>
      <c r="D28" s="36" t="s">
        <v>105</v>
      </c>
      <c r="E28" s="36" t="s">
        <v>106</v>
      </c>
      <c r="F28" s="6">
        <v>17.245000000000001</v>
      </c>
      <c r="G28" s="36" t="s">
        <v>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54">
        <f>251.282121892542-1</f>
        <v>250.28212189254199</v>
      </c>
      <c r="U28" s="54"/>
      <c r="V28" s="54"/>
      <c r="W28" s="54"/>
      <c r="X28" s="54"/>
      <c r="Y28" s="54"/>
      <c r="Z28" s="54"/>
      <c r="AA28" s="7">
        <f t="shared" si="0"/>
        <v>250.28212189254199</v>
      </c>
    </row>
    <row r="29" spans="1:28" s="11" customFormat="1" ht="14.5" hidden="1" x14ac:dyDescent="0.35">
      <c r="A29" s="20" t="s">
        <v>103</v>
      </c>
      <c r="B29" s="8" t="s">
        <v>107</v>
      </c>
      <c r="C29" s="53" t="s">
        <v>104</v>
      </c>
      <c r="D29" s="36" t="s">
        <v>105</v>
      </c>
      <c r="E29" s="36" t="s">
        <v>106</v>
      </c>
      <c r="F29" s="6">
        <v>17.245000000000001</v>
      </c>
      <c r="G29" s="36" t="s">
        <v>98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54">
        <v>1</v>
      </c>
      <c r="U29" s="54"/>
      <c r="V29" s="54"/>
      <c r="W29" s="54"/>
      <c r="X29" s="54"/>
      <c r="Y29" s="54"/>
      <c r="Z29" s="54"/>
      <c r="AA29" s="7">
        <f t="shared" si="0"/>
        <v>1</v>
      </c>
    </row>
    <row r="30" spans="1:28" s="11" customFormat="1" ht="14.5" hidden="1" x14ac:dyDescent="0.35">
      <c r="A30" s="20"/>
      <c r="B30" s="8"/>
      <c r="C30" s="6"/>
      <c r="D30" s="6"/>
      <c r="E30" s="6"/>
      <c r="F30" s="6"/>
      <c r="G30" s="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54"/>
      <c r="U30" s="54"/>
      <c r="V30" s="54"/>
      <c r="W30" s="54"/>
      <c r="X30" s="54"/>
      <c r="Y30" s="54"/>
      <c r="Z30" s="54"/>
      <c r="AA30" s="7">
        <f t="shared" si="0"/>
        <v>0</v>
      </c>
    </row>
    <row r="31" spans="1:28" s="11" customFormat="1" ht="14.5" hidden="1" x14ac:dyDescent="0.35">
      <c r="A31" s="20"/>
      <c r="B31" s="8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54"/>
      <c r="U31" s="54"/>
      <c r="V31" s="54"/>
      <c r="W31" s="54"/>
      <c r="X31" s="54"/>
      <c r="Y31" s="54"/>
      <c r="Z31" s="54"/>
      <c r="AA31" s="7">
        <f t="shared" si="0"/>
        <v>0</v>
      </c>
    </row>
    <row r="32" spans="1:28" s="11" customFormat="1" ht="14.5" hidden="1" x14ac:dyDescent="0.35">
      <c r="A32" s="4" t="s">
        <v>8</v>
      </c>
      <c r="B32" s="8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7">
        <f t="shared" si="0"/>
        <v>0</v>
      </c>
    </row>
    <row r="33" spans="1:28" s="11" customFormat="1" ht="14.5" hidden="1" x14ac:dyDescent="0.35">
      <c r="A33" s="6" t="s">
        <v>35</v>
      </c>
      <c r="B33" s="8"/>
      <c r="C33" s="6"/>
      <c r="D33" s="6"/>
      <c r="E33" s="6"/>
      <c r="F33" s="6"/>
      <c r="G33" s="6"/>
      <c r="H33" s="9"/>
      <c r="I33" s="9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7">
        <f t="shared" si="0"/>
        <v>0</v>
      </c>
    </row>
    <row r="34" spans="1:28" s="11" customFormat="1" ht="15.5" hidden="1" x14ac:dyDescent="0.35">
      <c r="A34" s="47" t="s">
        <v>38</v>
      </c>
      <c r="B34" s="45" t="s">
        <v>39</v>
      </c>
      <c r="C34" s="6" t="s">
        <v>40</v>
      </c>
      <c r="D34" s="6" t="s">
        <v>41</v>
      </c>
      <c r="E34" s="6" t="s">
        <v>42</v>
      </c>
      <c r="F34" s="6">
        <v>17.225000000000001</v>
      </c>
      <c r="G34" s="74" t="s">
        <v>145</v>
      </c>
      <c r="H34" s="9"/>
      <c r="I34" s="9"/>
      <c r="J34" s="38">
        <f>38635.56-1</f>
        <v>38634.559999999998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>
        <v>14919.23</v>
      </c>
      <c r="Y34" s="38"/>
      <c r="Z34" s="38"/>
      <c r="AA34" s="7">
        <f t="shared" si="0"/>
        <v>53553.789999999994</v>
      </c>
    </row>
    <row r="35" spans="1:28" s="11" customFormat="1" ht="15.5" hidden="1" x14ac:dyDescent="0.35">
      <c r="A35" s="47" t="s">
        <v>38</v>
      </c>
      <c r="B35" s="48" t="s">
        <v>43</v>
      </c>
      <c r="C35" s="6" t="s">
        <v>40</v>
      </c>
      <c r="D35" s="6" t="s">
        <v>41</v>
      </c>
      <c r="E35" s="6" t="s">
        <v>42</v>
      </c>
      <c r="F35" s="6"/>
      <c r="G35" s="74" t="s">
        <v>145</v>
      </c>
      <c r="H35" s="9"/>
      <c r="I35" s="9"/>
      <c r="J35" s="38">
        <v>1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7">
        <f t="shared" si="0"/>
        <v>1</v>
      </c>
    </row>
    <row r="36" spans="1:28" s="11" customFormat="1" ht="14.5" hidden="1" x14ac:dyDescent="0.35">
      <c r="A36" s="42"/>
      <c r="B36" s="8"/>
      <c r="C36" s="6"/>
      <c r="D36" s="6"/>
      <c r="E36" s="6"/>
      <c r="F36" s="6"/>
      <c r="G36" s="6"/>
      <c r="H36" s="9"/>
      <c r="I36" s="9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7">
        <f t="shared" si="0"/>
        <v>0</v>
      </c>
      <c r="AB36" s="41"/>
    </row>
    <row r="37" spans="1:28" s="11" customFormat="1" ht="14.5" hidden="1" x14ac:dyDescent="0.35">
      <c r="A37" s="10"/>
      <c r="B37" s="8"/>
      <c r="C37" s="6"/>
      <c r="D37" s="6"/>
      <c r="E37" s="6"/>
      <c r="F37" s="6"/>
      <c r="G37" s="6"/>
      <c r="H37" s="9"/>
      <c r="I37" s="9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7">
        <f t="shared" si="0"/>
        <v>0</v>
      </c>
    </row>
    <row r="38" spans="1:28" s="11" customFormat="1" ht="14.5" hidden="1" x14ac:dyDescent="0.35">
      <c r="A38" s="20"/>
      <c r="B38" s="8"/>
      <c r="C38" s="21"/>
      <c r="D38" s="21"/>
      <c r="E38" s="22"/>
      <c r="F38" s="6"/>
      <c r="G38" s="6"/>
      <c r="H38" s="9"/>
      <c r="I38" s="9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7">
        <f t="shared" si="0"/>
        <v>0</v>
      </c>
    </row>
    <row r="39" spans="1:28" s="11" customFormat="1" ht="14.5" hidden="1" x14ac:dyDescent="0.35">
      <c r="A39" s="4"/>
      <c r="B39" s="8"/>
      <c r="C39" s="21"/>
      <c r="D39" s="21"/>
      <c r="E39" s="22"/>
      <c r="F39" s="6"/>
      <c r="G39" s="6"/>
      <c r="H39" s="9"/>
      <c r="I39" s="9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7">
        <f t="shared" si="0"/>
        <v>0</v>
      </c>
    </row>
    <row r="40" spans="1:28" s="11" customFormat="1" ht="14.5" hidden="1" x14ac:dyDescent="0.35">
      <c r="A40" s="6" t="s">
        <v>79</v>
      </c>
      <c r="B40" s="8"/>
      <c r="C40" s="6"/>
      <c r="D40" s="6"/>
      <c r="E40" s="6"/>
      <c r="F40" s="6"/>
      <c r="G40" s="6"/>
      <c r="H40" s="9"/>
      <c r="I40" s="9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7">
        <f t="shared" si="0"/>
        <v>0</v>
      </c>
    </row>
    <row r="41" spans="1:28" s="11" customFormat="1" ht="15" hidden="1" thickBot="1" x14ac:dyDescent="0.4">
      <c r="A41" s="23" t="s">
        <v>12</v>
      </c>
      <c r="B41" s="45" t="s">
        <v>29</v>
      </c>
      <c r="C41" s="51" t="s">
        <v>80</v>
      </c>
      <c r="D41" s="52" t="s">
        <v>81</v>
      </c>
      <c r="E41" s="52" t="s">
        <v>82</v>
      </c>
      <c r="F41" s="8" t="s">
        <v>83</v>
      </c>
      <c r="G41" s="8"/>
      <c r="H41" s="9"/>
      <c r="I41" s="9"/>
      <c r="J41" s="38"/>
      <c r="K41" s="38"/>
      <c r="L41" s="38"/>
      <c r="M41" s="38"/>
      <c r="N41" s="38"/>
      <c r="O41" s="38"/>
      <c r="P41" s="38">
        <v>275054</v>
      </c>
      <c r="Q41" s="38"/>
      <c r="R41" s="38">
        <v>275054</v>
      </c>
      <c r="S41" s="38"/>
      <c r="T41" s="38"/>
      <c r="U41" s="38"/>
      <c r="V41" s="38"/>
      <c r="W41" s="38"/>
      <c r="X41" s="38"/>
      <c r="Y41" s="38"/>
      <c r="Z41" s="38"/>
      <c r="AA41" s="7">
        <f t="shared" si="0"/>
        <v>550108</v>
      </c>
    </row>
    <row r="42" spans="1:28" s="11" customFormat="1" ht="15" hidden="1" thickTop="1" x14ac:dyDescent="0.35">
      <c r="A42" s="23"/>
      <c r="B42" s="8"/>
      <c r="C42" s="6"/>
      <c r="D42" s="6"/>
      <c r="E42" s="6"/>
      <c r="F42" s="8"/>
      <c r="G42" s="8"/>
      <c r="H42" s="9"/>
      <c r="I42" s="9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7">
        <f t="shared" si="0"/>
        <v>0</v>
      </c>
    </row>
    <row r="43" spans="1:28" s="11" customFormat="1" ht="14.5" hidden="1" x14ac:dyDescent="0.35">
      <c r="A43" s="23"/>
      <c r="B43" s="8"/>
      <c r="C43" s="21"/>
      <c r="D43" s="21"/>
      <c r="E43" s="21"/>
      <c r="F43" s="8"/>
      <c r="G43" s="8"/>
      <c r="H43" s="9"/>
      <c r="I43" s="9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7">
        <f t="shared" si="0"/>
        <v>0</v>
      </c>
    </row>
    <row r="44" spans="1:28" s="11" customFormat="1" ht="14.5" x14ac:dyDescent="0.35">
      <c r="A44" s="4" t="s">
        <v>8</v>
      </c>
      <c r="B44" s="8"/>
      <c r="C44" s="21"/>
      <c r="D44" s="21"/>
      <c r="E44" s="21"/>
      <c r="F44" s="8"/>
      <c r="G44" s="8"/>
      <c r="H44" s="9"/>
      <c r="I44" s="9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7">
        <f t="shared" si="0"/>
        <v>0</v>
      </c>
    </row>
    <row r="45" spans="1:28" s="11" customFormat="1" ht="14.5" x14ac:dyDescent="0.35">
      <c r="A45" s="6" t="s">
        <v>23</v>
      </c>
      <c r="B45" s="8"/>
      <c r="C45" s="21"/>
      <c r="D45" s="21"/>
      <c r="E45" s="21"/>
      <c r="F45" s="8"/>
      <c r="G45" s="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7">
        <f t="shared" si="0"/>
        <v>0</v>
      </c>
    </row>
    <row r="46" spans="1:28" s="11" customFormat="1" ht="14.5" x14ac:dyDescent="0.35">
      <c r="A46" s="10" t="s">
        <v>13</v>
      </c>
      <c r="B46" s="8" t="s">
        <v>48</v>
      </c>
      <c r="C46" s="6" t="s">
        <v>69</v>
      </c>
      <c r="D46" s="6" t="s">
        <v>70</v>
      </c>
      <c r="E46" s="6" t="s">
        <v>71</v>
      </c>
      <c r="F46" s="8">
        <v>17.207000000000001</v>
      </c>
      <c r="G46" s="36" t="s">
        <v>100</v>
      </c>
      <c r="H46" s="38"/>
      <c r="I46" s="38"/>
      <c r="J46" s="38"/>
      <c r="K46" s="38"/>
      <c r="L46" s="38"/>
      <c r="M46" s="38"/>
      <c r="N46" s="38">
        <f>158194-1</f>
        <v>158193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>
        <v>-9999.9999999999909</v>
      </c>
      <c r="AA46" s="7">
        <f t="shared" si="0"/>
        <v>148193</v>
      </c>
    </row>
    <row r="47" spans="1:28" s="11" customFormat="1" ht="14.5" x14ac:dyDescent="0.35">
      <c r="A47" s="10" t="s">
        <v>13</v>
      </c>
      <c r="B47" s="8" t="s">
        <v>51</v>
      </c>
      <c r="C47" s="6" t="s">
        <v>69</v>
      </c>
      <c r="D47" s="6" t="s">
        <v>70</v>
      </c>
      <c r="E47" s="6" t="s">
        <v>71</v>
      </c>
      <c r="F47" s="8">
        <v>17.207000000000001</v>
      </c>
      <c r="G47" s="36" t="s">
        <v>100</v>
      </c>
      <c r="H47" s="38"/>
      <c r="I47" s="38"/>
      <c r="J47" s="38"/>
      <c r="K47" s="38"/>
      <c r="L47" s="38"/>
      <c r="M47" s="38"/>
      <c r="N47" s="38">
        <v>1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>
        <v>9999.9999999999927</v>
      </c>
      <c r="AA47" s="7">
        <f t="shared" si="0"/>
        <v>10000.999999999993</v>
      </c>
    </row>
    <row r="48" spans="1:28" s="11" customFormat="1" ht="14.5" hidden="1" x14ac:dyDescent="0.35">
      <c r="A48" s="10" t="s">
        <v>14</v>
      </c>
      <c r="B48" s="8" t="s">
        <v>48</v>
      </c>
      <c r="C48" s="6" t="s">
        <v>69</v>
      </c>
      <c r="D48" s="6" t="s">
        <v>70</v>
      </c>
      <c r="E48" s="6" t="s">
        <v>72</v>
      </c>
      <c r="F48" s="8"/>
      <c r="G48" s="36" t="s">
        <v>100</v>
      </c>
      <c r="H48" s="38"/>
      <c r="I48" s="38"/>
      <c r="J48" s="38"/>
      <c r="K48" s="38"/>
      <c r="L48" s="38"/>
      <c r="M48" s="38"/>
      <c r="N48" s="38">
        <f>33896-1</f>
        <v>33895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7">
        <f t="shared" si="0"/>
        <v>33895</v>
      </c>
    </row>
    <row r="49" spans="1:27" s="11" customFormat="1" ht="14.5" hidden="1" x14ac:dyDescent="0.35">
      <c r="A49" s="10" t="s">
        <v>14</v>
      </c>
      <c r="B49" s="8" t="s">
        <v>51</v>
      </c>
      <c r="C49" s="6" t="s">
        <v>69</v>
      </c>
      <c r="D49" s="6" t="s">
        <v>70</v>
      </c>
      <c r="E49" s="6" t="s">
        <v>72</v>
      </c>
      <c r="F49" s="8"/>
      <c r="G49" s="36" t="s">
        <v>100</v>
      </c>
      <c r="H49" s="38"/>
      <c r="I49" s="38"/>
      <c r="J49" s="38"/>
      <c r="K49" s="38"/>
      <c r="L49" s="38"/>
      <c r="M49" s="38"/>
      <c r="N49" s="38">
        <v>1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7">
        <f t="shared" si="0"/>
        <v>1</v>
      </c>
    </row>
    <row r="50" spans="1:27" s="11" customFormat="1" ht="14.5" hidden="1" x14ac:dyDescent="0.35">
      <c r="A50" s="55" t="s">
        <v>111</v>
      </c>
      <c r="B50" s="45" t="s">
        <v>39</v>
      </c>
      <c r="C50" s="75" t="s">
        <v>112</v>
      </c>
      <c r="D50" s="76" t="s">
        <v>113</v>
      </c>
      <c r="E50" s="76" t="s">
        <v>114</v>
      </c>
      <c r="F50" s="8" t="s">
        <v>83</v>
      </c>
      <c r="G50" s="26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>
        <v>1300</v>
      </c>
      <c r="V50" s="38"/>
      <c r="W50" s="38"/>
      <c r="X50" s="38"/>
      <c r="Y50" s="38"/>
      <c r="Z50" s="38"/>
      <c r="AA50" s="7">
        <f t="shared" si="0"/>
        <v>1300</v>
      </c>
    </row>
    <row r="51" spans="1:27" s="11" customFormat="1" ht="14.5" hidden="1" x14ac:dyDescent="0.35">
      <c r="A51" s="55" t="s">
        <v>115</v>
      </c>
      <c r="B51" s="45" t="s">
        <v>39</v>
      </c>
      <c r="C51" s="77" t="s">
        <v>116</v>
      </c>
      <c r="D51" s="77" t="s">
        <v>117</v>
      </c>
      <c r="E51" s="76" t="s">
        <v>118</v>
      </c>
      <c r="F51" s="8" t="s">
        <v>83</v>
      </c>
      <c r="G51" s="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>
        <v>3170.63</v>
      </c>
      <c r="V51" s="38"/>
      <c r="W51" s="38"/>
      <c r="X51" s="38"/>
      <c r="Y51" s="38"/>
      <c r="Z51" s="38"/>
      <c r="AA51" s="7">
        <f t="shared" si="0"/>
        <v>3170.63</v>
      </c>
    </row>
    <row r="52" spans="1:27" s="11" customFormat="1" ht="15" hidden="1" thickBot="1" x14ac:dyDescent="0.4">
      <c r="A52" s="55" t="s">
        <v>119</v>
      </c>
      <c r="B52" s="45" t="s">
        <v>39</v>
      </c>
      <c r="C52" s="78" t="s">
        <v>120</v>
      </c>
      <c r="D52" s="78" t="s">
        <v>121</v>
      </c>
      <c r="E52" s="79" t="s">
        <v>122</v>
      </c>
      <c r="F52" s="8" t="s">
        <v>83</v>
      </c>
      <c r="G52" s="26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>
        <v>549.46</v>
      </c>
      <c r="V52" s="38"/>
      <c r="W52" s="38"/>
      <c r="X52" s="38"/>
      <c r="Y52" s="38"/>
      <c r="Z52" s="38"/>
      <c r="AA52" s="7">
        <f t="shared" si="0"/>
        <v>549.46</v>
      </c>
    </row>
    <row r="53" spans="1:27" s="11" customFormat="1" ht="15" hidden="1" thickBot="1" x14ac:dyDescent="0.4">
      <c r="A53" s="10" t="s">
        <v>130</v>
      </c>
      <c r="B53" s="45" t="s">
        <v>39</v>
      </c>
      <c r="C53" s="6" t="s">
        <v>131</v>
      </c>
      <c r="D53" s="6" t="s">
        <v>132</v>
      </c>
      <c r="E53" s="36" t="s">
        <v>133</v>
      </c>
      <c r="F53" s="58">
        <v>17.234999999999999</v>
      </c>
      <c r="G53" s="26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>
        <v>430.43999999999994</v>
      </c>
      <c r="W53" s="38"/>
      <c r="X53" s="38"/>
      <c r="Y53" s="38"/>
      <c r="Z53" s="38"/>
      <c r="AA53" s="7">
        <f t="shared" si="0"/>
        <v>430.43999999999994</v>
      </c>
    </row>
    <row r="54" spans="1:27" s="11" customFormat="1" ht="14.5" hidden="1" x14ac:dyDescent="0.35">
      <c r="A54" s="59" t="s">
        <v>138</v>
      </c>
      <c r="B54" s="45" t="s">
        <v>139</v>
      </c>
      <c r="C54" s="6" t="s">
        <v>140</v>
      </c>
      <c r="D54" s="6" t="s">
        <v>17</v>
      </c>
      <c r="E54" s="6" t="s">
        <v>18</v>
      </c>
      <c r="F54" s="80">
        <v>10.561</v>
      </c>
      <c r="G54" s="26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>
        <v>2083.3312499999997</v>
      </c>
      <c r="X54" s="38"/>
      <c r="Y54" s="38"/>
      <c r="Z54" s="38"/>
      <c r="AA54" s="7">
        <f t="shared" si="0"/>
        <v>2083.3312499999997</v>
      </c>
    </row>
    <row r="55" spans="1:27" s="11" customFormat="1" ht="14.5" hidden="1" x14ac:dyDescent="0.35">
      <c r="A55" s="10" t="s">
        <v>138</v>
      </c>
      <c r="B55" s="45" t="s">
        <v>141</v>
      </c>
      <c r="C55" s="6" t="s">
        <v>140</v>
      </c>
      <c r="D55" s="6" t="s">
        <v>17</v>
      </c>
      <c r="E55" s="6" t="s">
        <v>18</v>
      </c>
      <c r="F55" s="80">
        <v>10.561</v>
      </c>
      <c r="G55" s="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>
        <v>2604.1687500000003</v>
      </c>
      <c r="X55" s="38"/>
      <c r="Y55" s="38"/>
      <c r="Z55" s="38"/>
      <c r="AA55" s="7">
        <f t="shared" si="0"/>
        <v>2604.1687500000003</v>
      </c>
    </row>
    <row r="56" spans="1:27" s="11" customFormat="1" ht="14.5" hidden="1" x14ac:dyDescent="0.35">
      <c r="A56" s="25" t="s">
        <v>16</v>
      </c>
      <c r="B56" s="8"/>
      <c r="C56" s="39"/>
      <c r="D56" s="19"/>
      <c r="E56" s="6"/>
      <c r="F56" s="8"/>
      <c r="G56" s="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7">
        <f t="shared" si="0"/>
        <v>0</v>
      </c>
    </row>
    <row r="57" spans="1:27" s="11" customFormat="1" ht="14.5" hidden="1" x14ac:dyDescent="0.35">
      <c r="A57" s="59"/>
      <c r="B57" s="8"/>
      <c r="C57" s="36"/>
      <c r="D57" s="36"/>
      <c r="E57" s="36"/>
      <c r="F57" s="26"/>
      <c r="G57" s="2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">
        <f t="shared" si="0"/>
        <v>0</v>
      </c>
    </row>
    <row r="58" spans="1:27" s="11" customFormat="1" ht="14.5" hidden="1" x14ac:dyDescent="0.35">
      <c r="A58" s="25" t="s">
        <v>20</v>
      </c>
      <c r="B58" s="45" t="s">
        <v>21</v>
      </c>
      <c r="C58" s="6" t="s">
        <v>22</v>
      </c>
      <c r="D58" s="19" t="s">
        <v>17</v>
      </c>
      <c r="E58" s="6" t="s">
        <v>18</v>
      </c>
      <c r="F58" s="8"/>
      <c r="G58" s="8"/>
      <c r="H58" s="38">
        <v>4069.8500000000004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7">
        <f t="shared" si="0"/>
        <v>4069.8500000000004</v>
      </c>
    </row>
    <row r="59" spans="1:27" s="11" customFormat="1" ht="14.5" hidden="1" x14ac:dyDescent="0.35">
      <c r="A59" s="10" t="s">
        <v>28</v>
      </c>
      <c r="B59" s="45" t="s">
        <v>39</v>
      </c>
      <c r="C59" s="6" t="s">
        <v>30</v>
      </c>
      <c r="D59" s="6" t="s">
        <v>31</v>
      </c>
      <c r="E59" s="6" t="s">
        <v>32</v>
      </c>
      <c r="F59" s="8"/>
      <c r="G59" s="8"/>
      <c r="H59" s="38"/>
      <c r="I59" s="38">
        <v>25000.003890272441</v>
      </c>
      <c r="J59" s="38"/>
      <c r="K59" s="38"/>
      <c r="L59" s="38"/>
      <c r="M59" s="38"/>
      <c r="N59" s="38"/>
      <c r="O59" s="38"/>
      <c r="P59" s="38"/>
      <c r="Q59" s="38"/>
      <c r="R59" s="38"/>
      <c r="S59" s="38">
        <v>8750.0000000000036</v>
      </c>
      <c r="T59" s="38"/>
      <c r="U59" s="38"/>
      <c r="V59" s="38"/>
      <c r="W59" s="38"/>
      <c r="X59" s="38"/>
      <c r="Y59" s="38"/>
      <c r="Z59" s="38"/>
      <c r="AA59" s="7">
        <f t="shared" si="0"/>
        <v>33750.003890272448</v>
      </c>
    </row>
    <row r="60" spans="1:27" s="11" customFormat="1" ht="14.5" hidden="1" x14ac:dyDescent="0.35">
      <c r="A60" s="25"/>
      <c r="B60" s="26"/>
      <c r="C60" s="31"/>
      <c r="D60" s="31"/>
      <c r="E60" s="31"/>
      <c r="F60" s="26"/>
      <c r="G60" s="26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7">
        <f t="shared" si="0"/>
        <v>0</v>
      </c>
    </row>
    <row r="61" spans="1:27" s="11" customFormat="1" ht="14.5" hidden="1" x14ac:dyDescent="0.35">
      <c r="A61" s="4" t="s">
        <v>8</v>
      </c>
      <c r="B61" s="26"/>
      <c r="C61" s="27"/>
      <c r="D61" s="27"/>
      <c r="E61" s="28"/>
      <c r="F61" s="26"/>
      <c r="G61" s="26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7">
        <f t="shared" si="0"/>
        <v>0</v>
      </c>
    </row>
    <row r="62" spans="1:27" s="11" customFormat="1" ht="14.5" hidden="1" x14ac:dyDescent="0.35">
      <c r="A62" s="6" t="s">
        <v>101</v>
      </c>
      <c r="B62" s="26"/>
      <c r="C62" s="27"/>
      <c r="D62" s="27"/>
      <c r="E62" s="28"/>
      <c r="F62" s="26"/>
      <c r="G62" s="26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7">
        <f t="shared" si="0"/>
        <v>0</v>
      </c>
    </row>
    <row r="63" spans="1:27" s="11" customFormat="1" ht="14.5" hidden="1" x14ac:dyDescent="0.35">
      <c r="A63" s="29" t="s">
        <v>15</v>
      </c>
      <c r="B63" s="8" t="s">
        <v>39</v>
      </c>
      <c r="C63" s="60" t="s">
        <v>148</v>
      </c>
      <c r="D63" s="60" t="s">
        <v>149</v>
      </c>
      <c r="E63" s="22" t="s">
        <v>150</v>
      </c>
      <c r="F63" s="19">
        <v>17.800999999999998</v>
      </c>
      <c r="G63" s="36" t="s">
        <v>102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>
        <v>12570</v>
      </c>
      <c r="Z63" s="38"/>
      <c r="AA63" s="7">
        <f t="shared" si="0"/>
        <v>12570</v>
      </c>
    </row>
    <row r="64" spans="1:27" s="11" customFormat="1" ht="14.5" hidden="1" x14ac:dyDescent="0.35">
      <c r="A64" s="23"/>
      <c r="B64" s="8"/>
      <c r="C64" s="21"/>
      <c r="D64" s="21"/>
      <c r="E64" s="21"/>
      <c r="F64" s="8"/>
      <c r="G64" s="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7">
        <f t="shared" si="0"/>
        <v>0</v>
      </c>
    </row>
    <row r="65" spans="1:27" s="11" customFormat="1" ht="14.5" hidden="1" x14ac:dyDescent="0.35">
      <c r="A65" s="23"/>
      <c r="B65" s="8"/>
      <c r="C65" s="21"/>
      <c r="D65" s="21"/>
      <c r="E65" s="21"/>
      <c r="F65" s="8"/>
      <c r="G65" s="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7">
        <f t="shared" si="0"/>
        <v>0</v>
      </c>
    </row>
    <row r="66" spans="1:27" s="11" customFormat="1" ht="14.5" hidden="1" x14ac:dyDescent="0.35">
      <c r="A66" s="81"/>
      <c r="B66" s="26"/>
      <c r="C66" s="31"/>
      <c r="D66" s="31"/>
      <c r="E66" s="31"/>
      <c r="F66" s="27"/>
      <c r="G66" s="27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7">
        <f t="shared" si="0"/>
        <v>0</v>
      </c>
    </row>
    <row r="67" spans="1:27" s="11" customFormat="1" ht="14.5" x14ac:dyDescent="0.35">
      <c r="A67" s="10" t="s">
        <v>0</v>
      </c>
      <c r="B67" s="10"/>
      <c r="C67" s="33"/>
      <c r="D67" s="33"/>
      <c r="E67" s="33"/>
      <c r="F67" s="33"/>
      <c r="G67" s="33"/>
      <c r="H67" s="38">
        <f>SUM(H8:H66)</f>
        <v>4069.8500000000004</v>
      </c>
      <c r="I67" s="38">
        <f>SUM(I59:I66)</f>
        <v>25000.003890272441</v>
      </c>
      <c r="J67" s="38">
        <f>SUM(J34:J37)</f>
        <v>38635.56</v>
      </c>
      <c r="K67" s="38">
        <f>SUM(K7:K66)</f>
        <v>657170</v>
      </c>
      <c r="L67" s="38">
        <f>SUM(L8:L66)</f>
        <v>125822</v>
      </c>
      <c r="M67" s="38">
        <f>SUM(M7:M11)</f>
        <v>107429</v>
      </c>
      <c r="N67" s="38">
        <f>SUM(N45:N49)</f>
        <v>192090</v>
      </c>
      <c r="O67" s="38">
        <f>SUM(O7:O22)</f>
        <v>499864</v>
      </c>
      <c r="P67" s="38">
        <f>SUM(P40:P43)</f>
        <v>275054</v>
      </c>
      <c r="Q67" s="38">
        <f>SUM(Q12:Q15)</f>
        <v>480080</v>
      </c>
      <c r="R67" s="38">
        <f>SUM(R39:R42)</f>
        <v>275054</v>
      </c>
      <c r="S67" s="38">
        <f>SUM(S44:S59)</f>
        <v>8750.0000000000036</v>
      </c>
      <c r="T67" s="38">
        <f>SUM(T26:T30)</f>
        <v>251.28212189254199</v>
      </c>
      <c r="U67" s="38">
        <f>SUM(U45:U54)</f>
        <v>5020.09</v>
      </c>
      <c r="V67" s="38">
        <f>SUM(V44:V55)</f>
        <v>430.43999999999994</v>
      </c>
      <c r="W67" s="38">
        <f>SUM(W54:W66)</f>
        <v>4687.5</v>
      </c>
      <c r="X67" s="38">
        <f>SUM(X33:X36)</f>
        <v>14919.23</v>
      </c>
      <c r="Y67" s="38">
        <f>SUM(Y62:Y65)</f>
        <v>12570</v>
      </c>
      <c r="Z67" s="38">
        <f>SUM(Z7:Z47)</f>
        <v>-5.6388671509921551E-11</v>
      </c>
      <c r="AA67" s="16"/>
    </row>
    <row r="68" spans="1:27" s="11" customFormat="1" ht="14.5" x14ac:dyDescent="0.35">
      <c r="B68" s="12"/>
      <c r="C68" s="13"/>
      <c r="D68" s="13"/>
      <c r="E68" s="13"/>
      <c r="F68" s="13"/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 spans="1:27" ht="14.5" x14ac:dyDescent="0.35">
      <c r="A69" s="11" t="s">
        <v>19</v>
      </c>
    </row>
    <row r="70" spans="1:27" ht="14.5" hidden="1" x14ac:dyDescent="0.35">
      <c r="A70" s="11" t="s">
        <v>24</v>
      </c>
    </row>
    <row r="71" spans="1:27" ht="14.5" hidden="1" x14ac:dyDescent="0.35">
      <c r="A71" s="12" t="s">
        <v>25</v>
      </c>
    </row>
    <row r="72" spans="1:27" ht="14.5" hidden="1" x14ac:dyDescent="0.35">
      <c r="A72" s="11" t="s">
        <v>33</v>
      </c>
    </row>
    <row r="73" spans="1:27" ht="14.5" hidden="1" x14ac:dyDescent="0.35">
      <c r="A73" s="11" t="s">
        <v>34</v>
      </c>
    </row>
    <row r="74" spans="1:27" ht="14.5" hidden="1" x14ac:dyDescent="0.35">
      <c r="A74" s="11" t="s">
        <v>36</v>
      </c>
    </row>
    <row r="75" spans="1:27" ht="14.5" hidden="1" x14ac:dyDescent="0.35">
      <c r="A75" s="11" t="s">
        <v>37</v>
      </c>
    </row>
    <row r="76" spans="1:27" ht="14.5" hidden="1" x14ac:dyDescent="0.35">
      <c r="A76" s="11" t="s">
        <v>52</v>
      </c>
    </row>
    <row r="77" spans="1:27" ht="14.5" hidden="1" x14ac:dyDescent="0.35">
      <c r="A77" s="11" t="s">
        <v>53</v>
      </c>
    </row>
    <row r="78" spans="1:27" ht="14.5" hidden="1" x14ac:dyDescent="0.35">
      <c r="A78" s="11" t="s">
        <v>57</v>
      </c>
    </row>
    <row r="79" spans="1:27" ht="14.5" hidden="1" x14ac:dyDescent="0.35">
      <c r="A79" s="11" t="s">
        <v>58</v>
      </c>
    </row>
    <row r="80" spans="1:27" ht="14.5" hidden="1" x14ac:dyDescent="0.35">
      <c r="A80" s="11" t="s">
        <v>61</v>
      </c>
    </row>
    <row r="81" spans="1:1" ht="14.5" hidden="1" x14ac:dyDescent="0.35">
      <c r="A81" s="11" t="s">
        <v>62</v>
      </c>
    </row>
    <row r="82" spans="1:1" ht="14.5" hidden="1" x14ac:dyDescent="0.35">
      <c r="A82" s="11" t="s">
        <v>66</v>
      </c>
    </row>
    <row r="83" spans="1:1" ht="14.5" hidden="1" x14ac:dyDescent="0.35">
      <c r="A83" s="11" t="s">
        <v>67</v>
      </c>
    </row>
    <row r="84" spans="1:1" ht="14.5" hidden="1" x14ac:dyDescent="0.35">
      <c r="A84" s="11" t="s">
        <v>76</v>
      </c>
    </row>
    <row r="85" spans="1:1" ht="14.5" hidden="1" x14ac:dyDescent="0.35">
      <c r="A85" s="11" t="s">
        <v>77</v>
      </c>
    </row>
    <row r="86" spans="1:1" ht="14.5" hidden="1" x14ac:dyDescent="0.35">
      <c r="A86" s="11" t="s">
        <v>85</v>
      </c>
    </row>
    <row r="87" spans="1:1" ht="14.5" hidden="1" x14ac:dyDescent="0.35">
      <c r="A87" s="11" t="s">
        <v>84</v>
      </c>
    </row>
    <row r="88" spans="1:1" ht="14.5" hidden="1" x14ac:dyDescent="0.35">
      <c r="A88" s="11" t="s">
        <v>87</v>
      </c>
    </row>
    <row r="89" spans="1:1" ht="14.5" hidden="1" x14ac:dyDescent="0.35">
      <c r="A89" s="11" t="s">
        <v>88</v>
      </c>
    </row>
    <row r="90" spans="1:1" ht="14.5" hidden="1" x14ac:dyDescent="0.35">
      <c r="A90" s="11" t="s">
        <v>91</v>
      </c>
    </row>
    <row r="91" spans="1:1" ht="14.5" hidden="1" x14ac:dyDescent="0.35">
      <c r="A91" s="11" t="s">
        <v>84</v>
      </c>
    </row>
    <row r="92" spans="1:1" ht="14.5" hidden="1" x14ac:dyDescent="0.35">
      <c r="A92" s="11" t="s">
        <v>93</v>
      </c>
    </row>
    <row r="93" spans="1:1" ht="14.5" hidden="1" x14ac:dyDescent="0.35">
      <c r="A93" s="11" t="s">
        <v>94</v>
      </c>
    </row>
    <row r="94" spans="1:1" ht="14.5" hidden="1" x14ac:dyDescent="0.35">
      <c r="A94" s="11" t="s">
        <v>108</v>
      </c>
    </row>
    <row r="95" spans="1:1" ht="14.5" hidden="1" x14ac:dyDescent="0.35">
      <c r="A95" s="11" t="s">
        <v>109</v>
      </c>
    </row>
    <row r="96" spans="1:1" ht="14.5" hidden="1" x14ac:dyDescent="0.35">
      <c r="A96" s="11" t="s">
        <v>124</v>
      </c>
    </row>
    <row r="97" spans="1:1" ht="14.5" hidden="1" x14ac:dyDescent="0.35">
      <c r="A97" s="11" t="s">
        <v>125</v>
      </c>
    </row>
    <row r="98" spans="1:1" ht="14.5" hidden="1" x14ac:dyDescent="0.35">
      <c r="A98" s="11" t="s">
        <v>135</v>
      </c>
    </row>
    <row r="99" spans="1:1" ht="14.5" hidden="1" x14ac:dyDescent="0.35">
      <c r="A99" s="11" t="s">
        <v>125</v>
      </c>
    </row>
    <row r="100" spans="1:1" ht="14.5" hidden="1" x14ac:dyDescent="0.35">
      <c r="A100" s="11" t="s">
        <v>137</v>
      </c>
    </row>
    <row r="101" spans="1:1" ht="14.5" hidden="1" x14ac:dyDescent="0.35">
      <c r="A101" s="11" t="s">
        <v>136</v>
      </c>
    </row>
    <row r="102" spans="1:1" ht="14.5" hidden="1" x14ac:dyDescent="0.35">
      <c r="A102" s="11" t="s">
        <v>144</v>
      </c>
    </row>
    <row r="103" spans="1:1" ht="14.5" hidden="1" x14ac:dyDescent="0.35">
      <c r="A103" s="11" t="s">
        <v>143</v>
      </c>
    </row>
    <row r="104" spans="1:1" ht="14.5" hidden="1" x14ac:dyDescent="0.35">
      <c r="A104" s="11" t="s">
        <v>151</v>
      </c>
    </row>
    <row r="105" spans="1:1" ht="14.5" hidden="1" x14ac:dyDescent="0.35">
      <c r="A105" s="11" t="s">
        <v>152</v>
      </c>
    </row>
    <row r="106" spans="1:1" ht="14.5" x14ac:dyDescent="0.35">
      <c r="A106" s="11" t="s">
        <v>154</v>
      </c>
    </row>
    <row r="107" spans="1:1" ht="14.5" x14ac:dyDescent="0.35">
      <c r="A107" s="11" t="s">
        <v>155</v>
      </c>
    </row>
    <row r="112" spans="1:1" ht="14.5" x14ac:dyDescent="0.35">
      <c r="A112" s="56" t="s">
        <v>110</v>
      </c>
    </row>
    <row r="113" spans="1:1" ht="14.5" x14ac:dyDescent="0.35">
      <c r="A113" s="11" t="s">
        <v>126</v>
      </c>
    </row>
    <row r="114" spans="1:1" ht="14.5" x14ac:dyDescent="0.35">
      <c r="A114" s="57" t="s">
        <v>129</v>
      </c>
    </row>
    <row r="115" spans="1:1" ht="14.5" x14ac:dyDescent="0.35">
      <c r="A115" s="11" t="s">
        <v>127</v>
      </c>
    </row>
    <row r="116" spans="1:1" ht="14.5" x14ac:dyDescent="0.35">
      <c r="A116" s="57" t="s">
        <v>128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2023-06-15T21:44:23Z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