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-my.sharepoint.com/personal/milly_ruiz_mass_gov/Documents/Finance 22/FINANCE 23/LAWRENCE/"/>
    </mc:Choice>
  </mc:AlternateContent>
  <xr:revisionPtr revIDLastSave="0" documentId="8_{8F021853-60B6-4EA5-BEFA-ECB219282AD4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LAWRENCE" sheetId="2" r:id="rId1"/>
  </sheets>
  <definedNames>
    <definedName name="_xlnm.Print_Area" localSheetId="0">LAWRENCE!$A$1:$H$72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W51" i="2" l="1"/>
  <c r="W50" i="2"/>
  <c r="V50" i="2"/>
  <c r="V70" i="2"/>
  <c r="U70" i="2"/>
  <c r="W46" i="2"/>
  <c r="T70" i="2" l="1"/>
  <c r="X70" i="2"/>
  <c r="S70" i="2"/>
  <c r="W29" i="2"/>
  <c r="R15" i="2"/>
  <c r="W15" i="2" s="1"/>
  <c r="W16" i="2"/>
  <c r="Q70" i="2"/>
  <c r="P18" i="2"/>
  <c r="W18" i="2" s="1"/>
  <c r="W19" i="2"/>
  <c r="W35" i="2"/>
  <c r="W37" i="2"/>
  <c r="O36" i="2"/>
  <c r="W36" i="2" s="1"/>
  <c r="O34" i="2"/>
  <c r="W34" i="2" s="1"/>
  <c r="W11" i="2"/>
  <c r="W12" i="2"/>
  <c r="W13" i="2"/>
  <c r="W17" i="2"/>
  <c r="W21" i="2"/>
  <c r="W22" i="2"/>
  <c r="W23" i="2"/>
  <c r="W24" i="2"/>
  <c r="W25" i="2"/>
  <c r="W26" i="2"/>
  <c r="W27" i="2"/>
  <c r="W28" i="2"/>
  <c r="W30" i="2"/>
  <c r="W31" i="2"/>
  <c r="W32" i="2"/>
  <c r="W33" i="2"/>
  <c r="W38" i="2"/>
  <c r="W39" i="2"/>
  <c r="W40" i="2"/>
  <c r="W41" i="2"/>
  <c r="W42" i="2"/>
  <c r="W43" i="2"/>
  <c r="W44" i="2"/>
  <c r="W45" i="2"/>
  <c r="W47" i="2"/>
  <c r="W48" i="2"/>
  <c r="W49" i="2"/>
  <c r="W52" i="2"/>
  <c r="W53" i="2"/>
  <c r="W54" i="2"/>
  <c r="W55" i="2"/>
  <c r="W56" i="2"/>
  <c r="W57" i="2"/>
  <c r="W58" i="2"/>
  <c r="W59" i="2"/>
  <c r="W60" i="2"/>
  <c r="W61" i="2"/>
  <c r="W62" i="2"/>
  <c r="W63" i="2"/>
  <c r="W64" i="2"/>
  <c r="W65" i="2"/>
  <c r="W66" i="2"/>
  <c r="W67" i="2"/>
  <c r="N10" i="2"/>
  <c r="N70" i="2" s="1"/>
  <c r="M70" i="2"/>
  <c r="W68" i="2"/>
  <c r="L12" i="2"/>
  <c r="L70" i="2" s="1"/>
  <c r="W9" i="2"/>
  <c r="K8" i="2"/>
  <c r="W8" i="2" s="1"/>
  <c r="J65" i="2"/>
  <c r="J70" i="2" s="1"/>
  <c r="I70" i="2"/>
  <c r="W69" i="2"/>
  <c r="H70" i="2"/>
  <c r="R70" i="2" l="1"/>
  <c r="P70" i="2"/>
  <c r="O70" i="2"/>
  <c r="W10" i="2"/>
  <c r="K70" i="2"/>
</calcChain>
</file>

<file path=xl/sharedStrings.xml><?xml version="1.0" encoding="utf-8"?>
<sst xmlns="http://schemas.openxmlformats.org/spreadsheetml/2006/main" count="224" uniqueCount="137">
  <si>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</si>
  <si>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</si>
  <si>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</si>
  <si>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</si>
  <si>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</si>
  <si>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</si>
  <si>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</si>
  <si>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</si>
  <si>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</si>
  <si>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</si>
  <si>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</si>
  <si>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</si>
  <si>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LOWER MERRIMACK</t>
  </si>
  <si>
    <t xml:space="preserve">CITY OF LAWRENCE </t>
  </si>
  <si>
    <t>STATE ONE STOP</t>
  </si>
  <si>
    <t>N/A</t>
  </si>
  <si>
    <t>WP 90%</t>
  </si>
  <si>
    <t>WP 10%</t>
  </si>
  <si>
    <t>17.207</t>
  </si>
  <si>
    <t>7002-6624</t>
  </si>
  <si>
    <t>DOE -ELEMENTARY &amp; SECONDARY ED</t>
  </si>
  <si>
    <t>84.002A</t>
  </si>
  <si>
    <t>DVOP</t>
  </si>
  <si>
    <t>7002-6628</t>
  </si>
  <si>
    <t>ELDER AFFAIRS</t>
  </si>
  <si>
    <t>DOE-CAREER PATHWAYS</t>
  </si>
  <si>
    <t>MA COMMISSION FOR THE BLIND</t>
  </si>
  <si>
    <t>7003-1010</t>
  </si>
  <si>
    <t>WORKFORCE TRAINING FUND</t>
  </si>
  <si>
    <t>JULY 1, 2020-DEC 31, 2020</t>
  </si>
  <si>
    <t>FVETS2020</t>
  </si>
  <si>
    <t>J409</t>
  </si>
  <si>
    <t>N.A</t>
  </si>
  <si>
    <t>DTA</t>
  </si>
  <si>
    <t>MA REHAB COMMISSION (SERVICE DATE 7.1.2020-9.30.2021)</t>
  </si>
  <si>
    <t>JAN 1, 2021-JUNE 30, 2021</t>
  </si>
  <si>
    <t>UI</t>
  </si>
  <si>
    <t>FUI2021</t>
  </si>
  <si>
    <t>K130</t>
  </si>
  <si>
    <t>4400-3067</t>
  </si>
  <si>
    <t>K103</t>
  </si>
  <si>
    <t>CT EOL 23CCLAWWP</t>
  </si>
  <si>
    <t>INITIAL AWARD FY23</t>
  </si>
  <si>
    <t>INITIAL AWARD FY23 JULY 29, 2022</t>
  </si>
  <si>
    <t>TO ADD DTA WPP EXPANSION FUNDS</t>
  </si>
  <si>
    <t>DTA WPP EXPANSION FUNDS</t>
  </si>
  <si>
    <t>JULY 1, 2022-SEPT 30, 2022</t>
  </si>
  <si>
    <t>F20223067</t>
  </si>
  <si>
    <t>FY23 WPP PROGRAM</t>
  </si>
  <si>
    <t>SPSS2023</t>
  </si>
  <si>
    <t>4400-1979</t>
  </si>
  <si>
    <t>K227</t>
  </si>
  <si>
    <t>BUDGET #1 FY23</t>
  </si>
  <si>
    <t>BUDGET #1 FY23 AUGUST 25, 2022</t>
  </si>
  <si>
    <t>TO ADD FY23 WPP FUNDS</t>
  </si>
  <si>
    <t>BUDGET #2 FY23</t>
  </si>
  <si>
    <t>CT EOL 23CCLAWNEGREA</t>
  </si>
  <si>
    <r>
      <t>RESEA</t>
    </r>
    <r>
      <rPr>
        <b/>
        <sz val="11"/>
        <color indexed="10"/>
        <rFont val="Book Antiqua"/>
        <family val="1"/>
      </rPr>
      <t xml:space="preserve"> (SERVICE DATE JAN 1, 2022-SEPTEMBER 30, 2023)</t>
    </r>
  </si>
  <si>
    <t>JULY 1, 2022-JUNE 30, 2023</t>
  </si>
  <si>
    <t>FUIREA22</t>
  </si>
  <si>
    <t>UIRE</t>
  </si>
  <si>
    <t>JULY 1, 2023-SEPT 30,2023</t>
  </si>
  <si>
    <t>BUDGET #2 FY23 AUGUST 31, 2022</t>
  </si>
  <si>
    <t>TO ADD RESEA FUNDS</t>
  </si>
  <si>
    <t>BUDGET #3 FY23</t>
  </si>
  <si>
    <t>BUDGET #3 FY23 SEPTEMBER 30, 2022</t>
  </si>
  <si>
    <t xml:space="preserve">TO ADD FY23 YOUTH </t>
  </si>
  <si>
    <t>CT EOL 23CCLAWWIA</t>
  </si>
  <si>
    <r>
      <t>YOUTH</t>
    </r>
    <r>
      <rPr>
        <b/>
        <sz val="11"/>
        <color indexed="10"/>
        <rFont val="Book Antiqua"/>
        <family val="1"/>
      </rPr>
      <t xml:space="preserve"> (SERVICE DATE: APRIL 1, 2022-JUNE 30, 2024)</t>
    </r>
  </si>
  <si>
    <t>JULY 1, 2022-JUNE 30,  2023</t>
  </si>
  <si>
    <t>FWIAYTH23</t>
  </si>
  <si>
    <t>7003-1631</t>
  </si>
  <si>
    <t>JULY 1, 2023-JUNE 30,  2024</t>
  </si>
  <si>
    <t>BUDGET #4 FY23</t>
  </si>
  <si>
    <t>DISLOCATED WORKER</t>
  </si>
  <si>
    <t>FWIADWK23A</t>
  </si>
  <si>
    <t>BUDGET #4 FY23 OCTOBER 3, 2022</t>
  </si>
  <si>
    <t>TO ADD FY23 DISLOCATED WORKER</t>
  </si>
  <si>
    <t>7003-1778</t>
  </si>
  <si>
    <t>BUDGET #5 FY23</t>
  </si>
  <si>
    <t>CT EOL 23CCLAWSOSWTF</t>
  </si>
  <si>
    <t>WTRUSTF23</t>
  </si>
  <si>
    <t>7003-0135</t>
  </si>
  <si>
    <t>K264</t>
  </si>
  <si>
    <t>TO ADD WTF FUNDS</t>
  </si>
  <si>
    <t>BUDGET #5 FY23 OCTOBER 20, 2022</t>
  </si>
  <si>
    <t>BUDGET #6 FY23</t>
  </si>
  <si>
    <t>TO ADD FY23 ADULT</t>
  </si>
  <si>
    <t>BUDGET #6 FY23 OCTOBER 20, 2022</t>
  </si>
  <si>
    <t>ADULT</t>
  </si>
  <si>
    <t>FWIAADT23A</t>
  </si>
  <si>
    <t>7003-1630</t>
  </si>
  <si>
    <t>BUDGET #7 FY23</t>
  </si>
  <si>
    <t>TO ADD FY23 WP FUNDS</t>
  </si>
  <si>
    <t>BUDGET #7 FY23 OCTOBER 21, 2022</t>
  </si>
  <si>
    <t>FES2023</t>
  </si>
  <si>
    <t>7002-6626</t>
  </si>
  <si>
    <t>K105</t>
  </si>
  <si>
    <t>K107</t>
  </si>
  <si>
    <t>BUDGET #8 FY23</t>
  </si>
  <si>
    <t>TO ADD FY23 DISLOCATED WORKER FUND</t>
  </si>
  <si>
    <t>BUDGET #8 FY23 DECEMBER 9, 2022</t>
  </si>
  <si>
    <t>OCTOBER 1, 2022-JUNE 30,  2023</t>
  </si>
  <si>
    <t>FWIADWK23B</t>
  </si>
  <si>
    <t>STOSCC2023</t>
  </si>
  <si>
    <t>7003-0803</t>
  </si>
  <si>
    <t>K284</t>
  </si>
  <si>
    <t>BUDGET #9 FY23</t>
  </si>
  <si>
    <t>TO ADD FY23 STATE ONE STOP FUND</t>
  </si>
  <si>
    <t>BUDGET #9 FY23 DECEMBER 13, 2022</t>
  </si>
  <si>
    <t>BUDGET #10 FY23</t>
  </si>
  <si>
    <t>FWIAADT23B</t>
  </si>
  <si>
    <t>TO ADD FY23 ADULT FUNDS</t>
  </si>
  <si>
    <t>BUDGET #10 FY23 DECEMBER 19, 2022</t>
  </si>
  <si>
    <t>BUDGET #11 FY23</t>
  </si>
  <si>
    <t>BUDGET #11 FY23 JANUARY 10, 2023</t>
  </si>
  <si>
    <t>BUDGET #12 FY23</t>
  </si>
  <si>
    <t>TO INCREASE WPP PROGRAM</t>
  </si>
  <si>
    <t>BUDGET #12 FY23 JANUARY 12, 2023</t>
  </si>
  <si>
    <t>BUDGET #13 FY23</t>
  </si>
  <si>
    <t>BUDGET #13 FY23 JANUARY 23, 2023</t>
  </si>
  <si>
    <t>TO MAKE CORRECTION</t>
  </si>
  <si>
    <t>BUDGET #14 FY23</t>
  </si>
  <si>
    <t>TO ADD TRADE FUNDS</t>
  </si>
  <si>
    <t>DUNS 947581567</t>
  </si>
  <si>
    <t>BUDGET #14 FY23 JANUARY 25, 2023</t>
  </si>
  <si>
    <t>CT EOL 23CCLAWTRADE</t>
  </si>
  <si>
    <t>FAIN #</t>
  </si>
  <si>
    <t>AA-38535-22-55-A-25</t>
  </si>
  <si>
    <t>ES38736-22-55-A-25</t>
  </si>
  <si>
    <t>TA38685-22-55-A-25</t>
  </si>
  <si>
    <t>CT EOL 23CCLAWVETSUI</t>
  </si>
  <si>
    <t>DV35786-21-55-5-25</t>
  </si>
  <si>
    <t>TRADE (SERVICE DATE: 10/1/2021-9/30/2024)</t>
  </si>
  <si>
    <t>FTRADE 2022</t>
  </si>
  <si>
    <t>K102</t>
  </si>
  <si>
    <t>JULY 1, 2023 - SEPTEMBER 30,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</si>
</sst>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19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2"/>
      <name val="Book Antiqua"/>
      <family val="1"/>
    </font>
    <font>
      <b/>
      <sz val="11.5"/>
      <name val="Book Antiqua"/>
      <family val="1"/>
    </font>
    <font>
      <sz val="12"/>
      <name val="Times New Roman"/>
      <family val="1"/>
    </font>
    <font>
      <b/>
      <sz val="11"/>
      <color indexed="10"/>
      <name val="Book Antiqua"/>
      <family val="1"/>
    </font>
    <font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b/>
      <sz val="11"/>
      <color rgb="FF242424"/>
      <name val="Book Antiqua"/>
      <family val="1"/>
    </font>
    <font>
      <sz val="11"/>
      <color theme="1"/>
      <name val="Book Antiqua"/>
      <family val="1"/>
    </font>
    <font>
      <sz val="11"/>
      <color rgb="FF000000"/>
      <name val="Book Antiqua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rgb="FFD1D1D1"/>
      </right>
      <top/>
      <bottom style="thick">
        <color rgb="FFD1D1D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1" fillId="0" borderId="0"/>
  </cellStyleXfs>
  <cellXfs count="79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7" fillId="0" borderId="0" xfId="0" applyFont="1"/>
    <xf numFmtId="0" fontId="7" fillId="0" borderId="2" xfId="0" quotePrefix="1" applyFont="1" applyBorder="1" applyAlignment="1">
      <alignment horizontal="center"/>
    </xf>
    <xf numFmtId="0" fontId="7" fillId="0" borderId="2" xfId="0" applyFont="1" applyBorder="1" applyAlignment="1">
      <alignment horizontal="center" wrapText="1"/>
    </xf>
    <xf numFmtId="49" fontId="7" fillId="0" borderId="2" xfId="0" applyNumberFormat="1" applyFont="1" applyBorder="1" applyAlignment="1">
      <alignment horizontal="center" wrapText="1"/>
    </xf>
    <xf numFmtId="0" fontId="7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44" fontId="8" fillId="0" borderId="2" xfId="0" applyNumberFormat="1" applyFont="1" applyBorder="1"/>
    <xf numFmtId="0" fontId="8" fillId="0" borderId="2" xfId="0" quotePrefix="1" applyFont="1" applyBorder="1" applyAlignment="1">
      <alignment horizontal="center"/>
    </xf>
    <xf numFmtId="0" fontId="8" fillId="0" borderId="2" xfId="0" applyFont="1" applyBorder="1" applyAlignment="1">
      <alignment horizontal="left"/>
    </xf>
    <xf numFmtId="0" fontId="8" fillId="0" borderId="0" xfId="0" applyFont="1"/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8" fillId="0" borderId="3" xfId="0" applyFont="1" applyBorder="1" applyAlignment="1">
      <alignment horizontal="center" vertical="center" wrapText="1"/>
    </xf>
    <xf numFmtId="0" fontId="7" fillId="0" borderId="4" xfId="0" quotePrefix="1" applyFont="1" applyBorder="1" applyAlignment="1">
      <alignment horizontal="center"/>
    </xf>
    <xf numFmtId="0" fontId="7" fillId="0" borderId="4" xfId="0" applyFont="1" applyBorder="1" applyAlignment="1">
      <alignment horizontal="center" wrapText="1"/>
    </xf>
    <xf numFmtId="49" fontId="7" fillId="0" borderId="4" xfId="0" applyNumberFormat="1" applyFont="1" applyBorder="1" applyAlignment="1">
      <alignment horizontal="center" wrapText="1"/>
    </xf>
    <xf numFmtId="0" fontId="7" fillId="0" borderId="4" xfId="0" applyFont="1" applyBorder="1" applyAlignment="1">
      <alignment horizontal="center"/>
    </xf>
    <xf numFmtId="44" fontId="8" fillId="0" borderId="3" xfId="0" applyNumberFormat="1" applyFont="1" applyBorder="1"/>
    <xf numFmtId="0" fontId="7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7" fontId="8" fillId="0" borderId="2" xfId="0" applyNumberFormat="1" applyFont="1" applyBorder="1"/>
    <xf numFmtId="0" fontId="8" fillId="0" borderId="2" xfId="0" applyFont="1" applyBorder="1" applyAlignment="1">
      <alignment horizontal="center" vertical="center"/>
    </xf>
    <xf numFmtId="0" fontId="8" fillId="0" borderId="4" xfId="0" applyFont="1" applyBorder="1" applyAlignment="1">
      <alignment horizontal="left"/>
    </xf>
    <xf numFmtId="0" fontId="8" fillId="0" borderId="2" xfId="0" applyFont="1" applyBorder="1" applyAlignment="1">
      <alignment wrapText="1"/>
    </xf>
    <xf numFmtId="0" fontId="8" fillId="0" borderId="2" xfId="0" applyFont="1" applyBorder="1" applyAlignment="1">
      <alignment horizontal="center" wrapText="1"/>
    </xf>
    <xf numFmtId="49" fontId="8" fillId="0" borderId="2" xfId="0" applyNumberFormat="1" applyFont="1" applyBorder="1" applyAlignment="1">
      <alignment horizont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left"/>
    </xf>
    <xf numFmtId="0" fontId="8" fillId="0" borderId="7" xfId="0" quotePrefix="1" applyFont="1" applyBorder="1" applyAlignment="1">
      <alignment horizontal="center"/>
    </xf>
    <xf numFmtId="0" fontId="8" fillId="0" borderId="7" xfId="0" applyFont="1" applyBorder="1" applyAlignment="1">
      <alignment horizontal="center" wrapText="1"/>
    </xf>
    <xf numFmtId="49" fontId="8" fillId="0" borderId="7" xfId="0" applyNumberFormat="1" applyFont="1" applyBorder="1" applyAlignment="1">
      <alignment horizontal="center" wrapText="1"/>
    </xf>
    <xf numFmtId="0" fontId="8" fillId="0" borderId="4" xfId="0" applyFont="1" applyBorder="1" applyAlignment="1">
      <alignment wrapText="1"/>
    </xf>
    <xf numFmtId="0" fontId="8" fillId="0" borderId="7" xfId="0" applyFont="1" applyBorder="1" applyAlignment="1">
      <alignment horizontal="center"/>
    </xf>
    <xf numFmtId="0" fontId="10" fillId="0" borderId="2" xfId="0" applyFont="1" applyBorder="1" applyAlignment="1">
      <alignment wrapText="1"/>
    </xf>
    <xf numFmtId="0" fontId="8" fillId="0" borderId="2" xfId="0" applyFont="1" applyBorder="1"/>
    <xf numFmtId="0" fontId="8" fillId="0" borderId="4" xfId="0" quotePrefix="1" applyFont="1" applyBorder="1" applyAlignment="1">
      <alignment horizontal="center"/>
    </xf>
    <xf numFmtId="0" fontId="14" fillId="0" borderId="2" xfId="0" applyFont="1" applyBorder="1" applyAlignment="1">
      <alignment horizontal="center" vertical="center"/>
    </xf>
    <xf numFmtId="44" fontId="8" fillId="0" borderId="2" xfId="1" applyFont="1" applyFill="1" applyBorder="1" applyAlignment="1">
      <alignment horizontal="center"/>
    </xf>
    <xf numFmtId="44" fontId="8" fillId="0" borderId="7" xfId="1" applyFont="1" applyFill="1" applyBorder="1" applyAlignment="1">
      <alignment horizontal="center"/>
    </xf>
    <xf numFmtId="0" fontId="14" fillId="0" borderId="2" xfId="0" quotePrefix="1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8" fillId="0" borderId="3" xfId="0" applyFont="1" applyBorder="1" applyAlignment="1">
      <alignment horizontal="left"/>
    </xf>
    <xf numFmtId="43" fontId="8" fillId="0" borderId="2" xfId="0" applyNumberFormat="1" applyFont="1" applyBorder="1" applyAlignment="1">
      <alignment horizontal="center"/>
    </xf>
    <xf numFmtId="44" fontId="8" fillId="0" borderId="0" xfId="0" applyNumberFormat="1" applyFont="1"/>
    <xf numFmtId="0" fontId="9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14" fillId="0" borderId="2" xfId="0" applyFont="1" applyBorder="1" applyAlignment="1">
      <alignment horizontal="center" vertical="center" wrapText="1"/>
    </xf>
    <xf numFmtId="0" fontId="4" fillId="0" borderId="0" xfId="0" applyFont="1"/>
    <xf numFmtId="0" fontId="14" fillId="0" borderId="2" xfId="0" quotePrefix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/>
    </xf>
    <xf numFmtId="44" fontId="8" fillId="0" borderId="8" xfId="1" applyFont="1" applyFill="1" applyBorder="1" applyAlignment="1">
      <alignment horizontal="center" vertical="center" wrapText="1"/>
    </xf>
    <xf numFmtId="0" fontId="14" fillId="0" borderId="2" xfId="0" applyFont="1" applyBorder="1" applyAlignment="1">
      <alignment vertical="center" wrapText="1"/>
    </xf>
    <xf numFmtId="0" fontId="8" fillId="0" borderId="2" xfId="0" quotePrefix="1" applyFont="1" applyBorder="1" applyAlignment="1">
      <alignment horizontal="left" vertical="center" wrapText="1"/>
    </xf>
    <xf numFmtId="0" fontId="13" fillId="0" borderId="2" xfId="0" applyFont="1" applyBorder="1" applyAlignment="1">
      <alignment horizontal="center"/>
    </xf>
    <xf numFmtId="37" fontId="8" fillId="0" borderId="2" xfId="2" applyFont="1" applyBorder="1" applyAlignment="1">
      <alignment horizontal="center"/>
    </xf>
    <xf numFmtId="0" fontId="15" fillId="0" borderId="9" xfId="0" applyFont="1" applyBorder="1" applyAlignment="1">
      <alignment horizontal="center"/>
    </xf>
    <xf numFmtId="0" fontId="16" fillId="2" borderId="10" xfId="0" applyFont="1" applyFill="1" applyBorder="1" applyAlignment="1">
      <alignment horizontal="center" vertical="center" wrapText="1"/>
    </xf>
    <xf numFmtId="44" fontId="7" fillId="0" borderId="0" xfId="0" applyNumberFormat="1" applyFont="1"/>
    <xf numFmtId="44" fontId="7" fillId="0" borderId="0" xfId="1" applyFont="1" applyFill="1"/>
    <xf numFmtId="0" fontId="5" fillId="0" borderId="0" xfId="0" applyFont="1" applyAlignment="1">
      <alignment horizontal="center"/>
    </xf>
    <xf numFmtId="0" fontId="4" fillId="0" borderId="0" xfId="0" applyFont="1"/>
    <xf numFmtId="0" fontId="17" fillId="0" borderId="0" xfId="0" applyFont="1" applyAlignment="1">
      <alignment horizontal="left"/>
    </xf>
    <xf numFmtId="0" fontId="18" fillId="0" borderId="2" xfId="0" applyFont="1" applyFill="1" applyBorder="1" applyAlignment="1">
      <alignment horizontal="center"/>
    </xf>
    <xf numFmtId="0" fontId="17" fillId="0" borderId="2" xfId="0" applyFont="1" applyFill="1" applyBorder="1" applyAlignment="1">
      <alignment horizontal="center"/>
    </xf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06"/>
  <sheetViews>
    <sheetView tabSelected="1" zoomScaleNormal="100" workbookViewId="0">
      <selection activeCell="A54" sqref="A54"/>
    </sheetView>
  </sheetViews>
  <sheetFormatPr defaultColWidth="9.1796875" defaultRowHeight="12" x14ac:dyDescent="0.3"/>
  <cols>
    <col min="1" max="1" width="64.36328125" style="3" customWidth="1"/>
    <col min="2" max="2" width="38.453125" style="3" customWidth="1"/>
    <col min="3" max="3" width="19.1796875" style="2" customWidth="1"/>
    <col min="4" max="4" width="16.1796875" style="2" customWidth="1"/>
    <col min="5" max="5" width="11.453125" style="2" customWidth="1"/>
    <col min="6" max="6" width="11.08984375" style="2" customWidth="1"/>
    <col min="7" max="7" width="22.453125" style="2" customWidth="1"/>
    <col min="8" max="9" width="14.08984375" style="2" hidden="1" customWidth="1"/>
    <col min="10" max="10" width="18.81640625" style="2" hidden="1" customWidth="1"/>
    <col min="11" max="16" width="18.7265625" style="2" hidden="1" customWidth="1"/>
    <col min="17" max="17" width="18" style="2" hidden="1" customWidth="1"/>
    <col min="18" max="19" width="18.7265625" style="2" hidden="1" customWidth="1"/>
    <col min="20" max="21" width="14.7265625" style="2" hidden="1" customWidth="1"/>
    <col min="22" max="22" width="14.7265625" style="2" customWidth="1"/>
    <col min="23" max="23" width="12.1796875" style="3" hidden="1" customWidth="1"/>
    <col min="24" max="24" width="11.1796875" style="3" bestFit="1" customWidth="1"/>
    <col min="25" max="25" width="12.90625" style="3" bestFit="1" customWidth="1"/>
    <col min="26" max="16384" width="9.1796875" style="3"/>
  </cols>
  <sheetData>
    <row r="1" spans="1:23" ht="20.5" x14ac:dyDescent="0.45">
      <c r="A1" s="3" t="s">
        <v>11</v>
      </c>
      <c r="B1" s="74" t="s">
        <v>10</v>
      </c>
      <c r="C1" s="75"/>
      <c r="D1" s="75"/>
      <c r="E1" s="75"/>
      <c r="F1" s="75"/>
      <c r="G1" s="75"/>
      <c r="H1" s="75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</row>
    <row r="2" spans="1:23" ht="20.5" x14ac:dyDescent="0.45">
      <c r="A2" s="4" t="s">
        <v>12</v>
      </c>
      <c r="B2" s="6"/>
      <c r="C2" s="6"/>
      <c r="D2" s="6"/>
      <c r="E2" s="7"/>
      <c r="F2" s="7"/>
      <c r="G2" s="7"/>
    </row>
    <row r="3" spans="1:23" ht="20.5" x14ac:dyDescent="0.45">
      <c r="A3" s="4" t="s">
        <v>13</v>
      </c>
      <c r="B3" s="6" t="s">
        <v>7</v>
      </c>
      <c r="C3" s="1"/>
    </row>
    <row r="4" spans="1:23" ht="21" thickBot="1" x14ac:dyDescent="0.5">
      <c r="A4" s="4"/>
      <c r="B4" s="5"/>
      <c r="C4" s="1"/>
    </row>
    <row r="5" spans="1:23" s="9" customFormat="1" ht="55" customHeight="1" thickBot="1" x14ac:dyDescent="0.4">
      <c r="A5" s="30"/>
      <c r="B5" s="31" t="s">
        <v>2</v>
      </c>
      <c r="C5" s="31" t="s">
        <v>3</v>
      </c>
      <c r="D5" s="31" t="s">
        <v>4</v>
      </c>
      <c r="E5" s="31" t="s">
        <v>5</v>
      </c>
      <c r="F5" s="31" t="s">
        <v>1</v>
      </c>
      <c r="G5" s="65" t="s">
        <v>127</v>
      </c>
      <c r="H5" s="31" t="s">
        <v>42</v>
      </c>
      <c r="I5" s="65" t="s">
        <v>52</v>
      </c>
      <c r="J5" s="65" t="s">
        <v>55</v>
      </c>
      <c r="K5" s="65" t="s">
        <v>64</v>
      </c>
      <c r="L5" s="65" t="s">
        <v>73</v>
      </c>
      <c r="M5" s="65" t="s">
        <v>79</v>
      </c>
      <c r="N5" s="65" t="s">
        <v>86</v>
      </c>
      <c r="O5" s="65" t="s">
        <v>92</v>
      </c>
      <c r="P5" s="65" t="s">
        <v>99</v>
      </c>
      <c r="Q5" s="65" t="s">
        <v>107</v>
      </c>
      <c r="R5" s="65" t="s">
        <v>110</v>
      </c>
      <c r="S5" s="65" t="s">
        <v>114</v>
      </c>
      <c r="T5" s="65" t="s">
        <v>116</v>
      </c>
      <c r="U5" s="65" t="s">
        <v>119</v>
      </c>
      <c r="V5" s="65" t="s">
        <v>122</v>
      </c>
      <c r="W5" s="8" t="s">
        <v>6</v>
      </c>
    </row>
    <row r="6" spans="1:23" s="9" customFormat="1" ht="14.5" hidden="1" x14ac:dyDescent="0.35">
      <c r="A6" s="24" t="s">
        <v>8</v>
      </c>
      <c r="B6" s="25"/>
      <c r="C6" s="26"/>
      <c r="D6" s="26"/>
      <c r="E6" s="27"/>
      <c r="F6" s="28"/>
      <c r="G6" s="28"/>
      <c r="H6" s="28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29"/>
    </row>
    <row r="7" spans="1:23" s="9" customFormat="1" ht="14.5" hidden="1" x14ac:dyDescent="0.35">
      <c r="A7" s="14" t="s">
        <v>67</v>
      </c>
      <c r="B7" s="10"/>
      <c r="C7" s="11"/>
      <c r="D7" s="11"/>
      <c r="E7" s="12"/>
      <c r="F7" s="13"/>
      <c r="G7" s="13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15"/>
    </row>
    <row r="8" spans="1:23" s="9" customFormat="1" ht="15.5" hidden="1" x14ac:dyDescent="0.35">
      <c r="A8" s="67" t="s">
        <v>68</v>
      </c>
      <c r="B8" s="16" t="s">
        <v>69</v>
      </c>
      <c r="C8" s="14" t="s">
        <v>70</v>
      </c>
      <c r="D8" s="68" t="s">
        <v>71</v>
      </c>
      <c r="E8" s="68">
        <v>6501</v>
      </c>
      <c r="F8" s="16">
        <v>17.259</v>
      </c>
      <c r="G8" s="77" t="s">
        <v>128</v>
      </c>
      <c r="H8" s="49"/>
      <c r="I8" s="49"/>
      <c r="J8" s="49"/>
      <c r="K8" s="49">
        <f>952767-1</f>
        <v>952766</v>
      </c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15">
        <f>SUM(K8)</f>
        <v>952766</v>
      </c>
    </row>
    <row r="9" spans="1:23" s="9" customFormat="1" ht="15.5" hidden="1" x14ac:dyDescent="0.35">
      <c r="A9" s="67" t="s">
        <v>68</v>
      </c>
      <c r="B9" s="16" t="s">
        <v>72</v>
      </c>
      <c r="C9" s="14" t="s">
        <v>70</v>
      </c>
      <c r="D9" s="68" t="s">
        <v>71</v>
      </c>
      <c r="E9" s="68">
        <v>6501</v>
      </c>
      <c r="F9" s="16">
        <v>17.259</v>
      </c>
      <c r="G9" s="77" t="s">
        <v>128</v>
      </c>
      <c r="H9" s="49"/>
      <c r="I9" s="49"/>
      <c r="J9" s="49"/>
      <c r="K9" s="49">
        <v>1</v>
      </c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15">
        <f>SUM(K9)</f>
        <v>1</v>
      </c>
    </row>
    <row r="10" spans="1:23" s="9" customFormat="1" ht="15.5" hidden="1" x14ac:dyDescent="0.35">
      <c r="A10" s="17" t="s">
        <v>89</v>
      </c>
      <c r="B10" s="16" t="s">
        <v>69</v>
      </c>
      <c r="C10" s="52" t="s">
        <v>90</v>
      </c>
      <c r="D10" s="57" t="s">
        <v>91</v>
      </c>
      <c r="E10" s="57">
        <v>6502</v>
      </c>
      <c r="F10" s="14">
        <v>17.257999999999999</v>
      </c>
      <c r="G10" s="77" t="s">
        <v>128</v>
      </c>
      <c r="H10" s="49"/>
      <c r="I10" s="49"/>
      <c r="J10" s="49"/>
      <c r="K10" s="49"/>
      <c r="L10" s="49"/>
      <c r="M10" s="49"/>
      <c r="N10" s="49">
        <f>159608-1</f>
        <v>159607</v>
      </c>
      <c r="O10" s="49"/>
      <c r="P10" s="49"/>
      <c r="Q10" s="49"/>
      <c r="R10" s="49"/>
      <c r="S10" s="49"/>
      <c r="T10" s="49"/>
      <c r="U10" s="49"/>
      <c r="V10" s="49"/>
      <c r="W10" s="15">
        <f>SUM(N10)</f>
        <v>159607</v>
      </c>
    </row>
    <row r="11" spans="1:23" s="18" customFormat="1" ht="15.5" hidden="1" x14ac:dyDescent="0.35">
      <c r="A11" s="17" t="s">
        <v>89</v>
      </c>
      <c r="B11" s="16" t="s">
        <v>72</v>
      </c>
      <c r="C11" s="52" t="s">
        <v>90</v>
      </c>
      <c r="D11" s="57" t="s">
        <v>91</v>
      </c>
      <c r="E11" s="57">
        <v>6502</v>
      </c>
      <c r="F11" s="14">
        <v>17.257999999999999</v>
      </c>
      <c r="G11" s="77" t="s">
        <v>128</v>
      </c>
      <c r="H11" s="49"/>
      <c r="I11" s="49"/>
      <c r="J11" s="49"/>
      <c r="K11" s="49"/>
      <c r="L11" s="49"/>
      <c r="M11" s="49"/>
      <c r="N11" s="49">
        <v>1</v>
      </c>
      <c r="O11" s="49"/>
      <c r="P11" s="49"/>
      <c r="Q11" s="49"/>
      <c r="R11" s="49"/>
      <c r="S11" s="49"/>
      <c r="T11" s="49"/>
      <c r="U11" s="49"/>
      <c r="V11" s="49"/>
      <c r="W11" s="15">
        <f t="shared" ref="W11:W67" si="0">SUM(N11)</f>
        <v>1</v>
      </c>
    </row>
    <row r="12" spans="1:23" s="9" customFormat="1" ht="15.5" hidden="1" x14ac:dyDescent="0.35">
      <c r="A12" s="34" t="s">
        <v>74</v>
      </c>
      <c r="B12" s="16" t="s">
        <v>69</v>
      </c>
      <c r="C12" s="14" t="s">
        <v>75</v>
      </c>
      <c r="D12" s="57" t="s">
        <v>78</v>
      </c>
      <c r="E12" s="57">
        <v>6503</v>
      </c>
      <c r="F12" s="14">
        <v>17.277999999999999</v>
      </c>
      <c r="G12" s="77" t="s">
        <v>128</v>
      </c>
      <c r="H12" s="49"/>
      <c r="I12" s="49"/>
      <c r="J12" s="49"/>
      <c r="K12" s="49"/>
      <c r="L12" s="49">
        <f>171500-1</f>
        <v>171499</v>
      </c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15">
        <f t="shared" si="0"/>
        <v>0</v>
      </c>
    </row>
    <row r="13" spans="1:23" s="18" customFormat="1" ht="15.5" hidden="1" x14ac:dyDescent="0.35">
      <c r="A13" s="34" t="s">
        <v>74</v>
      </c>
      <c r="B13" s="16" t="s">
        <v>72</v>
      </c>
      <c r="C13" s="14" t="s">
        <v>75</v>
      </c>
      <c r="D13" s="57" t="s">
        <v>78</v>
      </c>
      <c r="E13" s="57">
        <v>6503</v>
      </c>
      <c r="F13" s="14">
        <v>17.277999999999999</v>
      </c>
      <c r="G13" s="77" t="s">
        <v>128</v>
      </c>
      <c r="H13" s="49"/>
      <c r="I13" s="49"/>
      <c r="J13" s="49"/>
      <c r="K13" s="49"/>
      <c r="L13" s="49">
        <v>1</v>
      </c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15">
        <f t="shared" si="0"/>
        <v>0</v>
      </c>
    </row>
    <row r="14" spans="1:23" s="18" customFormat="1" ht="15.5" hidden="1" x14ac:dyDescent="0.35">
      <c r="A14" s="34"/>
      <c r="B14" s="16"/>
      <c r="C14" s="14"/>
      <c r="D14" s="57"/>
      <c r="E14" s="57"/>
      <c r="F14" s="14"/>
      <c r="G14" s="77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15"/>
    </row>
    <row r="15" spans="1:23" s="18" customFormat="1" ht="15.5" hidden="1" x14ac:dyDescent="0.35">
      <c r="A15" s="17" t="s">
        <v>89</v>
      </c>
      <c r="B15" s="16" t="s">
        <v>102</v>
      </c>
      <c r="C15" s="14" t="s">
        <v>111</v>
      </c>
      <c r="D15" s="57" t="s">
        <v>91</v>
      </c>
      <c r="E15" s="57">
        <v>6502</v>
      </c>
      <c r="F15" s="14">
        <v>17.257999999999999</v>
      </c>
      <c r="G15" s="77" t="s">
        <v>128</v>
      </c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>
        <f>713263-1</f>
        <v>713262</v>
      </c>
      <c r="S15" s="49"/>
      <c r="T15" s="49"/>
      <c r="U15" s="49"/>
      <c r="V15" s="49"/>
      <c r="W15" s="15">
        <f>SUM(Q15:R15)</f>
        <v>713262</v>
      </c>
    </row>
    <row r="16" spans="1:23" s="18" customFormat="1" ht="15.5" hidden="1" x14ac:dyDescent="0.35">
      <c r="A16" s="17" t="s">
        <v>89</v>
      </c>
      <c r="B16" s="16" t="s">
        <v>72</v>
      </c>
      <c r="C16" s="14" t="s">
        <v>111</v>
      </c>
      <c r="D16" s="57" t="s">
        <v>91</v>
      </c>
      <c r="E16" s="57">
        <v>6502</v>
      </c>
      <c r="F16" s="14">
        <v>17.257999999999999</v>
      </c>
      <c r="G16" s="77" t="s">
        <v>128</v>
      </c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9">
        <v>1</v>
      </c>
      <c r="S16" s="49"/>
      <c r="T16" s="49"/>
      <c r="U16" s="49"/>
      <c r="V16" s="49"/>
      <c r="W16" s="15">
        <f>SUM(Q16:R16)</f>
        <v>1</v>
      </c>
    </row>
    <row r="17" spans="1:24" s="18" customFormat="1" ht="14.5" hidden="1" x14ac:dyDescent="0.35">
      <c r="A17" s="34"/>
      <c r="B17" s="51"/>
      <c r="C17" s="33"/>
      <c r="D17" s="14"/>
      <c r="E17" s="16"/>
      <c r="F17" s="14"/>
      <c r="G17" s="77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15">
        <f t="shared" si="0"/>
        <v>0</v>
      </c>
    </row>
    <row r="18" spans="1:24" s="18" customFormat="1" ht="15.5" hidden="1" x14ac:dyDescent="0.35">
      <c r="A18" s="34" t="s">
        <v>74</v>
      </c>
      <c r="B18" s="16" t="s">
        <v>102</v>
      </c>
      <c r="C18" s="14" t="s">
        <v>103</v>
      </c>
      <c r="D18" s="57" t="s">
        <v>78</v>
      </c>
      <c r="E18" s="68">
        <v>6503</v>
      </c>
      <c r="F18" s="14">
        <v>17.277999999999999</v>
      </c>
      <c r="G18" s="77" t="s">
        <v>128</v>
      </c>
      <c r="H18" s="49"/>
      <c r="I18" s="49"/>
      <c r="J18" s="49"/>
      <c r="K18" s="49"/>
      <c r="L18" s="49"/>
      <c r="M18" s="49"/>
      <c r="N18" s="49"/>
      <c r="O18" s="49"/>
      <c r="P18" s="49">
        <f>681337-1</f>
        <v>681336</v>
      </c>
      <c r="Q18" s="49"/>
      <c r="R18" s="49"/>
      <c r="S18" s="49"/>
      <c r="T18" s="49"/>
      <c r="U18" s="49"/>
      <c r="V18" s="49"/>
      <c r="W18" s="15">
        <f>SUM(P18)</f>
        <v>681336</v>
      </c>
    </row>
    <row r="19" spans="1:24" s="18" customFormat="1" ht="15.5" hidden="1" x14ac:dyDescent="0.35">
      <c r="A19" s="34" t="s">
        <v>74</v>
      </c>
      <c r="B19" s="16" t="s">
        <v>72</v>
      </c>
      <c r="C19" s="14" t="s">
        <v>103</v>
      </c>
      <c r="D19" s="57" t="s">
        <v>78</v>
      </c>
      <c r="E19" s="68">
        <v>6503</v>
      </c>
      <c r="F19" s="14">
        <v>17.277999999999999</v>
      </c>
      <c r="G19" s="77" t="s">
        <v>128</v>
      </c>
      <c r="H19" s="49"/>
      <c r="I19" s="49"/>
      <c r="J19" s="49"/>
      <c r="K19" s="49"/>
      <c r="L19" s="49"/>
      <c r="M19" s="49"/>
      <c r="N19" s="49"/>
      <c r="O19" s="49"/>
      <c r="P19" s="49">
        <v>1</v>
      </c>
      <c r="Q19" s="49"/>
      <c r="R19" s="49"/>
      <c r="S19" s="49"/>
      <c r="T19" s="49"/>
      <c r="U19" s="49"/>
      <c r="V19" s="49"/>
      <c r="W19" s="15">
        <f>SUM(P19)</f>
        <v>1</v>
      </c>
      <c r="X19" s="56"/>
    </row>
    <row r="20" spans="1:24" s="18" customFormat="1" ht="14.5" hidden="1" x14ac:dyDescent="0.35">
      <c r="A20" s="34"/>
      <c r="B20" s="16"/>
      <c r="C20" s="48"/>
      <c r="D20" s="14"/>
      <c r="E20" s="16"/>
      <c r="F20" s="14"/>
      <c r="G20" s="14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15"/>
    </row>
    <row r="21" spans="1:24" s="9" customFormat="1" ht="14.5" hidden="1" x14ac:dyDescent="0.35">
      <c r="A21" s="34"/>
      <c r="B21" s="16"/>
      <c r="C21" s="48"/>
      <c r="D21" s="14"/>
      <c r="E21" s="16"/>
      <c r="F21" s="14"/>
      <c r="G21" s="14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15">
        <f t="shared" si="0"/>
        <v>0</v>
      </c>
    </row>
    <row r="22" spans="1:24" s="9" customFormat="1" ht="14.5" hidden="1" x14ac:dyDescent="0.35">
      <c r="A22" s="34"/>
      <c r="B22" s="16"/>
      <c r="C22" s="48"/>
      <c r="D22" s="14"/>
      <c r="E22" s="16"/>
      <c r="F22" s="14"/>
      <c r="G22" s="14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15">
        <f t="shared" si="0"/>
        <v>0</v>
      </c>
    </row>
    <row r="23" spans="1:24" s="9" customFormat="1" ht="14.5" hidden="1" x14ac:dyDescent="0.35">
      <c r="A23" s="34"/>
      <c r="B23" s="51"/>
      <c r="C23" s="33"/>
      <c r="D23" s="14"/>
      <c r="E23" s="16"/>
      <c r="F23" s="14"/>
      <c r="G23" s="14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15">
        <f t="shared" si="0"/>
        <v>0</v>
      </c>
    </row>
    <row r="24" spans="1:24" s="9" customFormat="1" ht="14.5" hidden="1" x14ac:dyDescent="0.35">
      <c r="A24" s="17"/>
      <c r="B24" s="16"/>
      <c r="C24" s="53"/>
      <c r="D24" s="14"/>
      <c r="E24" s="53"/>
      <c r="F24" s="14"/>
      <c r="G24" s="14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15">
        <f t="shared" si="0"/>
        <v>0</v>
      </c>
    </row>
    <row r="25" spans="1:24" s="9" customFormat="1" ht="15.5" hidden="1" x14ac:dyDescent="0.35">
      <c r="A25" s="58" t="s">
        <v>8</v>
      </c>
      <c r="B25" s="16"/>
      <c r="C25" s="57"/>
      <c r="D25" s="57"/>
      <c r="E25" s="57"/>
      <c r="F25" s="57"/>
      <c r="G25" s="57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15">
        <f t="shared" si="0"/>
        <v>0</v>
      </c>
    </row>
    <row r="26" spans="1:24" s="9" customFormat="1" ht="15.5" hidden="1" x14ac:dyDescent="0.35">
      <c r="A26" s="14" t="s">
        <v>80</v>
      </c>
      <c r="B26" s="16"/>
      <c r="C26" s="57"/>
      <c r="D26" s="57"/>
      <c r="E26" s="57"/>
      <c r="F26" s="57"/>
      <c r="G26" s="57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15">
        <f t="shared" si="0"/>
        <v>0</v>
      </c>
    </row>
    <row r="27" spans="1:24" s="9" customFormat="1" ht="15.5" hidden="1" x14ac:dyDescent="0.35">
      <c r="A27" s="17"/>
      <c r="B27" s="16"/>
      <c r="C27" s="57"/>
      <c r="D27" s="57"/>
      <c r="E27" s="57"/>
      <c r="F27" s="57"/>
      <c r="G27" s="57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15">
        <f t="shared" si="0"/>
        <v>0</v>
      </c>
    </row>
    <row r="28" spans="1:24" s="9" customFormat="1" ht="15" hidden="1" x14ac:dyDescent="0.35">
      <c r="A28" s="45" t="s">
        <v>28</v>
      </c>
      <c r="B28" s="16" t="s">
        <v>58</v>
      </c>
      <c r="C28" s="48" t="s">
        <v>81</v>
      </c>
      <c r="D28" s="69" t="s">
        <v>82</v>
      </c>
      <c r="E28" s="70" t="s">
        <v>83</v>
      </c>
      <c r="F28" s="14" t="s">
        <v>32</v>
      </c>
      <c r="G28" s="14"/>
      <c r="H28" s="49"/>
      <c r="I28" s="49"/>
      <c r="J28" s="49"/>
      <c r="K28" s="49"/>
      <c r="L28" s="49"/>
      <c r="M28" s="49">
        <v>95000</v>
      </c>
      <c r="N28" s="49"/>
      <c r="O28" s="49"/>
      <c r="P28" s="49"/>
      <c r="Q28" s="49"/>
      <c r="R28" s="49"/>
      <c r="S28" s="49"/>
      <c r="T28" s="49"/>
      <c r="U28" s="49"/>
      <c r="V28" s="49"/>
      <c r="W28" s="15">
        <f t="shared" si="0"/>
        <v>0</v>
      </c>
    </row>
    <row r="29" spans="1:24" s="9" customFormat="1" ht="15" hidden="1" thickBot="1" x14ac:dyDescent="0.4">
      <c r="A29" s="35" t="s">
        <v>14</v>
      </c>
      <c r="B29" s="63" t="s">
        <v>58</v>
      </c>
      <c r="C29" s="71" t="s">
        <v>104</v>
      </c>
      <c r="D29" s="69" t="s">
        <v>105</v>
      </c>
      <c r="E29" s="69" t="s">
        <v>106</v>
      </c>
      <c r="F29" s="16" t="s">
        <v>15</v>
      </c>
      <c r="G29" s="16"/>
      <c r="H29" s="49"/>
      <c r="I29" s="49"/>
      <c r="J29" s="49"/>
      <c r="K29" s="49"/>
      <c r="L29" s="49"/>
      <c r="M29" s="49"/>
      <c r="N29" s="49"/>
      <c r="O29" s="49"/>
      <c r="P29" s="49"/>
      <c r="Q29" s="49">
        <v>477843</v>
      </c>
      <c r="R29" s="49"/>
      <c r="S29" s="49">
        <v>477843</v>
      </c>
      <c r="T29" s="49"/>
      <c r="U29" s="49"/>
      <c r="V29" s="49"/>
      <c r="W29" s="15">
        <f>SUM(Q29:S29)</f>
        <v>955686</v>
      </c>
    </row>
    <row r="30" spans="1:24" s="9" customFormat="1" ht="15" hidden="1" thickTop="1" x14ac:dyDescent="0.35">
      <c r="A30" s="35"/>
      <c r="B30" s="16"/>
      <c r="C30" s="14"/>
      <c r="D30" s="14"/>
      <c r="E30" s="14"/>
      <c r="F30" s="16"/>
      <c r="G30" s="16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15">
        <f t="shared" si="0"/>
        <v>0</v>
      </c>
    </row>
    <row r="31" spans="1:24" s="9" customFormat="1" ht="15.5" hidden="1" x14ac:dyDescent="0.35">
      <c r="A31" s="17"/>
      <c r="B31" s="16"/>
      <c r="C31" s="57"/>
      <c r="D31" s="57"/>
      <c r="E31" s="57"/>
      <c r="F31" s="57"/>
      <c r="G31" s="57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15">
        <f t="shared" si="0"/>
        <v>0</v>
      </c>
    </row>
    <row r="32" spans="1:24" s="9" customFormat="1" ht="15.5" hidden="1" x14ac:dyDescent="0.35">
      <c r="A32" s="24" t="s">
        <v>8</v>
      </c>
      <c r="B32" s="16"/>
      <c r="C32" s="57"/>
      <c r="D32" s="57"/>
      <c r="E32" s="57"/>
      <c r="F32" s="57"/>
      <c r="G32" s="57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15">
        <f t="shared" si="0"/>
        <v>0</v>
      </c>
    </row>
    <row r="33" spans="1:25" s="9" customFormat="1" ht="14.5" hidden="1" x14ac:dyDescent="0.35">
      <c r="A33" s="14" t="s">
        <v>41</v>
      </c>
      <c r="B33" s="10"/>
      <c r="C33" s="11"/>
      <c r="D33" s="11"/>
      <c r="E33" s="12"/>
      <c r="F33" s="13"/>
      <c r="G33" s="13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15">
        <f t="shared" si="0"/>
        <v>0</v>
      </c>
    </row>
    <row r="34" spans="1:25" s="9" customFormat="1" ht="14.5" hidden="1" x14ac:dyDescent="0.35">
      <c r="A34" s="17" t="s">
        <v>16</v>
      </c>
      <c r="B34" s="16" t="s">
        <v>69</v>
      </c>
      <c r="C34" s="14" t="s">
        <v>95</v>
      </c>
      <c r="D34" s="14" t="s">
        <v>96</v>
      </c>
      <c r="E34" s="14" t="s">
        <v>97</v>
      </c>
      <c r="F34" s="16">
        <v>17.207000000000001</v>
      </c>
      <c r="G34" s="78" t="s">
        <v>129</v>
      </c>
      <c r="H34" s="49"/>
      <c r="I34" s="49"/>
      <c r="J34" s="49"/>
      <c r="K34" s="49"/>
      <c r="L34" s="49"/>
      <c r="M34" s="49"/>
      <c r="N34" s="49"/>
      <c r="O34" s="49">
        <f>97900.19-1</f>
        <v>97899.19</v>
      </c>
      <c r="P34" s="49"/>
      <c r="Q34" s="49"/>
      <c r="R34" s="49"/>
      <c r="S34" s="49"/>
      <c r="T34" s="49"/>
      <c r="U34" s="49"/>
      <c r="V34" s="49"/>
      <c r="W34" s="15">
        <f>O34</f>
        <v>97899.19</v>
      </c>
    </row>
    <row r="35" spans="1:25" s="9" customFormat="1" ht="14.5" hidden="1" x14ac:dyDescent="0.35">
      <c r="A35" s="17" t="s">
        <v>16</v>
      </c>
      <c r="B35" s="16" t="s">
        <v>72</v>
      </c>
      <c r="C35" s="14" t="s">
        <v>95</v>
      </c>
      <c r="D35" s="14" t="s">
        <v>96</v>
      </c>
      <c r="E35" s="14" t="s">
        <v>97</v>
      </c>
      <c r="F35" s="16">
        <v>17.207000000000001</v>
      </c>
      <c r="G35" s="78" t="s">
        <v>129</v>
      </c>
      <c r="H35" s="49"/>
      <c r="I35" s="49"/>
      <c r="J35" s="49"/>
      <c r="K35" s="49"/>
      <c r="L35" s="49"/>
      <c r="M35" s="49"/>
      <c r="N35" s="49"/>
      <c r="O35" s="49">
        <v>1</v>
      </c>
      <c r="P35" s="49"/>
      <c r="Q35" s="49"/>
      <c r="R35" s="49"/>
      <c r="S35" s="49"/>
      <c r="T35" s="49"/>
      <c r="U35" s="49"/>
      <c r="V35" s="49"/>
      <c r="W35" s="15">
        <f t="shared" ref="W35:W37" si="1">O35</f>
        <v>1</v>
      </c>
    </row>
    <row r="36" spans="1:25" s="9" customFormat="1" ht="14.5" hidden="1" x14ac:dyDescent="0.35">
      <c r="A36" s="17" t="s">
        <v>17</v>
      </c>
      <c r="B36" s="16" t="s">
        <v>69</v>
      </c>
      <c r="C36" s="14" t="s">
        <v>95</v>
      </c>
      <c r="D36" s="14" t="s">
        <v>96</v>
      </c>
      <c r="E36" s="14" t="s">
        <v>98</v>
      </c>
      <c r="F36" s="16" t="s">
        <v>18</v>
      </c>
      <c r="G36" s="78" t="s">
        <v>129</v>
      </c>
      <c r="H36" s="49"/>
      <c r="I36" s="49"/>
      <c r="J36" s="49"/>
      <c r="K36" s="49"/>
      <c r="L36" s="49"/>
      <c r="M36" s="49"/>
      <c r="N36" s="49"/>
      <c r="O36" s="49">
        <f>7500-1</f>
        <v>7499</v>
      </c>
      <c r="P36" s="49"/>
      <c r="Q36" s="49"/>
      <c r="R36" s="49"/>
      <c r="S36" s="49"/>
      <c r="T36" s="49"/>
      <c r="U36" s="49"/>
      <c r="V36" s="49"/>
      <c r="W36" s="15">
        <f t="shared" si="1"/>
        <v>7499</v>
      </c>
    </row>
    <row r="37" spans="1:25" s="9" customFormat="1" ht="14.5" hidden="1" x14ac:dyDescent="0.35">
      <c r="A37" s="17" t="s">
        <v>17</v>
      </c>
      <c r="B37" s="16" t="s">
        <v>72</v>
      </c>
      <c r="C37" s="14" t="s">
        <v>95</v>
      </c>
      <c r="D37" s="14" t="s">
        <v>96</v>
      </c>
      <c r="E37" s="14" t="s">
        <v>98</v>
      </c>
      <c r="F37" s="16" t="s">
        <v>18</v>
      </c>
      <c r="G37" s="78" t="s">
        <v>129</v>
      </c>
      <c r="H37" s="49"/>
      <c r="I37" s="49"/>
      <c r="J37" s="49"/>
      <c r="K37" s="49"/>
      <c r="L37" s="49"/>
      <c r="M37" s="49"/>
      <c r="N37" s="49"/>
      <c r="O37" s="49">
        <v>1</v>
      </c>
      <c r="P37" s="49"/>
      <c r="Q37" s="49"/>
      <c r="R37" s="49"/>
      <c r="S37" s="49"/>
      <c r="T37" s="49"/>
      <c r="U37" s="49"/>
      <c r="V37" s="49"/>
      <c r="W37" s="15">
        <f t="shared" si="1"/>
        <v>1</v>
      </c>
    </row>
    <row r="38" spans="1:25" s="9" customFormat="1" ht="14.5" hidden="1" x14ac:dyDescent="0.35">
      <c r="A38" s="39" t="s">
        <v>20</v>
      </c>
      <c r="B38" s="16"/>
      <c r="C38" s="14"/>
      <c r="D38" s="33"/>
      <c r="E38" s="14"/>
      <c r="F38" s="16" t="s">
        <v>21</v>
      </c>
      <c r="G38" s="16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15">
        <f t="shared" si="0"/>
        <v>0</v>
      </c>
    </row>
    <row r="39" spans="1:25" s="9" customFormat="1" ht="14.5" hidden="1" x14ac:dyDescent="0.35">
      <c r="A39" s="39" t="s">
        <v>24</v>
      </c>
      <c r="B39" s="16"/>
      <c r="C39" s="14"/>
      <c r="D39" s="14"/>
      <c r="E39" s="14"/>
      <c r="F39" s="16" t="s">
        <v>15</v>
      </c>
      <c r="G39" s="16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15">
        <f t="shared" si="0"/>
        <v>0</v>
      </c>
    </row>
    <row r="40" spans="1:25" s="9" customFormat="1" ht="14.5" hidden="1" x14ac:dyDescent="0.35">
      <c r="A40" s="39" t="s">
        <v>25</v>
      </c>
      <c r="B40" s="16"/>
      <c r="C40" s="14"/>
      <c r="D40" s="14"/>
      <c r="E40" s="14"/>
      <c r="F40" s="16" t="s">
        <v>15</v>
      </c>
      <c r="G40" s="16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15">
        <f t="shared" si="0"/>
        <v>0</v>
      </c>
    </row>
    <row r="41" spans="1:25" s="9" customFormat="1" ht="14.5" hidden="1" x14ac:dyDescent="0.35">
      <c r="A41" s="39" t="s">
        <v>26</v>
      </c>
      <c r="B41" s="51"/>
      <c r="C41" s="52"/>
      <c r="D41" s="52"/>
      <c r="E41" s="52"/>
      <c r="F41" s="16" t="s">
        <v>15</v>
      </c>
      <c r="G41" s="16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15">
        <f t="shared" si="0"/>
        <v>0</v>
      </c>
    </row>
    <row r="42" spans="1:25" s="9" customFormat="1" ht="14.5" hidden="1" x14ac:dyDescent="0.35">
      <c r="A42" s="17" t="s">
        <v>34</v>
      </c>
      <c r="B42" s="51"/>
      <c r="C42" s="52"/>
      <c r="D42" s="44"/>
      <c r="E42" s="52"/>
      <c r="F42" s="40" t="s">
        <v>15</v>
      </c>
      <c r="G42" s="40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15">
        <f t="shared" si="0"/>
        <v>0</v>
      </c>
    </row>
    <row r="43" spans="1:25" s="9" customFormat="1" ht="14.5" hidden="1" x14ac:dyDescent="0.35">
      <c r="A43" s="17" t="s">
        <v>34</v>
      </c>
      <c r="B43" s="51"/>
      <c r="C43" s="52"/>
      <c r="D43" s="44"/>
      <c r="E43" s="52"/>
      <c r="F43" s="40" t="s">
        <v>15</v>
      </c>
      <c r="G43" s="40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15">
        <f t="shared" si="0"/>
        <v>0</v>
      </c>
    </row>
    <row r="44" spans="1:25" s="9" customFormat="1" ht="14.5" hidden="1" x14ac:dyDescent="0.35">
      <c r="A44" s="39" t="s">
        <v>33</v>
      </c>
      <c r="B44" s="16"/>
      <c r="C44" s="59"/>
      <c r="D44" s="33"/>
      <c r="E44" s="14"/>
      <c r="F44" s="16" t="s">
        <v>15</v>
      </c>
      <c r="G44" s="16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15">
        <f t="shared" si="0"/>
        <v>0</v>
      </c>
    </row>
    <row r="45" spans="1:25" s="9" customFormat="1" ht="14.5" hidden="1" x14ac:dyDescent="0.35">
      <c r="A45" s="39" t="s">
        <v>45</v>
      </c>
      <c r="B45" s="63" t="s">
        <v>46</v>
      </c>
      <c r="C45" s="14" t="s">
        <v>47</v>
      </c>
      <c r="D45" s="33" t="s">
        <v>39</v>
      </c>
      <c r="E45" s="14" t="s">
        <v>40</v>
      </c>
      <c r="F45" s="16">
        <v>10.561</v>
      </c>
      <c r="G45" s="16"/>
      <c r="H45" s="49">
        <v>7197.7900000000018</v>
      </c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15">
        <f t="shared" si="0"/>
        <v>0</v>
      </c>
    </row>
    <row r="46" spans="1:25" s="9" customFormat="1" ht="14.5" hidden="1" x14ac:dyDescent="0.35">
      <c r="A46" s="17" t="s">
        <v>48</v>
      </c>
      <c r="B46" s="63" t="s">
        <v>58</v>
      </c>
      <c r="C46" s="14" t="s">
        <v>49</v>
      </c>
      <c r="D46" s="14" t="s">
        <v>50</v>
      </c>
      <c r="E46" s="14" t="s">
        <v>51</v>
      </c>
      <c r="F46" s="16" t="s">
        <v>15</v>
      </c>
      <c r="G46" s="16"/>
      <c r="H46" s="49"/>
      <c r="I46" s="49">
        <v>20596.130501708234</v>
      </c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>
        <v>26250</v>
      </c>
      <c r="U46" s="49">
        <v>-13125</v>
      </c>
      <c r="V46" s="49"/>
      <c r="W46" s="15">
        <f>SUM(I46:U46)</f>
        <v>33721.130501708234</v>
      </c>
      <c r="X46" s="73">
        <v>33721.129999999997</v>
      </c>
      <c r="Y46" s="72"/>
    </row>
    <row r="47" spans="1:25" s="9" customFormat="1" ht="14.5" x14ac:dyDescent="0.35">
      <c r="A47" s="17"/>
      <c r="B47" s="40"/>
      <c r="C47" s="44"/>
      <c r="D47" s="44"/>
      <c r="E47" s="44"/>
      <c r="F47" s="40"/>
      <c r="G47" s="40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15">
        <f t="shared" si="0"/>
        <v>0</v>
      </c>
    </row>
    <row r="48" spans="1:25" s="9" customFormat="1" ht="14.5" x14ac:dyDescent="0.35">
      <c r="A48" s="24" t="s">
        <v>8</v>
      </c>
      <c r="B48" s="16"/>
      <c r="C48" s="14"/>
      <c r="D48" s="44"/>
      <c r="E48" s="44"/>
      <c r="F48" s="40"/>
      <c r="G48" s="40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15">
        <f t="shared" si="0"/>
        <v>0</v>
      </c>
    </row>
    <row r="49" spans="1:23" s="9" customFormat="1" ht="14.5" x14ac:dyDescent="0.35">
      <c r="A49" s="14" t="s">
        <v>126</v>
      </c>
      <c r="B49" s="16"/>
      <c r="C49" s="14"/>
      <c r="D49" s="44"/>
      <c r="E49" s="44"/>
      <c r="F49" s="40"/>
      <c r="G49" s="40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15">
        <f t="shared" si="0"/>
        <v>0</v>
      </c>
    </row>
    <row r="50" spans="1:23" s="9" customFormat="1" ht="14.5" x14ac:dyDescent="0.35">
      <c r="A50" s="34" t="s">
        <v>133</v>
      </c>
      <c r="B50" s="16" t="s">
        <v>58</v>
      </c>
      <c r="C50" s="14" t="s">
        <v>134</v>
      </c>
      <c r="D50" s="52" t="s">
        <v>27</v>
      </c>
      <c r="E50" s="52" t="s">
        <v>135</v>
      </c>
      <c r="F50" s="14">
        <v>17.245000000000001</v>
      </c>
      <c r="G50" s="78" t="s">
        <v>130</v>
      </c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>
        <f>52146.9988869287-1</f>
        <v>52145.998886928697</v>
      </c>
      <c r="W50" s="15">
        <f>V50</f>
        <v>52145.998886928697</v>
      </c>
    </row>
    <row r="51" spans="1:23" s="9" customFormat="1" ht="14.5" x14ac:dyDescent="0.35">
      <c r="A51" s="34" t="s">
        <v>133</v>
      </c>
      <c r="B51" s="16" t="s">
        <v>136</v>
      </c>
      <c r="C51" s="14" t="s">
        <v>134</v>
      </c>
      <c r="D51" s="52" t="s">
        <v>27</v>
      </c>
      <c r="E51" s="52" t="s">
        <v>135</v>
      </c>
      <c r="F51" s="14">
        <v>17.245000000000001</v>
      </c>
      <c r="G51" s="78" t="s">
        <v>130</v>
      </c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>
        <v>1</v>
      </c>
      <c r="W51" s="15">
        <f>V51</f>
        <v>1</v>
      </c>
    </row>
    <row r="52" spans="1:23" s="9" customFormat="1" ht="14.5" x14ac:dyDescent="0.35">
      <c r="A52" s="34"/>
      <c r="B52" s="16"/>
      <c r="C52" s="14"/>
      <c r="D52" s="14"/>
      <c r="E52" s="14"/>
      <c r="F52" s="14"/>
      <c r="G52" s="14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15">
        <f t="shared" si="0"/>
        <v>0</v>
      </c>
    </row>
    <row r="53" spans="1:23" s="9" customFormat="1" ht="14.5" x14ac:dyDescent="0.35">
      <c r="A53" s="46"/>
      <c r="B53" s="47"/>
      <c r="C53" s="14"/>
      <c r="D53" s="14"/>
      <c r="E53" s="14"/>
      <c r="F53" s="14"/>
      <c r="G53" s="14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15">
        <f t="shared" si="0"/>
        <v>0</v>
      </c>
    </row>
    <row r="54" spans="1:23" s="9" customFormat="1" ht="14.5" x14ac:dyDescent="0.35">
      <c r="A54" s="46"/>
      <c r="B54" s="16"/>
      <c r="C54" s="14"/>
      <c r="D54" s="14"/>
      <c r="E54" s="14"/>
      <c r="F54" s="14"/>
      <c r="G54" s="14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15">
        <f t="shared" si="0"/>
        <v>0</v>
      </c>
    </row>
    <row r="55" spans="1:23" s="9" customFormat="1" ht="14.5" x14ac:dyDescent="0.35">
      <c r="A55" s="46"/>
      <c r="B55" s="16"/>
      <c r="C55" s="14"/>
      <c r="D55" s="14"/>
      <c r="E55" s="14"/>
      <c r="F55" s="14"/>
      <c r="G55" s="14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15">
        <f t="shared" si="0"/>
        <v>0</v>
      </c>
    </row>
    <row r="56" spans="1:23" s="9" customFormat="1" ht="14.5" x14ac:dyDescent="0.35">
      <c r="A56" s="17"/>
      <c r="B56" s="40"/>
      <c r="C56" s="41"/>
      <c r="D56" s="41"/>
      <c r="E56" s="42"/>
      <c r="F56" s="40"/>
      <c r="G56" s="40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15">
        <f t="shared" si="0"/>
        <v>0</v>
      </c>
    </row>
    <row r="57" spans="1:23" s="9" customFormat="1" ht="14.5" hidden="1" x14ac:dyDescent="0.35">
      <c r="A57" s="24" t="s">
        <v>8</v>
      </c>
      <c r="B57" s="40"/>
      <c r="C57" s="41"/>
      <c r="D57" s="41"/>
      <c r="E57" s="42"/>
      <c r="F57" s="40"/>
      <c r="G57" s="40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15">
        <f t="shared" si="0"/>
        <v>0</v>
      </c>
    </row>
    <row r="58" spans="1:23" s="9" customFormat="1" ht="14.5" hidden="1" x14ac:dyDescent="0.35">
      <c r="A58" s="14" t="s">
        <v>131</v>
      </c>
      <c r="B58" s="40"/>
      <c r="C58" s="41"/>
      <c r="D58" s="41"/>
      <c r="E58" s="42"/>
      <c r="F58" s="40"/>
      <c r="G58" s="40"/>
      <c r="H58" s="49"/>
      <c r="I58" s="49"/>
      <c r="J58" s="49"/>
      <c r="K58" s="49"/>
      <c r="L58" s="49"/>
      <c r="M58" s="49"/>
      <c r="N58" s="49"/>
      <c r="O58" s="49"/>
      <c r="P58" s="49"/>
      <c r="Q58" s="49"/>
      <c r="R58" s="49"/>
      <c r="S58" s="49"/>
      <c r="T58" s="49"/>
      <c r="U58" s="49"/>
      <c r="V58" s="49"/>
      <c r="W58" s="15">
        <f t="shared" si="0"/>
        <v>0</v>
      </c>
    </row>
    <row r="59" spans="1:23" s="9" customFormat="1" ht="14.5" hidden="1" x14ac:dyDescent="0.35">
      <c r="A59" s="43" t="s">
        <v>22</v>
      </c>
      <c r="B59" s="16" t="s">
        <v>29</v>
      </c>
      <c r="C59" s="36" t="s">
        <v>30</v>
      </c>
      <c r="D59" s="36" t="s">
        <v>23</v>
      </c>
      <c r="E59" s="37" t="s">
        <v>31</v>
      </c>
      <c r="F59" s="33">
        <v>17.800999999999998</v>
      </c>
      <c r="G59" s="78" t="s">
        <v>132</v>
      </c>
      <c r="H59" s="49"/>
      <c r="I59" s="49"/>
      <c r="J59" s="49"/>
      <c r="K59" s="49"/>
      <c r="L59" s="49"/>
      <c r="M59" s="49"/>
      <c r="N59" s="49"/>
      <c r="O59" s="49"/>
      <c r="P59" s="49"/>
      <c r="Q59" s="49"/>
      <c r="R59" s="49"/>
      <c r="S59" s="49"/>
      <c r="T59" s="49"/>
      <c r="U59" s="49"/>
      <c r="V59" s="49"/>
      <c r="W59" s="15">
        <f t="shared" si="0"/>
        <v>0</v>
      </c>
    </row>
    <row r="60" spans="1:23" s="9" customFormat="1" ht="14.5" hidden="1" x14ac:dyDescent="0.35">
      <c r="A60" s="43" t="s">
        <v>22</v>
      </c>
      <c r="B60" s="16" t="s">
        <v>35</v>
      </c>
      <c r="C60" s="36" t="s">
        <v>30</v>
      </c>
      <c r="D60" s="36" t="s">
        <v>23</v>
      </c>
      <c r="E60" s="37" t="s">
        <v>31</v>
      </c>
      <c r="F60" s="33">
        <v>17.800999999999998</v>
      </c>
      <c r="G60" s="78" t="s">
        <v>132</v>
      </c>
      <c r="H60" s="49"/>
      <c r="I60" s="49"/>
      <c r="J60" s="49"/>
      <c r="K60" s="49"/>
      <c r="L60" s="49"/>
      <c r="M60" s="49"/>
      <c r="N60" s="49"/>
      <c r="O60" s="49"/>
      <c r="P60" s="49"/>
      <c r="Q60" s="49"/>
      <c r="R60" s="49"/>
      <c r="S60" s="49"/>
      <c r="T60" s="49"/>
      <c r="U60" s="49"/>
      <c r="V60" s="49"/>
      <c r="W60" s="15">
        <f t="shared" si="0"/>
        <v>0</v>
      </c>
    </row>
    <row r="61" spans="1:23" s="9" customFormat="1" ht="14.5" hidden="1" x14ac:dyDescent="0.35">
      <c r="A61" s="43" t="s">
        <v>36</v>
      </c>
      <c r="B61" s="16" t="s">
        <v>35</v>
      </c>
      <c r="C61" s="14" t="s">
        <v>37</v>
      </c>
      <c r="D61" s="52" t="s">
        <v>19</v>
      </c>
      <c r="E61" s="60" t="s">
        <v>38</v>
      </c>
      <c r="F61" s="14">
        <v>17.225000000000001</v>
      </c>
      <c r="G61" s="14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15">
        <f t="shared" si="0"/>
        <v>0</v>
      </c>
    </row>
    <row r="62" spans="1:23" s="9" customFormat="1" ht="14.5" hidden="1" x14ac:dyDescent="0.35">
      <c r="A62" s="17"/>
      <c r="B62" s="16"/>
      <c r="C62" s="36"/>
      <c r="D62" s="36"/>
      <c r="E62" s="37"/>
      <c r="F62" s="16"/>
      <c r="G62" s="16"/>
      <c r="H62" s="49"/>
      <c r="I62" s="49"/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15">
        <f t="shared" si="0"/>
        <v>0</v>
      </c>
    </row>
    <row r="63" spans="1:23" s="9" customFormat="1" ht="14.5" hidden="1" x14ac:dyDescent="0.35">
      <c r="A63" s="38" t="s">
        <v>8</v>
      </c>
      <c r="B63" s="16"/>
      <c r="C63" s="36"/>
      <c r="D63" s="36"/>
      <c r="E63" s="37"/>
      <c r="F63" s="16"/>
      <c r="G63" s="16"/>
      <c r="H63" s="49"/>
      <c r="I63" s="49"/>
      <c r="J63" s="49"/>
      <c r="K63" s="49"/>
      <c r="L63" s="49"/>
      <c r="M63" s="49"/>
      <c r="N63" s="49"/>
      <c r="O63" s="49"/>
      <c r="P63" s="49"/>
      <c r="Q63" s="49"/>
      <c r="R63" s="49"/>
      <c r="S63" s="49"/>
      <c r="T63" s="49"/>
      <c r="U63" s="49"/>
      <c r="V63" s="49"/>
      <c r="W63" s="15">
        <f t="shared" si="0"/>
        <v>0</v>
      </c>
    </row>
    <row r="64" spans="1:23" s="9" customFormat="1" ht="14.5" hidden="1" x14ac:dyDescent="0.35">
      <c r="A64" s="14" t="s">
        <v>56</v>
      </c>
      <c r="B64" s="10"/>
      <c r="C64" s="11"/>
      <c r="D64" s="11"/>
      <c r="E64" s="12"/>
      <c r="F64" s="13"/>
      <c r="G64" s="13"/>
      <c r="H64" s="49"/>
      <c r="I64" s="49"/>
      <c r="J64" s="49"/>
      <c r="K64" s="49"/>
      <c r="L64" s="49"/>
      <c r="M64" s="49"/>
      <c r="N64" s="49"/>
      <c r="O64" s="49"/>
      <c r="P64" s="49"/>
      <c r="Q64" s="49"/>
      <c r="R64" s="49"/>
      <c r="S64" s="49"/>
      <c r="T64" s="49"/>
      <c r="U64" s="49"/>
      <c r="V64" s="49"/>
      <c r="W64" s="15">
        <f t="shared" si="0"/>
        <v>0</v>
      </c>
    </row>
    <row r="65" spans="1:24" s="9" customFormat="1" ht="14.5" hidden="1" x14ac:dyDescent="0.35">
      <c r="A65" s="66" t="s">
        <v>57</v>
      </c>
      <c r="B65" s="63" t="s">
        <v>58</v>
      </c>
      <c r="C65" s="14" t="s">
        <v>59</v>
      </c>
      <c r="D65" s="14" t="s">
        <v>19</v>
      </c>
      <c r="E65" s="14" t="s">
        <v>60</v>
      </c>
      <c r="F65" s="14">
        <v>17.225000000000001</v>
      </c>
      <c r="G65" s="14"/>
      <c r="H65" s="49"/>
      <c r="I65" s="49"/>
      <c r="J65" s="49">
        <f>155844.65-1</f>
        <v>155843.65</v>
      </c>
      <c r="K65" s="49"/>
      <c r="L65" s="49"/>
      <c r="M65" s="49"/>
      <c r="N65" s="49"/>
      <c r="O65" s="49"/>
      <c r="P65" s="49"/>
      <c r="Q65" s="49"/>
      <c r="R65" s="49"/>
      <c r="S65" s="49"/>
      <c r="T65" s="49"/>
      <c r="U65" s="49"/>
      <c r="V65" s="49"/>
      <c r="W65" s="15">
        <f t="shared" si="0"/>
        <v>0</v>
      </c>
    </row>
    <row r="66" spans="1:24" s="9" customFormat="1" ht="14.5" hidden="1" x14ac:dyDescent="0.35">
      <c r="A66" s="66" t="s">
        <v>57</v>
      </c>
      <c r="B66" s="61" t="s">
        <v>61</v>
      </c>
      <c r="C66" s="14" t="s">
        <v>59</v>
      </c>
      <c r="D66" s="14" t="s">
        <v>19</v>
      </c>
      <c r="E66" s="14" t="s">
        <v>60</v>
      </c>
      <c r="F66" s="14">
        <v>17.225000000000001</v>
      </c>
      <c r="G66" s="14"/>
      <c r="H66" s="49"/>
      <c r="I66" s="49"/>
      <c r="J66" s="49">
        <v>1</v>
      </c>
      <c r="K66" s="49"/>
      <c r="L66" s="49"/>
      <c r="M66" s="49"/>
      <c r="N66" s="49"/>
      <c r="O66" s="49"/>
      <c r="P66" s="49"/>
      <c r="Q66" s="49"/>
      <c r="R66" s="49"/>
      <c r="S66" s="49"/>
      <c r="T66" s="49"/>
      <c r="U66" s="49"/>
      <c r="V66" s="49"/>
      <c r="W66" s="15">
        <f t="shared" si="0"/>
        <v>0</v>
      </c>
    </row>
    <row r="67" spans="1:24" s="9" customFormat="1" ht="14.5" hidden="1" x14ac:dyDescent="0.35">
      <c r="A67" s="46"/>
      <c r="B67" s="16"/>
      <c r="C67" s="14"/>
      <c r="D67" s="14"/>
      <c r="E67" s="14"/>
      <c r="F67" s="14"/>
      <c r="G67" s="44"/>
      <c r="H67" s="50"/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15">
        <f t="shared" si="0"/>
        <v>0</v>
      </c>
    </row>
    <row r="68" spans="1:24" s="9" customFormat="1" ht="14.5" hidden="1" x14ac:dyDescent="0.35">
      <c r="A68" s="17"/>
      <c r="B68" s="16"/>
      <c r="C68" s="14"/>
      <c r="D68" s="14"/>
      <c r="E68" s="14"/>
      <c r="F68" s="14"/>
      <c r="G68" s="44"/>
      <c r="H68" s="50"/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15">
        <f t="shared" ref="W68" si="2">SUM(L68)</f>
        <v>0</v>
      </c>
    </row>
    <row r="69" spans="1:24" s="9" customFormat="1" ht="14.5" x14ac:dyDescent="0.35">
      <c r="A69" s="54"/>
      <c r="B69" s="40"/>
      <c r="C69" s="41"/>
      <c r="D69" s="41"/>
      <c r="E69" s="42"/>
      <c r="F69" s="44"/>
      <c r="G69" s="44"/>
      <c r="H69" s="50"/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15">
        <f>SUM(H69:H69)</f>
        <v>0</v>
      </c>
    </row>
    <row r="70" spans="1:24" s="9" customFormat="1" ht="14.5" x14ac:dyDescent="0.35">
      <c r="A70" s="17" t="s">
        <v>0</v>
      </c>
      <c r="B70" s="17"/>
      <c r="C70" s="55"/>
      <c r="D70" s="55"/>
      <c r="E70" s="55"/>
      <c r="F70" s="55"/>
      <c r="G70" s="55"/>
      <c r="H70" s="49">
        <f>SUM(H8:H69)</f>
        <v>7197.7900000000018</v>
      </c>
      <c r="I70" s="49">
        <f>SUM(I46:I69)</f>
        <v>20596.130501708234</v>
      </c>
      <c r="J70" s="49">
        <f>SUM(J64:J69)</f>
        <v>155844.65</v>
      </c>
      <c r="K70" s="49">
        <f>SUM(K7:K69)</f>
        <v>952767</v>
      </c>
      <c r="L70" s="49">
        <f>SUM(L12:L69)</f>
        <v>171500</v>
      </c>
      <c r="M70" s="49">
        <f>SUM(M27:M68)</f>
        <v>95000</v>
      </c>
      <c r="N70" s="49">
        <f>SUM(N10:N69)</f>
        <v>159608</v>
      </c>
      <c r="O70" s="49">
        <f>SUM(O33:O37)</f>
        <v>105400.19</v>
      </c>
      <c r="P70" s="49">
        <f>SUM(P18:P23)</f>
        <v>681337</v>
      </c>
      <c r="Q70" s="49">
        <f>SUM(Q27:Q31)</f>
        <v>477843</v>
      </c>
      <c r="R70" s="49">
        <f>SUM(R15:R24)</f>
        <v>713263</v>
      </c>
      <c r="S70" s="49">
        <f>SUM(S27:S30)</f>
        <v>477843</v>
      </c>
      <c r="T70" s="49">
        <f>SUM(T32:T46)</f>
        <v>26250</v>
      </c>
      <c r="U70" s="49">
        <f>SUM(U33:U47)</f>
        <v>-13125</v>
      </c>
      <c r="V70" s="49">
        <f>SUM(V50:V56)</f>
        <v>52146.998886928697</v>
      </c>
      <c r="W70" s="32"/>
      <c r="X70" s="72">
        <f>W46-X46</f>
        <v>5.0170823669759557E-4</v>
      </c>
    </row>
    <row r="71" spans="1:24" s="9" customFormat="1" ht="14.5" x14ac:dyDescent="0.35">
      <c r="A71" s="19"/>
      <c r="B71" s="19"/>
      <c r="C71" s="20"/>
      <c r="D71" s="20"/>
      <c r="E71" s="20"/>
      <c r="F71" s="20"/>
      <c r="G71" s="20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2"/>
    </row>
    <row r="72" spans="1:24" s="9" customFormat="1" ht="14.5" x14ac:dyDescent="0.35">
      <c r="A72" s="18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</row>
    <row r="73" spans="1:24" s="9" customFormat="1" ht="14.5" x14ac:dyDescent="0.35">
      <c r="A73" s="18" t="s">
        <v>9</v>
      </c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</row>
    <row r="74" spans="1:24" s="9" customFormat="1" ht="14.5" hidden="1" x14ac:dyDescent="0.35">
      <c r="A74" s="18" t="s">
        <v>43</v>
      </c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</row>
    <row r="75" spans="1:24" s="9" customFormat="1" ht="14.5" hidden="1" x14ac:dyDescent="0.35">
      <c r="A75" s="19" t="s">
        <v>44</v>
      </c>
      <c r="C75" s="23"/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</row>
    <row r="76" spans="1:24" s="9" customFormat="1" ht="14.5" hidden="1" x14ac:dyDescent="0.35">
      <c r="A76" s="18" t="s">
        <v>53</v>
      </c>
      <c r="C76" s="23"/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</row>
    <row r="77" spans="1:24" s="9" customFormat="1" ht="14.5" hidden="1" x14ac:dyDescent="0.35">
      <c r="A77" s="18" t="s">
        <v>54</v>
      </c>
      <c r="C77" s="23"/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</row>
    <row r="78" spans="1:24" ht="14.5" hidden="1" x14ac:dyDescent="0.35">
      <c r="A78" s="18" t="s">
        <v>62</v>
      </c>
    </row>
    <row r="79" spans="1:24" ht="14.5" hidden="1" x14ac:dyDescent="0.35">
      <c r="A79" s="18" t="s">
        <v>63</v>
      </c>
    </row>
    <row r="80" spans="1:24" ht="14.5" hidden="1" x14ac:dyDescent="0.35">
      <c r="A80" s="18" t="s">
        <v>65</v>
      </c>
    </row>
    <row r="81" spans="1:1" ht="14.5" hidden="1" x14ac:dyDescent="0.35">
      <c r="A81" s="18" t="s">
        <v>66</v>
      </c>
    </row>
    <row r="82" spans="1:1" ht="14.5" hidden="1" x14ac:dyDescent="0.35">
      <c r="A82" s="18" t="s">
        <v>76</v>
      </c>
    </row>
    <row r="83" spans="1:1" ht="14.5" hidden="1" x14ac:dyDescent="0.35">
      <c r="A83" s="18" t="s">
        <v>77</v>
      </c>
    </row>
    <row r="84" spans="1:1" ht="14.5" hidden="1" x14ac:dyDescent="0.35">
      <c r="A84" s="18" t="s">
        <v>85</v>
      </c>
    </row>
    <row r="85" spans="1:1" ht="14.5" hidden="1" x14ac:dyDescent="0.35">
      <c r="A85" s="18" t="s">
        <v>84</v>
      </c>
    </row>
    <row r="86" spans="1:1" ht="14.5" hidden="1" x14ac:dyDescent="0.35">
      <c r="A86" s="18" t="s">
        <v>88</v>
      </c>
    </row>
    <row r="87" spans="1:1" ht="14.5" hidden="1" x14ac:dyDescent="0.35">
      <c r="A87" s="18" t="s">
        <v>87</v>
      </c>
    </row>
    <row r="88" spans="1:1" ht="14.5" hidden="1" x14ac:dyDescent="0.35">
      <c r="A88" s="18" t="s">
        <v>94</v>
      </c>
    </row>
    <row r="89" spans="1:1" ht="14.5" hidden="1" x14ac:dyDescent="0.35">
      <c r="A89" s="18" t="s">
        <v>93</v>
      </c>
    </row>
    <row r="90" spans="1:1" ht="14.5" hidden="1" x14ac:dyDescent="0.35">
      <c r="A90" s="18" t="s">
        <v>101</v>
      </c>
    </row>
    <row r="91" spans="1:1" ht="14.5" hidden="1" x14ac:dyDescent="0.35">
      <c r="A91" s="18" t="s">
        <v>100</v>
      </c>
    </row>
    <row r="92" spans="1:1" ht="14.5" hidden="1" x14ac:dyDescent="0.35">
      <c r="A92" s="18" t="s">
        <v>109</v>
      </c>
    </row>
    <row r="93" spans="1:1" ht="14.5" hidden="1" x14ac:dyDescent="0.35">
      <c r="A93" s="18" t="s">
        <v>108</v>
      </c>
    </row>
    <row r="94" spans="1:1" ht="14.5" hidden="1" x14ac:dyDescent="0.35">
      <c r="A94" s="18" t="s">
        <v>113</v>
      </c>
    </row>
    <row r="95" spans="1:1" ht="14.5" hidden="1" x14ac:dyDescent="0.35">
      <c r="A95" s="18" t="s">
        <v>112</v>
      </c>
    </row>
    <row r="96" spans="1:1" ht="14.5" hidden="1" x14ac:dyDescent="0.35">
      <c r="A96" s="18" t="s">
        <v>115</v>
      </c>
    </row>
    <row r="97" spans="1:1" ht="14.5" hidden="1" x14ac:dyDescent="0.35">
      <c r="A97" s="18" t="s">
        <v>108</v>
      </c>
    </row>
    <row r="98" spans="1:1" ht="14.5" hidden="1" x14ac:dyDescent="0.35">
      <c r="A98" s="18" t="s">
        <v>118</v>
      </c>
    </row>
    <row r="99" spans="1:1" ht="14.5" hidden="1" x14ac:dyDescent="0.35">
      <c r="A99" s="18" t="s">
        <v>117</v>
      </c>
    </row>
    <row r="100" spans="1:1" ht="14.5" hidden="1" x14ac:dyDescent="0.35">
      <c r="A100" s="18" t="s">
        <v>120</v>
      </c>
    </row>
    <row r="101" spans="1:1" ht="14.5" hidden="1" x14ac:dyDescent="0.35">
      <c r="A101" s="18" t="s">
        <v>121</v>
      </c>
    </row>
    <row r="102" spans="1:1" ht="14.5" x14ac:dyDescent="0.35">
      <c r="A102" s="18" t="s">
        <v>125</v>
      </c>
    </row>
    <row r="103" spans="1:1" ht="14.5" x14ac:dyDescent="0.35">
      <c r="A103" s="18" t="s">
        <v>123</v>
      </c>
    </row>
    <row r="104" spans="1:1" ht="14.5" x14ac:dyDescent="0.35">
      <c r="A104" s="18"/>
    </row>
    <row r="105" spans="1:1" ht="14.5" x14ac:dyDescent="0.35">
      <c r="A105" s="76" t="s">
        <v>124</v>
      </c>
    </row>
    <row r="106" spans="1:1" ht="14.5" x14ac:dyDescent="0.35">
      <c r="A106" s="18"/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5C9BE22-94A4-4B93-B8CE-3D1C7BF500C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D0B025D-FA1D-4B95-AC41-A6D63115834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EC5321EB-ED59-453F-AB44-587E4E90B70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LAWRENCE</vt:lpstr>
      <vt:lpstr>LAWRENCE!Print_Area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Ruiz, Milly (EOL)</cp:lastModifiedBy>
  <cp:lastPrinted>2019-01-09T17:18:17Z</cp:lastPrinted>
  <dcterms:created xsi:type="dcterms:W3CDTF">2000-04-13T13:33:42Z</dcterms:created>
  <dcterms:modified xsi:type="dcterms:W3CDTF">2023-01-25T15:54:04Z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0x010100023EC507CF3D814C891D1408D57845A8</vt:lpwstr>
  </property>
</Properties>
</file>