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9AB6CC3-7B44-4432-BE7B-2A16341A436A}" xr6:coauthVersionLast="47" xr6:coauthVersionMax="47" xr10:uidLastSave="{00000000-0000-0000-0000-000000000000}"/>
  <bookViews>
    <workbookView xWindow="2685" yWindow="2520" windowWidth="21810" windowHeight="11385" xr2:uid="{00000000-000D-0000-FFFF-FFFF00000000}"/>
  </bookViews>
  <sheets>
    <sheet name="LAWRENCE" sheetId="2" r:id="rId1"/>
  </sheets>
  <definedNames>
    <definedName name="_xlnm.Print_Area" localSheetId="0">LAWRENCE!$A$1:$H$67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2" l="1"/>
  <c r="AC49" i="2"/>
  <c r="AC50" i="2"/>
  <c r="AC51" i="2"/>
  <c r="AC52" i="2"/>
  <c r="AC53" i="2"/>
  <c r="AC54" i="2"/>
  <c r="AC55" i="2"/>
  <c r="AC56" i="2"/>
  <c r="AC57" i="2"/>
  <c r="AC59" i="2"/>
  <c r="AB46" i="2"/>
  <c r="AB65" i="2" l="1"/>
  <c r="AC9" i="2"/>
  <c r="AC11" i="2"/>
  <c r="AC13" i="2"/>
  <c r="AC14" i="2"/>
  <c r="AC16" i="2"/>
  <c r="AC17" i="2"/>
  <c r="AC19" i="2"/>
  <c r="AC20" i="2"/>
  <c r="AC21" i="2"/>
  <c r="AC22" i="2"/>
  <c r="AC23" i="2"/>
  <c r="AC24" i="2"/>
  <c r="AC25" i="2"/>
  <c r="AC26" i="2"/>
  <c r="AC27" i="2"/>
  <c r="AC28" i="2"/>
  <c r="AC30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6" i="2"/>
  <c r="AC47" i="2"/>
  <c r="AA65" i="2"/>
  <c r="AC63" i="2"/>
  <c r="AC62" i="2"/>
  <c r="Z65" i="2"/>
  <c r="Y65" i="2"/>
  <c r="X65" i="2"/>
  <c r="W65" i="2"/>
  <c r="V45" i="2"/>
  <c r="AC45" i="2" s="1"/>
  <c r="U65" i="2"/>
  <c r="V65" i="2" l="1"/>
  <c r="T65" i="2"/>
  <c r="S65" i="2"/>
  <c r="R15" i="2"/>
  <c r="AC15" i="2" s="1"/>
  <c r="Q65" i="2"/>
  <c r="P18" i="2"/>
  <c r="AC18" i="2" s="1"/>
  <c r="O31" i="2"/>
  <c r="AC31" i="2" s="1"/>
  <c r="O29" i="2"/>
  <c r="AC29" i="2" s="1"/>
  <c r="AC60" i="2"/>
  <c r="N10" i="2"/>
  <c r="M65" i="2"/>
  <c r="AC61" i="2"/>
  <c r="L12" i="2"/>
  <c r="K8" i="2"/>
  <c r="AC8" i="2" s="1"/>
  <c r="J58" i="2"/>
  <c r="I65" i="2"/>
  <c r="H65" i="2"/>
  <c r="J65" i="2" l="1"/>
  <c r="AC58" i="2"/>
  <c r="N65" i="2"/>
  <c r="AC10" i="2"/>
  <c r="L65" i="2"/>
  <c r="AC12" i="2"/>
  <c r="R65" i="2"/>
  <c r="P65" i="2"/>
  <c r="O65" i="2"/>
  <c r="K65" i="2"/>
</calcChain>
</file>

<file path=xl/sharedStrings.xml><?xml version="1.0" encoding="utf-8"?>
<sst xmlns="http://schemas.openxmlformats.org/spreadsheetml/2006/main" count="277" uniqueCount="176">
  <si>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</si>
  <si>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</si>
  <si>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</si>
  <si>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</si>
  <si>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</si>
  <si>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</si>
  <si>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</si>
  <si>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</si>
  <si>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</si>
  <si>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</si>
  <si>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</si>
  <si>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</si>
  <si>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</si>
  <si>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</si>
  <si>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</si>
  <si>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</si>
  <si>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</si>
  <si>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</si>
  <si>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</si>
  <si>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</si>
  <si>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</si>
  <si>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</si>
  <si>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</si>
  <si>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</si>
  <si>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</si>
  <si>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</si>
  <si>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</si>
  <si>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</si>
  <si>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</si>
  <si>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</si>
  <si>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</si>
  <si>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</si>
  <si>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</si>
  <si>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</si>
  <si>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</si>
  <si>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</si>
  <si>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</si>
  <si>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</si>
  <si>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</si>
  <si>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</si>
  <si>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</si>
  <si>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</si>
  <si>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</si>
  <si>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</si>
  <si>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</si>
  <si>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</si>
  <si>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</si>
  <si>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</si>
  <si>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</si>
  <si>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</si>
  <si>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</si>
  <si>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</si>
  <si>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</si>
  <si>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</si>
  <si>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</si>
  <si>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</si>
  <si>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</si>
  <si>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</si>
  <si>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</si>
  <si>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</si>
  <si>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</si>
  <si>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</si>
  <si>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</si>
  <si>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</si>
  <si>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</si>
  <si>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</si>
  <si>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</si>
  <si>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</si>
  <si>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</si>
  <si>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</si>
  <si>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</si>
  <si>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</si>
  <si>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</si>
  <si>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</si>
  <si>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</si>
  <si>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</si>
  <si>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</si>
  <si>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</si>
  <si>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</si>
  <si>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</si>
  <si>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</si>
  <si>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</si>
  <si>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</si>
  <si>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</si>
  <si>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</si>
  <si>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</si>
  <si>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</si>
  <si>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</si>
  <si>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</si>
  <si>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</si>
  <si>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</si>
  <si>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</si>
  <si>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</si>
  <si>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</si>
  <si>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</si>
  <si>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</si>
  <si>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</si>
  <si>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</si>
  <si>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</si>
  <si>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</si>
  <si>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</si>
  <si>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</si>
  <si>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</si>
  <si>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</si>
  <si>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</si>
  <si>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</si>
  <si>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</si>
  <si>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</si>
  <si>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</si>
  <si>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</si>
  <si>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</si>
  <si>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</si>
  <si>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</si>
  <si>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</si>
  <si>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</si>
  <si>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</si>
  <si>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</si>
  <si>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</si>
  <si>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</si>
  <si>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</si>
  <si>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</si>
  <si>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</si>
  <si>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</si>
  <si>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</si>
  <si>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</si>
  <si>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</si>
  <si>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</si>
  <si>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</si>
  <si>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</si>
  <si>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</si>
  <si>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</si>
  <si>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</si>
  <si>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</si>
  <si>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</si>
  <si>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</si>
  <si>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</si>
  <si>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</si>
  <si>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</si>
  <si>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</si>
  <si>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</si>
  <si>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</si>
  <si>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</si>
  <si>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</si>
  <si>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</si>
  <si>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</si>
  <si>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</si>
  <si>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</si>
  <si>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</si>
  <si>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</si>
  <si>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</si>
  <si>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</si>
  <si>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</si>
  <si>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</si>
  <si>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</si>
  <si>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</si>
  <si>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</si>
  <si>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</si>
  <si>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</si>
  <si>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</si>
  <si>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</si>
  <si>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</si>
  <si>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</si>
  <si>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</si>
  <si>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</si>
  <si>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</si>
  <si>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</si>
  <si>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</si>
  <si>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</si>
  <si>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</si>
  <si>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</si>
  <si>
    <t>BUDGET #20 FY23</t>
  </si>
  <si>
    <t>JULY 1, 2023 - JUNE 30, 2024</t>
  </si>
  <si>
    <t>JULY 1, 2024 - SEPTEMBER 30, 2024</t>
  </si>
  <si>
    <t>UI-35950-21-60-A-25</t>
  </si>
  <si>
    <t>TO MOVE FUNDS FROM FY23 TO FY24 LINE</t>
  </si>
  <si>
    <t>BUDGET #20 FY23 JUNE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</si>
</sst>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1"/>
  <sheetViews>
    <sheetView tabSelected="1" topLeftCell="A5" zoomScale="91" zoomScaleNormal="91" workbookViewId="0">
      <selection activeCell="A27" sqref="A27"/>
    </sheetView>
  </sheetViews>
  <sheetFormatPr defaultColWidth="9.140625" defaultRowHeight="13.5" x14ac:dyDescent="0.25"/>
  <cols>
    <col min="1" max="1" width="64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35.42578125" style="2" customWidth="1"/>
    <col min="8" max="9" width="14.140625" style="2" hidden="1" customWidth="1"/>
    <col min="10" max="10" width="18.85546875" style="2" hidden="1" customWidth="1"/>
    <col min="11" max="16" width="18.7109375" style="2" hidden="1" customWidth="1"/>
    <col min="17" max="17" width="18" style="2" hidden="1" customWidth="1"/>
    <col min="18" max="19" width="18.7109375" style="2" hidden="1" customWidth="1"/>
    <col min="20" max="23" width="14.7109375" style="2" hidden="1" customWidth="1"/>
    <col min="24" max="24" width="13.85546875" style="2" hidden="1" customWidth="1"/>
    <col min="25" max="26" width="14.7109375" style="2" hidden="1" customWidth="1"/>
    <col min="27" max="27" width="7.28515625" style="2" hidden="1" customWidth="1"/>
    <col min="28" max="28" width="14.7109375" style="2" customWidth="1"/>
    <col min="29" max="29" width="12.140625" style="3" hidden="1" customWidth="1"/>
    <col min="30" max="30" width="11.140625" style="3" bestFit="1" customWidth="1"/>
    <col min="31" max="31" width="12.85546875" style="3" bestFit="1" customWidth="1"/>
    <col min="32" max="16384" width="9.140625" style="3"/>
  </cols>
  <sheetData>
    <row r="1" spans="1:29" ht="20.25" x14ac:dyDescent="0.3">
      <c r="A1" s="3" t="s">
        <v>11</v>
      </c>
      <c r="B1" s="90" t="s">
        <v>10</v>
      </c>
      <c r="C1" s="91"/>
      <c r="D1" s="91"/>
      <c r="E1" s="91"/>
      <c r="F1" s="91"/>
      <c r="G1" s="91"/>
      <c r="H1" s="91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9" ht="20.25" x14ac:dyDescent="0.3">
      <c r="A2" s="4" t="s">
        <v>12</v>
      </c>
      <c r="B2" s="6"/>
      <c r="C2" s="6"/>
      <c r="D2" s="6"/>
      <c r="E2" s="7"/>
      <c r="F2" s="7"/>
      <c r="G2" s="7"/>
    </row>
    <row r="3" spans="1:29" ht="20.25" x14ac:dyDescent="0.3">
      <c r="A3" s="4" t="s">
        <v>13</v>
      </c>
      <c r="B3" s="6" t="s">
        <v>7</v>
      </c>
      <c r="C3" s="1"/>
    </row>
    <row r="4" spans="1:29" ht="21" thickBot="1" x14ac:dyDescent="0.35">
      <c r="A4" s="4"/>
      <c r="B4" s="5"/>
      <c r="C4" s="1"/>
    </row>
    <row r="5" spans="1:29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2" t="s">
        <v>114</v>
      </c>
      <c r="H5" s="31" t="s">
        <v>29</v>
      </c>
      <c r="I5" s="62" t="s">
        <v>39</v>
      </c>
      <c r="J5" s="62" t="s">
        <v>42</v>
      </c>
      <c r="K5" s="62" t="s">
        <v>51</v>
      </c>
      <c r="L5" s="62" t="s">
        <v>60</v>
      </c>
      <c r="M5" s="62" t="s">
        <v>66</v>
      </c>
      <c r="N5" s="62" t="s">
        <v>73</v>
      </c>
      <c r="O5" s="62" t="s">
        <v>79</v>
      </c>
      <c r="P5" s="62" t="s">
        <v>86</v>
      </c>
      <c r="Q5" s="62" t="s">
        <v>94</v>
      </c>
      <c r="R5" s="62" t="s">
        <v>97</v>
      </c>
      <c r="S5" s="62" t="s">
        <v>101</v>
      </c>
      <c r="T5" s="62" t="s">
        <v>103</v>
      </c>
      <c r="U5" s="62" t="s">
        <v>106</v>
      </c>
      <c r="V5" s="62" t="s">
        <v>109</v>
      </c>
      <c r="W5" s="62" t="s">
        <v>123</v>
      </c>
      <c r="X5" s="62" t="s">
        <v>146</v>
      </c>
      <c r="Y5" s="62" t="s">
        <v>157</v>
      </c>
      <c r="Z5" s="62" t="s">
        <v>158</v>
      </c>
      <c r="AA5" s="62" t="s">
        <v>169</v>
      </c>
      <c r="AB5" s="62" t="s">
        <v>170</v>
      </c>
      <c r="AC5" s="8" t="s">
        <v>6</v>
      </c>
    </row>
    <row r="6" spans="1:29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29"/>
    </row>
    <row r="7" spans="1:29" s="9" customFormat="1" ht="16.5" x14ac:dyDescent="0.3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15"/>
    </row>
    <row r="8" spans="1:29" s="9" customFormat="1" ht="16.5" x14ac:dyDescent="0.3">
      <c r="A8" s="64" t="s">
        <v>55</v>
      </c>
      <c r="B8" s="16" t="s">
        <v>56</v>
      </c>
      <c r="C8" s="14" t="s">
        <v>57</v>
      </c>
      <c r="D8" s="65" t="s">
        <v>58</v>
      </c>
      <c r="E8" s="65">
        <v>6501</v>
      </c>
      <c r="F8" s="16">
        <v>17.259</v>
      </c>
      <c r="G8" s="71" t="s">
        <v>115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-952767</v>
      </c>
      <c r="AC8" s="15">
        <f>SUM(H8:AB8)</f>
        <v>-1</v>
      </c>
    </row>
    <row r="9" spans="1:29" s="9" customFormat="1" ht="16.5" x14ac:dyDescent="0.3">
      <c r="A9" s="64" t="s">
        <v>55</v>
      </c>
      <c r="B9" s="16" t="s">
        <v>59</v>
      </c>
      <c r="C9" s="14" t="s">
        <v>57</v>
      </c>
      <c r="D9" s="65" t="s">
        <v>58</v>
      </c>
      <c r="E9" s="65">
        <v>6501</v>
      </c>
      <c r="F9" s="16">
        <v>17.259</v>
      </c>
      <c r="G9" s="71" t="s">
        <v>115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952767</v>
      </c>
      <c r="AC9" s="15">
        <f t="shared" ref="AC9:AC59" si="0">SUM(H9:AB9)</f>
        <v>952768</v>
      </c>
    </row>
    <row r="10" spans="1:29" s="9" customFormat="1" ht="16.5" hidden="1" x14ac:dyDescent="0.3">
      <c r="A10" s="17" t="s">
        <v>76</v>
      </c>
      <c r="B10" s="16" t="s">
        <v>56</v>
      </c>
      <c r="C10" s="52" t="s">
        <v>77</v>
      </c>
      <c r="D10" s="55" t="s">
        <v>78</v>
      </c>
      <c r="E10" s="55">
        <v>6502</v>
      </c>
      <c r="F10" s="14">
        <v>17.257999999999999</v>
      </c>
      <c r="G10" s="71" t="s">
        <v>115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15">
        <f t="shared" si="0"/>
        <v>159607</v>
      </c>
    </row>
    <row r="11" spans="1:29" s="18" customFormat="1" ht="16.5" hidden="1" x14ac:dyDescent="0.3">
      <c r="A11" s="17" t="s">
        <v>76</v>
      </c>
      <c r="B11" s="16" t="s">
        <v>59</v>
      </c>
      <c r="C11" s="52" t="s">
        <v>77</v>
      </c>
      <c r="D11" s="55" t="s">
        <v>78</v>
      </c>
      <c r="E11" s="55">
        <v>6502</v>
      </c>
      <c r="F11" s="14">
        <v>17.257999999999999</v>
      </c>
      <c r="G11" s="71" t="s">
        <v>115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15">
        <f t="shared" si="0"/>
        <v>1</v>
      </c>
    </row>
    <row r="12" spans="1:29" s="9" customFormat="1" ht="16.5" hidden="1" x14ac:dyDescent="0.3">
      <c r="A12" s="34" t="s">
        <v>61</v>
      </c>
      <c r="B12" s="16" t="s">
        <v>56</v>
      </c>
      <c r="C12" s="14" t="s">
        <v>62</v>
      </c>
      <c r="D12" s="55" t="s">
        <v>65</v>
      </c>
      <c r="E12" s="55">
        <v>6503</v>
      </c>
      <c r="F12" s="14">
        <v>17.277999999999999</v>
      </c>
      <c r="G12" s="71" t="s">
        <v>115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15">
        <f t="shared" si="0"/>
        <v>171499</v>
      </c>
    </row>
    <row r="13" spans="1:29" s="18" customFormat="1" ht="16.5" hidden="1" x14ac:dyDescent="0.3">
      <c r="A13" s="34" t="s">
        <v>61</v>
      </c>
      <c r="B13" s="16" t="s">
        <v>59</v>
      </c>
      <c r="C13" s="14" t="s">
        <v>62</v>
      </c>
      <c r="D13" s="55" t="s">
        <v>65</v>
      </c>
      <c r="E13" s="55">
        <v>6503</v>
      </c>
      <c r="F13" s="14">
        <v>17.277999999999999</v>
      </c>
      <c r="G13" s="71" t="s">
        <v>115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15">
        <f t="shared" si="0"/>
        <v>1</v>
      </c>
    </row>
    <row r="14" spans="1:29" s="18" customFormat="1" ht="16.5" x14ac:dyDescent="0.3">
      <c r="A14" s="34"/>
      <c r="B14" s="16"/>
      <c r="C14" s="14"/>
      <c r="D14" s="55"/>
      <c r="E14" s="55"/>
      <c r="F14" s="14"/>
      <c r="G14" s="71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15">
        <f t="shared" si="0"/>
        <v>0</v>
      </c>
    </row>
    <row r="15" spans="1:29" s="18" customFormat="1" ht="16.5" x14ac:dyDescent="0.3">
      <c r="A15" s="17" t="s">
        <v>76</v>
      </c>
      <c r="B15" s="16" t="s">
        <v>89</v>
      </c>
      <c r="C15" s="14" t="s">
        <v>98</v>
      </c>
      <c r="D15" s="55" t="s">
        <v>78</v>
      </c>
      <c r="E15" s="55">
        <v>6502</v>
      </c>
      <c r="F15" s="14">
        <v>17.257999999999999</v>
      </c>
      <c r="G15" s="71" t="s">
        <v>115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-400000</v>
      </c>
      <c r="AC15" s="15">
        <f t="shared" si="0"/>
        <v>313262</v>
      </c>
    </row>
    <row r="16" spans="1:29" s="18" customFormat="1" ht="16.5" x14ac:dyDescent="0.3">
      <c r="A16" s="17" t="s">
        <v>76</v>
      </c>
      <c r="B16" s="16" t="s">
        <v>59</v>
      </c>
      <c r="C16" s="14" t="s">
        <v>98</v>
      </c>
      <c r="D16" s="55" t="s">
        <v>78</v>
      </c>
      <c r="E16" s="55">
        <v>6502</v>
      </c>
      <c r="F16" s="14">
        <v>17.257999999999999</v>
      </c>
      <c r="G16" s="71" t="s">
        <v>115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400000</v>
      </c>
      <c r="AC16" s="15">
        <f t="shared" si="0"/>
        <v>400001</v>
      </c>
    </row>
    <row r="17" spans="1:30" s="18" customFormat="1" ht="16.5" x14ac:dyDescent="0.3">
      <c r="A17" s="34"/>
      <c r="B17" s="51"/>
      <c r="C17" s="33"/>
      <c r="D17" s="14"/>
      <c r="E17" s="16"/>
      <c r="F17" s="14"/>
      <c r="G17" s="7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15">
        <f t="shared" si="0"/>
        <v>0</v>
      </c>
    </row>
    <row r="18" spans="1:30" s="18" customFormat="1" ht="16.5" x14ac:dyDescent="0.3">
      <c r="A18" s="34" t="s">
        <v>61</v>
      </c>
      <c r="B18" s="16" t="s">
        <v>89</v>
      </c>
      <c r="C18" s="14" t="s">
        <v>90</v>
      </c>
      <c r="D18" s="55" t="s">
        <v>65</v>
      </c>
      <c r="E18" s="65">
        <v>6503</v>
      </c>
      <c r="F18" s="14">
        <v>17.277999999999999</v>
      </c>
      <c r="G18" s="71" t="s">
        <v>115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-600000</v>
      </c>
      <c r="AC18" s="15">
        <f t="shared" si="0"/>
        <v>81336</v>
      </c>
    </row>
    <row r="19" spans="1:30" s="18" customFormat="1" ht="16.5" x14ac:dyDescent="0.3">
      <c r="A19" s="34" t="s">
        <v>61</v>
      </c>
      <c r="B19" s="16" t="s">
        <v>59</v>
      </c>
      <c r="C19" s="14" t="s">
        <v>90</v>
      </c>
      <c r="D19" s="55" t="s">
        <v>65</v>
      </c>
      <c r="E19" s="65">
        <v>6503</v>
      </c>
      <c r="F19" s="14">
        <v>17.277999999999999</v>
      </c>
      <c r="G19" s="71" t="s">
        <v>115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600000</v>
      </c>
      <c r="AC19" s="15">
        <f t="shared" si="0"/>
        <v>600001</v>
      </c>
      <c r="AD19" s="54"/>
    </row>
    <row r="20" spans="1:30" s="18" customFormat="1" ht="15" x14ac:dyDescent="0.2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15">
        <f t="shared" si="0"/>
        <v>0</v>
      </c>
    </row>
    <row r="21" spans="1:30" s="9" customFormat="1" ht="16.5" hidden="1" x14ac:dyDescent="0.3">
      <c r="A21" s="56" t="s">
        <v>8</v>
      </c>
      <c r="B21" s="16"/>
      <c r="C21" s="55"/>
      <c r="D21" s="55"/>
      <c r="E21" s="55"/>
      <c r="F21" s="55"/>
      <c r="G21" s="5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15">
        <f t="shared" si="0"/>
        <v>0</v>
      </c>
    </row>
    <row r="22" spans="1:30" s="9" customFormat="1" ht="16.5" hidden="1" x14ac:dyDescent="0.3">
      <c r="A22" s="14" t="s">
        <v>67</v>
      </c>
      <c r="B22" s="16"/>
      <c r="C22" s="55"/>
      <c r="D22" s="55"/>
      <c r="E22" s="55"/>
      <c r="F22" s="55"/>
      <c r="G22" s="55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15">
        <f t="shared" si="0"/>
        <v>0</v>
      </c>
    </row>
    <row r="23" spans="1:30" s="9" customFormat="1" ht="16.5" hidden="1" x14ac:dyDescent="0.3">
      <c r="A23" s="17"/>
      <c r="B23" s="16"/>
      <c r="C23" s="55"/>
      <c r="D23" s="55"/>
      <c r="E23" s="55"/>
      <c r="F23" s="55"/>
      <c r="G23" s="5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15">
        <f t="shared" si="0"/>
        <v>0</v>
      </c>
    </row>
    <row r="24" spans="1:30" s="9" customFormat="1" ht="16.5" hidden="1" x14ac:dyDescent="0.3">
      <c r="A24" s="45" t="s">
        <v>23</v>
      </c>
      <c r="B24" s="16" t="s">
        <v>45</v>
      </c>
      <c r="C24" s="48" t="s">
        <v>68</v>
      </c>
      <c r="D24" s="66" t="s">
        <v>69</v>
      </c>
      <c r="E24" s="67" t="s">
        <v>70</v>
      </c>
      <c r="F24" s="14" t="s">
        <v>24</v>
      </c>
      <c r="G24" s="14"/>
      <c r="H24" s="49"/>
      <c r="I24" s="49"/>
      <c r="J24" s="49"/>
      <c r="K24" s="49"/>
      <c r="L24" s="49"/>
      <c r="M24" s="49">
        <v>95000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15">
        <f t="shared" si="0"/>
        <v>95000</v>
      </c>
    </row>
    <row r="25" spans="1:30" s="9" customFormat="1" ht="17.25" hidden="1" thickBot="1" x14ac:dyDescent="0.35">
      <c r="A25" s="35" t="s">
        <v>14</v>
      </c>
      <c r="B25" s="60" t="s">
        <v>45</v>
      </c>
      <c r="C25" s="68" t="s">
        <v>91</v>
      </c>
      <c r="D25" s="66" t="s">
        <v>92</v>
      </c>
      <c r="E25" s="66" t="s">
        <v>93</v>
      </c>
      <c r="F25" s="16" t="s">
        <v>15</v>
      </c>
      <c r="G25" s="16"/>
      <c r="H25" s="49"/>
      <c r="I25" s="49"/>
      <c r="J25" s="49"/>
      <c r="K25" s="49"/>
      <c r="L25" s="49"/>
      <c r="M25" s="49"/>
      <c r="N25" s="49"/>
      <c r="O25" s="49"/>
      <c r="P25" s="49"/>
      <c r="Q25" s="49">
        <v>477843</v>
      </c>
      <c r="R25" s="49"/>
      <c r="S25" s="49">
        <v>477843</v>
      </c>
      <c r="T25" s="49"/>
      <c r="U25" s="49"/>
      <c r="V25" s="49"/>
      <c r="W25" s="49"/>
      <c r="X25" s="49"/>
      <c r="Y25" s="49"/>
      <c r="Z25" s="49"/>
      <c r="AA25" s="49"/>
      <c r="AB25" s="49"/>
      <c r="AC25" s="15">
        <f t="shared" si="0"/>
        <v>955686</v>
      </c>
    </row>
    <row r="26" spans="1:30" s="9" customFormat="1" ht="17.25" hidden="1" thickTop="1" x14ac:dyDescent="0.3">
      <c r="A26" s="35"/>
      <c r="B26" s="16"/>
      <c r="C26" s="14"/>
      <c r="D26" s="14"/>
      <c r="E26" s="14"/>
      <c r="F26" s="16"/>
      <c r="G26" s="1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15">
        <f t="shared" si="0"/>
        <v>0</v>
      </c>
    </row>
    <row r="27" spans="1:30" s="9" customFormat="1" ht="16.5" x14ac:dyDescent="0.3">
      <c r="A27" s="24" t="s">
        <v>8</v>
      </c>
      <c r="B27" s="16"/>
      <c r="C27" s="55"/>
      <c r="D27" s="55"/>
      <c r="E27" s="55"/>
      <c r="F27" s="55"/>
      <c r="G27" s="5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15">
        <f t="shared" si="0"/>
        <v>0</v>
      </c>
    </row>
    <row r="28" spans="1:30" s="9" customFormat="1" ht="16.5" x14ac:dyDescent="0.3">
      <c r="A28" s="14" t="s">
        <v>28</v>
      </c>
      <c r="B28" s="10"/>
      <c r="C28" s="11"/>
      <c r="D28" s="11"/>
      <c r="E28" s="12"/>
      <c r="F28" s="13"/>
      <c r="G28" s="13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15">
        <f t="shared" si="0"/>
        <v>0</v>
      </c>
    </row>
    <row r="29" spans="1:30" s="9" customFormat="1" ht="16.5" x14ac:dyDescent="0.3">
      <c r="A29" s="17" t="s">
        <v>16</v>
      </c>
      <c r="B29" s="16" t="s">
        <v>56</v>
      </c>
      <c r="C29" s="14" t="s">
        <v>82</v>
      </c>
      <c r="D29" s="14" t="s">
        <v>83</v>
      </c>
      <c r="E29" s="14" t="s">
        <v>84</v>
      </c>
      <c r="F29" s="16">
        <v>17.207000000000001</v>
      </c>
      <c r="G29" s="72" t="s">
        <v>116</v>
      </c>
      <c r="H29" s="49"/>
      <c r="I29" s="49"/>
      <c r="J29" s="49"/>
      <c r="K29" s="49"/>
      <c r="L29" s="49"/>
      <c r="M29" s="49"/>
      <c r="N29" s="49"/>
      <c r="O29" s="49">
        <f>97900.19-1</f>
        <v>97899.19</v>
      </c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v>-28800</v>
      </c>
      <c r="AC29" s="15">
        <f t="shared" si="0"/>
        <v>69099.19</v>
      </c>
    </row>
    <row r="30" spans="1:30" s="9" customFormat="1" ht="16.5" x14ac:dyDescent="0.3">
      <c r="A30" s="17" t="s">
        <v>16</v>
      </c>
      <c r="B30" s="16" t="s">
        <v>59</v>
      </c>
      <c r="C30" s="14" t="s">
        <v>82</v>
      </c>
      <c r="D30" s="14" t="s">
        <v>83</v>
      </c>
      <c r="E30" s="14" t="s">
        <v>84</v>
      </c>
      <c r="F30" s="16">
        <v>17.207000000000001</v>
      </c>
      <c r="G30" s="72" t="s">
        <v>116</v>
      </c>
      <c r="H30" s="49"/>
      <c r="I30" s="49"/>
      <c r="J30" s="49"/>
      <c r="K30" s="49"/>
      <c r="L30" s="49"/>
      <c r="M30" s="49"/>
      <c r="N30" s="49"/>
      <c r="O30" s="49">
        <v>1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v>28800</v>
      </c>
      <c r="AC30" s="15">
        <f t="shared" si="0"/>
        <v>28801</v>
      </c>
    </row>
    <row r="31" spans="1:30" s="9" customFormat="1" ht="16.5" hidden="1" x14ac:dyDescent="0.3">
      <c r="A31" s="17" t="s">
        <v>17</v>
      </c>
      <c r="B31" s="16" t="s">
        <v>56</v>
      </c>
      <c r="C31" s="14" t="s">
        <v>82</v>
      </c>
      <c r="D31" s="14" t="s">
        <v>83</v>
      </c>
      <c r="E31" s="14" t="s">
        <v>85</v>
      </c>
      <c r="F31" s="16" t="s">
        <v>18</v>
      </c>
      <c r="G31" s="72" t="s">
        <v>116</v>
      </c>
      <c r="H31" s="49"/>
      <c r="I31" s="49"/>
      <c r="J31" s="49"/>
      <c r="K31" s="49"/>
      <c r="L31" s="49"/>
      <c r="M31" s="49"/>
      <c r="N31" s="49"/>
      <c r="O31" s="49">
        <f>7500-1</f>
        <v>7499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15">
        <f t="shared" si="0"/>
        <v>7499</v>
      </c>
    </row>
    <row r="32" spans="1:30" s="9" customFormat="1" ht="16.5" hidden="1" x14ac:dyDescent="0.3">
      <c r="A32" s="17" t="s">
        <v>17</v>
      </c>
      <c r="B32" s="16" t="s">
        <v>59</v>
      </c>
      <c r="C32" s="14" t="s">
        <v>82</v>
      </c>
      <c r="D32" s="14" t="s">
        <v>83</v>
      </c>
      <c r="E32" s="14" t="s">
        <v>85</v>
      </c>
      <c r="F32" s="16" t="s">
        <v>18</v>
      </c>
      <c r="G32" s="72" t="s">
        <v>116</v>
      </c>
      <c r="H32" s="49"/>
      <c r="I32" s="49"/>
      <c r="J32" s="49"/>
      <c r="K32" s="49"/>
      <c r="L32" s="49"/>
      <c r="M32" s="49"/>
      <c r="N32" s="49"/>
      <c r="O32" s="49">
        <v>1</v>
      </c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15">
        <f t="shared" si="0"/>
        <v>1</v>
      </c>
    </row>
    <row r="33" spans="1:31" s="9" customFormat="1" ht="16.5" hidden="1" x14ac:dyDescent="0.3">
      <c r="A33" s="73" t="s">
        <v>126</v>
      </c>
      <c r="B33" s="60" t="s">
        <v>45</v>
      </c>
      <c r="C33" s="74" t="s">
        <v>138</v>
      </c>
      <c r="D33" s="75" t="s">
        <v>127</v>
      </c>
      <c r="E33" s="75" t="s">
        <v>128</v>
      </c>
      <c r="F33" s="16" t="s">
        <v>15</v>
      </c>
      <c r="G33" s="16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>
        <v>3050</v>
      </c>
      <c r="X33" s="49"/>
      <c r="Y33" s="49"/>
      <c r="Z33" s="49"/>
      <c r="AA33" s="49"/>
      <c r="AB33" s="49"/>
      <c r="AC33" s="15">
        <f t="shared" si="0"/>
        <v>3050</v>
      </c>
    </row>
    <row r="34" spans="1:31" s="9" customFormat="1" ht="16.5" hidden="1" x14ac:dyDescent="0.3">
      <c r="A34" s="73" t="s">
        <v>129</v>
      </c>
      <c r="B34" s="60" t="s">
        <v>45</v>
      </c>
      <c r="C34" s="76" t="s">
        <v>139</v>
      </c>
      <c r="D34" s="76" t="s">
        <v>130</v>
      </c>
      <c r="E34" s="75" t="s">
        <v>131</v>
      </c>
      <c r="F34" s="16" t="s">
        <v>15</v>
      </c>
      <c r="G34" s="16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13318.19</v>
      </c>
      <c r="X34" s="49"/>
      <c r="Y34" s="49"/>
      <c r="Z34" s="49"/>
      <c r="AA34" s="49"/>
      <c r="AB34" s="49"/>
      <c r="AC34" s="15">
        <f t="shared" si="0"/>
        <v>13318.19</v>
      </c>
    </row>
    <row r="35" spans="1:31" s="9" customFormat="1" ht="16.5" hidden="1" x14ac:dyDescent="0.3">
      <c r="A35" s="73" t="s">
        <v>132</v>
      </c>
      <c r="B35" s="60" t="s">
        <v>45</v>
      </c>
      <c r="C35" s="77" t="s">
        <v>140</v>
      </c>
      <c r="D35" s="77" t="s">
        <v>133</v>
      </c>
      <c r="E35" s="78" t="s">
        <v>134</v>
      </c>
      <c r="F35" s="16" t="s">
        <v>15</v>
      </c>
      <c r="G35" s="16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>
        <v>17757.580000000002</v>
      </c>
      <c r="X35" s="49"/>
      <c r="Y35" s="49"/>
      <c r="Z35" s="49"/>
      <c r="AA35" s="49"/>
      <c r="AB35" s="49"/>
      <c r="AC35" s="15">
        <f t="shared" si="0"/>
        <v>17757.580000000002</v>
      </c>
    </row>
    <row r="36" spans="1:31" s="9" customFormat="1" ht="16.5" hidden="1" x14ac:dyDescent="0.3">
      <c r="A36" s="73" t="s">
        <v>135</v>
      </c>
      <c r="B36" s="60" t="s">
        <v>45</v>
      </c>
      <c r="C36" s="79" t="s">
        <v>141</v>
      </c>
      <c r="D36" s="79" t="s">
        <v>136</v>
      </c>
      <c r="E36" s="80" t="s">
        <v>137</v>
      </c>
      <c r="F36" s="16" t="s">
        <v>15</v>
      </c>
      <c r="G36" s="16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>
        <v>1648.37</v>
      </c>
      <c r="X36" s="49"/>
      <c r="Y36" s="49"/>
      <c r="Z36" s="49"/>
      <c r="AA36" s="49"/>
      <c r="AB36" s="49"/>
      <c r="AC36" s="15">
        <f t="shared" si="0"/>
        <v>1648.37</v>
      </c>
    </row>
    <row r="37" spans="1:31" s="9" customFormat="1" ht="16.5" hidden="1" x14ac:dyDescent="0.3">
      <c r="A37" s="81" t="s">
        <v>142</v>
      </c>
      <c r="B37" s="60" t="s">
        <v>45</v>
      </c>
      <c r="C37" s="82" t="s">
        <v>143</v>
      </c>
      <c r="D37" s="83" t="s">
        <v>144</v>
      </c>
      <c r="E37" s="78" t="s">
        <v>145</v>
      </c>
      <c r="F37" s="16" t="s">
        <v>15</v>
      </c>
      <c r="G37" s="4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>
        <v>2761.34</v>
      </c>
      <c r="Y37" s="49"/>
      <c r="Z37" s="49"/>
      <c r="AA37" s="49"/>
      <c r="AB37" s="49"/>
      <c r="AC37" s="15">
        <f t="shared" si="0"/>
        <v>2761.34</v>
      </c>
    </row>
    <row r="38" spans="1:31" s="9" customFormat="1" ht="16.5" hidden="1" x14ac:dyDescent="0.3">
      <c r="A38" s="17" t="s">
        <v>153</v>
      </c>
      <c r="B38" s="60" t="s">
        <v>45</v>
      </c>
      <c r="C38" s="14" t="s">
        <v>154</v>
      </c>
      <c r="D38" s="14" t="s">
        <v>155</v>
      </c>
      <c r="E38" s="85" t="s">
        <v>156</v>
      </c>
      <c r="F38" s="16" t="s">
        <v>15</v>
      </c>
      <c r="G38" s="4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>
        <v>2006.95</v>
      </c>
      <c r="Z38" s="49"/>
      <c r="AA38" s="49"/>
      <c r="AB38" s="49"/>
      <c r="AC38" s="15">
        <f t="shared" si="0"/>
        <v>2006.95</v>
      </c>
    </row>
    <row r="39" spans="1:31" s="9" customFormat="1" ht="16.5" hidden="1" x14ac:dyDescent="0.3">
      <c r="A39" s="39" t="s">
        <v>25</v>
      </c>
      <c r="B39" s="16"/>
      <c r="C39" s="57"/>
      <c r="D39" s="33"/>
      <c r="E39" s="14"/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15">
        <f t="shared" si="0"/>
        <v>0</v>
      </c>
    </row>
    <row r="40" spans="1:31" s="9" customFormat="1" ht="16.5" hidden="1" x14ac:dyDescent="0.3">
      <c r="A40" s="39" t="s">
        <v>32</v>
      </c>
      <c r="B40" s="60" t="s">
        <v>33</v>
      </c>
      <c r="C40" s="14" t="s">
        <v>34</v>
      </c>
      <c r="D40" s="33" t="s">
        <v>26</v>
      </c>
      <c r="E40" s="14" t="s">
        <v>27</v>
      </c>
      <c r="F40" s="16">
        <v>10.561</v>
      </c>
      <c r="G40" s="16"/>
      <c r="H40" s="49">
        <v>7197.7900000000018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15">
        <f t="shared" si="0"/>
        <v>7197.7900000000018</v>
      </c>
    </row>
    <row r="41" spans="1:31" s="9" customFormat="1" ht="16.5" hidden="1" x14ac:dyDescent="0.3">
      <c r="A41" s="17" t="s">
        <v>35</v>
      </c>
      <c r="B41" s="60" t="s">
        <v>45</v>
      </c>
      <c r="C41" s="14" t="s">
        <v>36</v>
      </c>
      <c r="D41" s="14" t="s">
        <v>37</v>
      </c>
      <c r="E41" s="14" t="s">
        <v>38</v>
      </c>
      <c r="F41" s="16" t="s">
        <v>15</v>
      </c>
      <c r="G41" s="16"/>
      <c r="H41" s="49"/>
      <c r="I41" s="49">
        <v>20596.130501708234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>
        <v>26250</v>
      </c>
      <c r="U41" s="49">
        <v>-13125</v>
      </c>
      <c r="V41" s="49"/>
      <c r="W41" s="49"/>
      <c r="X41" s="49"/>
      <c r="Y41" s="49"/>
      <c r="Z41" s="49"/>
      <c r="AA41" s="49"/>
      <c r="AB41" s="49"/>
      <c r="AC41" s="15">
        <f t="shared" si="0"/>
        <v>33721.130501708234</v>
      </c>
      <c r="AD41" s="70"/>
      <c r="AE41" s="69"/>
    </row>
    <row r="42" spans="1:31" s="9" customFormat="1" ht="16.5" x14ac:dyDescent="0.3">
      <c r="A42" s="17"/>
      <c r="B42" s="40"/>
      <c r="C42" s="44"/>
      <c r="D42" s="44"/>
      <c r="E42" s="44"/>
      <c r="F42" s="40"/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15">
        <f t="shared" si="0"/>
        <v>0</v>
      </c>
    </row>
    <row r="43" spans="1:31" s="9" customFormat="1" ht="16.5" x14ac:dyDescent="0.3">
      <c r="A43" s="24" t="s">
        <v>8</v>
      </c>
      <c r="B43" s="16"/>
      <c r="C43" s="14"/>
      <c r="D43" s="44"/>
      <c r="E43" s="44"/>
      <c r="F43" s="40"/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15">
        <f t="shared" si="0"/>
        <v>0</v>
      </c>
    </row>
    <row r="44" spans="1:31" s="9" customFormat="1" ht="16.5" x14ac:dyDescent="0.3">
      <c r="A44" s="14" t="s">
        <v>113</v>
      </c>
      <c r="B44" s="16"/>
      <c r="C44" s="14"/>
      <c r="D44" s="44"/>
      <c r="E44" s="44"/>
      <c r="F44" s="40"/>
      <c r="G44" s="4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15">
        <f t="shared" si="0"/>
        <v>0</v>
      </c>
    </row>
    <row r="45" spans="1:31" s="9" customFormat="1" ht="16.5" x14ac:dyDescent="0.3">
      <c r="A45" s="34" t="s">
        <v>120</v>
      </c>
      <c r="B45" s="16" t="s">
        <v>45</v>
      </c>
      <c r="C45" s="14" t="s">
        <v>121</v>
      </c>
      <c r="D45" s="52" t="s">
        <v>22</v>
      </c>
      <c r="E45" s="52" t="s">
        <v>122</v>
      </c>
      <c r="F45" s="14">
        <v>17.245000000000001</v>
      </c>
      <c r="G45" s="72" t="s">
        <v>117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>
        <f>52146.9988869287-1</f>
        <v>52145.998886928697</v>
      </c>
      <c r="W45" s="49"/>
      <c r="X45" s="49"/>
      <c r="Y45" s="49"/>
      <c r="Z45" s="49"/>
      <c r="AA45" s="49"/>
      <c r="AB45" s="49">
        <v>-52146</v>
      </c>
      <c r="AC45" s="15">
        <f t="shared" si="0"/>
        <v>-1.1130713028251193E-3</v>
      </c>
    </row>
    <row r="46" spans="1:31" s="9" customFormat="1" ht="16.5" x14ac:dyDescent="0.3">
      <c r="A46" s="34" t="s">
        <v>120</v>
      </c>
      <c r="B46" s="16" t="s">
        <v>171</v>
      </c>
      <c r="C46" s="14" t="s">
        <v>121</v>
      </c>
      <c r="D46" s="52" t="s">
        <v>22</v>
      </c>
      <c r="E46" s="52" t="s">
        <v>122</v>
      </c>
      <c r="F46" s="14">
        <v>17.245000000000001</v>
      </c>
      <c r="G46" s="72" t="s">
        <v>117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>
        <v>1</v>
      </c>
      <c r="W46" s="49"/>
      <c r="X46" s="49"/>
      <c r="Y46" s="49"/>
      <c r="Z46" s="49"/>
      <c r="AA46" s="49"/>
      <c r="AB46" s="49">
        <f>52146-1</f>
        <v>52145</v>
      </c>
      <c r="AC46" s="15">
        <f t="shared" si="0"/>
        <v>52146</v>
      </c>
    </row>
    <row r="47" spans="1:31" s="9" customFormat="1" ht="16.5" x14ac:dyDescent="0.3">
      <c r="A47" s="34" t="s">
        <v>120</v>
      </c>
      <c r="B47" s="16" t="s">
        <v>172</v>
      </c>
      <c r="C47" s="14" t="s">
        <v>121</v>
      </c>
      <c r="D47" s="52" t="s">
        <v>22</v>
      </c>
      <c r="E47" s="52" t="s">
        <v>122</v>
      </c>
      <c r="F47" s="14">
        <v>17.245000000000001</v>
      </c>
      <c r="G47" s="72" t="s">
        <v>117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v>1</v>
      </c>
      <c r="AC47" s="15">
        <f t="shared" si="0"/>
        <v>1</v>
      </c>
    </row>
    <row r="48" spans="1:31" s="9" customFormat="1" ht="16.5" hidden="1" x14ac:dyDescent="0.3">
      <c r="A48" s="46"/>
      <c r="B48" s="47"/>
      <c r="C48" s="14"/>
      <c r="D48" s="14"/>
      <c r="E48" s="14"/>
      <c r="F48" s="14"/>
      <c r="G48" s="14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15">
        <f t="shared" si="0"/>
        <v>0</v>
      </c>
    </row>
    <row r="49" spans="1:29" s="9" customFormat="1" ht="16.5" hidden="1" x14ac:dyDescent="0.3">
      <c r="A49" s="46"/>
      <c r="B49" s="16"/>
      <c r="C49" s="14"/>
      <c r="D49" s="14"/>
      <c r="E49" s="14"/>
      <c r="F49" s="14"/>
      <c r="G49" s="14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15">
        <f t="shared" si="0"/>
        <v>0</v>
      </c>
    </row>
    <row r="50" spans="1:29" s="9" customFormat="1" ht="16.5" hidden="1" x14ac:dyDescent="0.3">
      <c r="A50" s="46"/>
      <c r="B50" s="16"/>
      <c r="C50" s="14"/>
      <c r="D50" s="14"/>
      <c r="E50" s="14"/>
      <c r="F50" s="14"/>
      <c r="G50" s="14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15">
        <f t="shared" si="0"/>
        <v>0</v>
      </c>
    </row>
    <row r="51" spans="1:29" s="9" customFormat="1" ht="16.5" hidden="1" x14ac:dyDescent="0.3">
      <c r="A51" s="17"/>
      <c r="B51" s="40"/>
      <c r="C51" s="41"/>
      <c r="D51" s="41"/>
      <c r="E51" s="42"/>
      <c r="F51" s="40"/>
      <c r="G51" s="4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15">
        <f t="shared" si="0"/>
        <v>0</v>
      </c>
    </row>
    <row r="52" spans="1:29" s="9" customFormat="1" ht="16.5" hidden="1" x14ac:dyDescent="0.3">
      <c r="A52" s="24" t="s">
        <v>8</v>
      </c>
      <c r="B52" s="40"/>
      <c r="C52" s="41"/>
      <c r="D52" s="41"/>
      <c r="E52" s="42"/>
      <c r="F52" s="40"/>
      <c r="G52" s="4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15">
        <f t="shared" si="0"/>
        <v>0</v>
      </c>
    </row>
    <row r="53" spans="1:29" s="9" customFormat="1" ht="16.5" hidden="1" x14ac:dyDescent="0.3">
      <c r="A53" s="14" t="s">
        <v>118</v>
      </c>
      <c r="B53" s="40"/>
      <c r="C53" s="41"/>
      <c r="D53" s="41"/>
      <c r="E53" s="42"/>
      <c r="F53" s="40"/>
      <c r="G53" s="4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15">
        <f t="shared" si="0"/>
        <v>0</v>
      </c>
    </row>
    <row r="54" spans="1:29" s="9" customFormat="1" ht="16.5" hidden="1" x14ac:dyDescent="0.3">
      <c r="A54" s="43" t="s">
        <v>20</v>
      </c>
      <c r="B54" s="16" t="s">
        <v>45</v>
      </c>
      <c r="C54" s="88" t="s">
        <v>167</v>
      </c>
      <c r="D54" s="88" t="s">
        <v>21</v>
      </c>
      <c r="E54" s="37" t="s">
        <v>168</v>
      </c>
      <c r="F54" s="33">
        <v>17.800999999999998</v>
      </c>
      <c r="G54" s="72" t="s">
        <v>119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>
        <v>23654.68</v>
      </c>
      <c r="AB54" s="49"/>
      <c r="AC54" s="15">
        <f t="shared" si="0"/>
        <v>23654.68</v>
      </c>
    </row>
    <row r="55" spans="1:29" s="9" customFormat="1" ht="16.5" x14ac:dyDescent="0.3">
      <c r="A55" s="17"/>
      <c r="B55" s="16"/>
      <c r="C55" s="36"/>
      <c r="D55" s="36"/>
      <c r="E55" s="37"/>
      <c r="F55" s="16"/>
      <c r="G55" s="16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15">
        <f t="shared" si="0"/>
        <v>0</v>
      </c>
    </row>
    <row r="56" spans="1:29" s="9" customFormat="1" ht="16.5" x14ac:dyDescent="0.3">
      <c r="A56" s="38" t="s">
        <v>8</v>
      </c>
      <c r="B56" s="16"/>
      <c r="C56" s="36"/>
      <c r="D56" s="36"/>
      <c r="E56" s="37"/>
      <c r="F56" s="16"/>
      <c r="G56" s="16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15">
        <f t="shared" si="0"/>
        <v>0</v>
      </c>
    </row>
    <row r="57" spans="1:29" s="9" customFormat="1" ht="16.5" x14ac:dyDescent="0.3">
      <c r="A57" s="14" t="s">
        <v>43</v>
      </c>
      <c r="B57" s="10"/>
      <c r="C57" s="11"/>
      <c r="D57" s="11"/>
      <c r="E57" s="12"/>
      <c r="F57" s="13"/>
      <c r="G57" s="13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15">
        <f t="shared" si="0"/>
        <v>0</v>
      </c>
    </row>
    <row r="58" spans="1:29" s="9" customFormat="1" ht="16.5" x14ac:dyDescent="0.3">
      <c r="A58" s="63" t="s">
        <v>44</v>
      </c>
      <c r="B58" s="60" t="s">
        <v>45</v>
      </c>
      <c r="C58" s="14" t="s">
        <v>46</v>
      </c>
      <c r="D58" s="14" t="s">
        <v>19</v>
      </c>
      <c r="E58" s="14" t="s">
        <v>47</v>
      </c>
      <c r="F58" s="14">
        <v>17.225000000000001</v>
      </c>
      <c r="G58" s="89" t="s">
        <v>173</v>
      </c>
      <c r="H58" s="49"/>
      <c r="I58" s="49"/>
      <c r="J58" s="49">
        <f>155844.65-1</f>
        <v>155843.65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>
        <v>-70000</v>
      </c>
      <c r="AC58" s="15">
        <f t="shared" si="0"/>
        <v>85843.65</v>
      </c>
    </row>
    <row r="59" spans="1:29" s="9" customFormat="1" ht="16.5" x14ac:dyDescent="0.3">
      <c r="A59" s="63" t="s">
        <v>44</v>
      </c>
      <c r="B59" s="58" t="s">
        <v>48</v>
      </c>
      <c r="C59" s="14" t="s">
        <v>46</v>
      </c>
      <c r="D59" s="14" t="s">
        <v>19</v>
      </c>
      <c r="E59" s="14" t="s">
        <v>47</v>
      </c>
      <c r="F59" s="14">
        <v>17.225000000000001</v>
      </c>
      <c r="G59" s="89" t="s">
        <v>173</v>
      </c>
      <c r="H59" s="49"/>
      <c r="I59" s="49"/>
      <c r="J59" s="49">
        <v>1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v>70000</v>
      </c>
      <c r="AC59" s="15">
        <f t="shared" si="0"/>
        <v>70001</v>
      </c>
    </row>
    <row r="60" spans="1:29" s="9" customFormat="1" ht="16.5" x14ac:dyDescent="0.3">
      <c r="A60" s="46"/>
      <c r="B60" s="16"/>
      <c r="C60" s="14"/>
      <c r="D60" s="14"/>
      <c r="E60" s="14"/>
      <c r="F60" s="14"/>
      <c r="G60" s="4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15">
        <f t="shared" ref="AC60" si="1">SUM(N60)</f>
        <v>0</v>
      </c>
    </row>
    <row r="61" spans="1:29" s="9" customFormat="1" ht="16.5" hidden="1" x14ac:dyDescent="0.3">
      <c r="A61" s="17"/>
      <c r="B61" s="16"/>
      <c r="C61" s="14"/>
      <c r="D61" s="14"/>
      <c r="E61" s="14"/>
      <c r="F61" s="14"/>
      <c r="G61" s="4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15">
        <f t="shared" ref="AC61" si="2">SUM(L61)</f>
        <v>0</v>
      </c>
    </row>
    <row r="62" spans="1:29" s="9" customFormat="1" ht="16.5" hidden="1" x14ac:dyDescent="0.3">
      <c r="A62" s="86" t="s">
        <v>159</v>
      </c>
      <c r="B62" s="60" t="s">
        <v>160</v>
      </c>
      <c r="C62" s="13" t="s">
        <v>161</v>
      </c>
      <c r="D62" s="13" t="s">
        <v>26</v>
      </c>
      <c r="E62" s="13" t="s">
        <v>27</v>
      </c>
      <c r="F62" s="87">
        <v>10.561</v>
      </c>
      <c r="G62" s="4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>
        <v>4321.4156785800005</v>
      </c>
      <c r="AA62" s="50"/>
      <c r="AB62" s="50"/>
      <c r="AC62" s="15">
        <f>Z62</f>
        <v>4321.4156785800005</v>
      </c>
    </row>
    <row r="63" spans="1:29" s="9" customFormat="1" ht="16.5" hidden="1" x14ac:dyDescent="0.3">
      <c r="A63" s="17" t="s">
        <v>159</v>
      </c>
      <c r="B63" s="60" t="s">
        <v>162</v>
      </c>
      <c r="C63" s="13" t="s">
        <v>161</v>
      </c>
      <c r="D63" s="13" t="s">
        <v>26</v>
      </c>
      <c r="E63" s="13" t="s">
        <v>27</v>
      </c>
      <c r="F63" s="87">
        <v>10.561</v>
      </c>
      <c r="G63" s="4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>
        <v>5401.7843214200002</v>
      </c>
      <c r="AA63" s="50"/>
      <c r="AB63" s="50"/>
      <c r="AC63" s="15">
        <f>Z63</f>
        <v>5401.7843214200002</v>
      </c>
    </row>
    <row r="64" spans="1:29" s="9" customFormat="1" ht="16.5" hidden="1" x14ac:dyDescent="0.3">
      <c r="A64" s="17"/>
      <c r="B64" s="16"/>
      <c r="C64" s="14"/>
      <c r="D64" s="44"/>
      <c r="E64" s="44"/>
      <c r="F64" s="44"/>
      <c r="G64" s="4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15"/>
    </row>
    <row r="65" spans="1:30" s="9" customFormat="1" ht="16.5" x14ac:dyDescent="0.3">
      <c r="A65" s="17" t="s">
        <v>0</v>
      </c>
      <c r="B65" s="17"/>
      <c r="C65" s="53"/>
      <c r="D65" s="53"/>
      <c r="E65" s="53"/>
      <c r="F65" s="53"/>
      <c r="G65" s="53"/>
      <c r="H65" s="49">
        <f>SUM(H8:H64)</f>
        <v>7197.7900000000018</v>
      </c>
      <c r="I65" s="49">
        <f>SUM(I41:I64)</f>
        <v>20596.130501708234</v>
      </c>
      <c r="J65" s="49">
        <f>SUM(J57:J64)</f>
        <v>155844.65</v>
      </c>
      <c r="K65" s="49">
        <f>SUM(K7:K64)</f>
        <v>952767</v>
      </c>
      <c r="L65" s="49">
        <f>SUM(L12:L64)</f>
        <v>171500</v>
      </c>
      <c r="M65" s="49">
        <f>SUM(M23:M61)</f>
        <v>95000</v>
      </c>
      <c r="N65" s="49">
        <f>SUM(N10:N64)</f>
        <v>159608</v>
      </c>
      <c r="O65" s="49">
        <f>SUM(O28:O32)</f>
        <v>105400.19</v>
      </c>
      <c r="P65" s="49">
        <f>SUM(P18:P20)</f>
        <v>681337</v>
      </c>
      <c r="Q65" s="49">
        <f>SUM(Q23:Q26)</f>
        <v>477843</v>
      </c>
      <c r="R65" s="49">
        <f>SUM(R15:R20)</f>
        <v>713263</v>
      </c>
      <c r="S65" s="49">
        <f>SUM(S23:S26)</f>
        <v>477843</v>
      </c>
      <c r="T65" s="49">
        <f>SUM(T27:T41)</f>
        <v>26250</v>
      </c>
      <c r="U65" s="49">
        <f>SUM(U28:U42)</f>
        <v>-13125</v>
      </c>
      <c r="V65" s="49">
        <f>SUM(V45:V51)</f>
        <v>52146.998886928697</v>
      </c>
      <c r="W65" s="49">
        <f>SUM(W28:W37)</f>
        <v>35774.140000000007</v>
      </c>
      <c r="X65" s="49">
        <f>SUM(X27:X64)</f>
        <v>2761.34</v>
      </c>
      <c r="Y65" s="49">
        <f>SUM(Y27:Y38)</f>
        <v>2006.95</v>
      </c>
      <c r="Z65" s="49">
        <f>SUM(Z28:Z63)</f>
        <v>9723.2000000000007</v>
      </c>
      <c r="AA65" s="49">
        <f>SUM(AA53:AA54)</f>
        <v>23654.68</v>
      </c>
      <c r="AB65" s="49">
        <f>SUM(AB7:AB54)</f>
        <v>0</v>
      </c>
      <c r="AC65" s="32"/>
      <c r="AD65" s="69"/>
    </row>
    <row r="66" spans="1:30" s="9" customFormat="1" ht="16.5" x14ac:dyDescent="0.3">
      <c r="A66" s="19"/>
      <c r="B66" s="19"/>
      <c r="C66" s="20"/>
      <c r="D66" s="20"/>
      <c r="E66" s="20"/>
      <c r="F66" s="20"/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2"/>
    </row>
    <row r="67" spans="1:30" s="9" customFormat="1" ht="16.5" x14ac:dyDescent="0.3">
      <c r="A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30" s="9" customFormat="1" ht="16.5" x14ac:dyDescent="0.3">
      <c r="A68" s="18" t="s">
        <v>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30" s="9" customFormat="1" ht="16.5" hidden="1" x14ac:dyDescent="0.3">
      <c r="A69" s="18" t="s">
        <v>30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30" s="9" customFormat="1" ht="16.5" hidden="1" x14ac:dyDescent="0.3">
      <c r="A70" s="19" t="s">
        <v>31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30" s="9" customFormat="1" ht="16.5" hidden="1" x14ac:dyDescent="0.3">
      <c r="A71" s="18" t="s">
        <v>40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30" s="9" customFormat="1" ht="16.5" hidden="1" x14ac:dyDescent="0.3">
      <c r="A72" s="18" t="s">
        <v>41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30" ht="15" hidden="1" x14ac:dyDescent="0.25">
      <c r="A73" s="18" t="s">
        <v>49</v>
      </c>
    </row>
    <row r="74" spans="1:30" ht="15" hidden="1" x14ac:dyDescent="0.25">
      <c r="A74" s="18" t="s">
        <v>50</v>
      </c>
    </row>
    <row r="75" spans="1:30" ht="15" hidden="1" x14ac:dyDescent="0.25">
      <c r="A75" s="18" t="s">
        <v>52</v>
      </c>
    </row>
    <row r="76" spans="1:30" ht="15" hidden="1" x14ac:dyDescent="0.25">
      <c r="A76" s="18" t="s">
        <v>53</v>
      </c>
    </row>
    <row r="77" spans="1:30" ht="15" hidden="1" x14ac:dyDescent="0.25">
      <c r="A77" s="18" t="s">
        <v>63</v>
      </c>
    </row>
    <row r="78" spans="1:30" ht="15" hidden="1" x14ac:dyDescent="0.25">
      <c r="A78" s="18" t="s">
        <v>64</v>
      </c>
    </row>
    <row r="79" spans="1:30" ht="15" hidden="1" x14ac:dyDescent="0.25">
      <c r="A79" s="18" t="s">
        <v>72</v>
      </c>
    </row>
    <row r="80" spans="1:30" ht="15" hidden="1" x14ac:dyDescent="0.25">
      <c r="A80" s="18" t="s">
        <v>71</v>
      </c>
    </row>
    <row r="81" spans="1:1" ht="15" hidden="1" x14ac:dyDescent="0.25">
      <c r="A81" s="18" t="s">
        <v>75</v>
      </c>
    </row>
    <row r="82" spans="1:1" ht="15" hidden="1" x14ac:dyDescent="0.25">
      <c r="A82" s="18" t="s">
        <v>74</v>
      </c>
    </row>
    <row r="83" spans="1:1" ht="15" hidden="1" x14ac:dyDescent="0.25">
      <c r="A83" s="18" t="s">
        <v>81</v>
      </c>
    </row>
    <row r="84" spans="1:1" ht="15" hidden="1" x14ac:dyDescent="0.25">
      <c r="A84" s="18" t="s">
        <v>80</v>
      </c>
    </row>
    <row r="85" spans="1:1" ht="15" hidden="1" x14ac:dyDescent="0.25">
      <c r="A85" s="18" t="s">
        <v>88</v>
      </c>
    </row>
    <row r="86" spans="1:1" ht="15" hidden="1" x14ac:dyDescent="0.25">
      <c r="A86" s="18" t="s">
        <v>87</v>
      </c>
    </row>
    <row r="87" spans="1:1" ht="15" hidden="1" x14ac:dyDescent="0.25">
      <c r="A87" s="18" t="s">
        <v>96</v>
      </c>
    </row>
    <row r="88" spans="1:1" ht="15" hidden="1" x14ac:dyDescent="0.25">
      <c r="A88" s="18" t="s">
        <v>95</v>
      </c>
    </row>
    <row r="89" spans="1:1" ht="15" hidden="1" x14ac:dyDescent="0.25">
      <c r="A89" s="18" t="s">
        <v>100</v>
      </c>
    </row>
    <row r="90" spans="1:1" ht="15" hidden="1" x14ac:dyDescent="0.25">
      <c r="A90" s="18" t="s">
        <v>99</v>
      </c>
    </row>
    <row r="91" spans="1:1" ht="15" hidden="1" x14ac:dyDescent="0.25">
      <c r="A91" s="18" t="s">
        <v>102</v>
      </c>
    </row>
    <row r="92" spans="1:1" ht="15" hidden="1" x14ac:dyDescent="0.25">
      <c r="A92" s="18" t="s">
        <v>95</v>
      </c>
    </row>
    <row r="93" spans="1:1" ht="15" hidden="1" x14ac:dyDescent="0.25">
      <c r="A93" s="18" t="s">
        <v>105</v>
      </c>
    </row>
    <row r="94" spans="1:1" ht="15" hidden="1" x14ac:dyDescent="0.25">
      <c r="A94" s="18" t="s">
        <v>104</v>
      </c>
    </row>
    <row r="95" spans="1:1" ht="15" hidden="1" x14ac:dyDescent="0.25">
      <c r="A95" s="18" t="s">
        <v>107</v>
      </c>
    </row>
    <row r="96" spans="1:1" ht="15" hidden="1" x14ac:dyDescent="0.25">
      <c r="A96" s="18" t="s">
        <v>108</v>
      </c>
    </row>
    <row r="97" spans="1:1" ht="15" hidden="1" x14ac:dyDescent="0.25">
      <c r="A97" s="18" t="s">
        <v>112</v>
      </c>
    </row>
    <row r="98" spans="1:1" ht="15" hidden="1" x14ac:dyDescent="0.25">
      <c r="A98" s="18" t="s">
        <v>110</v>
      </c>
    </row>
    <row r="99" spans="1:1" ht="15" hidden="1" x14ac:dyDescent="0.25">
      <c r="A99" s="18" t="s">
        <v>125</v>
      </c>
    </row>
    <row r="100" spans="1:1" ht="15" hidden="1" x14ac:dyDescent="0.25">
      <c r="A100" s="18" t="s">
        <v>124</v>
      </c>
    </row>
    <row r="101" spans="1:1" ht="15" hidden="1" x14ac:dyDescent="0.25">
      <c r="A101" s="18" t="s">
        <v>147</v>
      </c>
    </row>
    <row r="102" spans="1:1" ht="15" hidden="1" x14ac:dyDescent="0.25">
      <c r="A102" s="18" t="s">
        <v>124</v>
      </c>
    </row>
    <row r="103" spans="1:1" ht="15" hidden="1" x14ac:dyDescent="0.25">
      <c r="A103" s="18" t="s">
        <v>152</v>
      </c>
    </row>
    <row r="104" spans="1:1" ht="15" hidden="1" x14ac:dyDescent="0.25">
      <c r="A104" s="18" t="s">
        <v>124</v>
      </c>
    </row>
    <row r="105" spans="1:1" ht="15" hidden="1" x14ac:dyDescent="0.25">
      <c r="A105" s="18" t="s">
        <v>164</v>
      </c>
    </row>
    <row r="106" spans="1:1" ht="15" hidden="1" x14ac:dyDescent="0.25">
      <c r="A106" s="18" t="s">
        <v>163</v>
      </c>
    </row>
    <row r="107" spans="1:1" ht="15" hidden="1" x14ac:dyDescent="0.25">
      <c r="A107" s="18" t="s">
        <v>165</v>
      </c>
    </row>
    <row r="108" spans="1:1" ht="15" hidden="1" x14ac:dyDescent="0.25">
      <c r="A108" s="18" t="s">
        <v>166</v>
      </c>
    </row>
    <row r="109" spans="1:1" ht="15" x14ac:dyDescent="0.25">
      <c r="A109" s="18" t="s">
        <v>175</v>
      </c>
    </row>
    <row r="110" spans="1:1" ht="15" x14ac:dyDescent="0.25">
      <c r="A110" s="18" t="s">
        <v>174</v>
      </c>
    </row>
    <row r="117" spans="1:1" ht="16.5" x14ac:dyDescent="0.3">
      <c r="A117" s="9" t="s">
        <v>111</v>
      </c>
    </row>
    <row r="118" spans="1:1" ht="16.5" x14ac:dyDescent="0.3">
      <c r="A118" s="9" t="s">
        <v>148</v>
      </c>
    </row>
    <row r="119" spans="1:1" ht="16.5" x14ac:dyDescent="0.3">
      <c r="A119" s="9" t="s">
        <v>151</v>
      </c>
    </row>
    <row r="120" spans="1:1" ht="16.5" x14ac:dyDescent="0.3">
      <c r="A120" s="9" t="s">
        <v>149</v>
      </c>
    </row>
    <row r="121" spans="1:1" ht="16.5" x14ac:dyDescent="0.3">
      <c r="A121" s="84" t="s">
        <v>150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2023-06-16T18:06:14Z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