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1A016510-FA05-4615-8DAC-6021876A17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4" i="2" l="1"/>
  <c r="X82" i="2"/>
  <c r="W82" i="2"/>
  <c r="Y20" i="2"/>
  <c r="Y21" i="2"/>
  <c r="Y22" i="2"/>
  <c r="Y23" i="2"/>
  <c r="Y19" i="2"/>
  <c r="Y32" i="2"/>
  <c r="V31" i="2"/>
  <c r="V82" i="2" s="1"/>
  <c r="U82" i="2"/>
  <c r="Y27" i="2"/>
  <c r="T82" i="2"/>
  <c r="Y9" i="2"/>
  <c r="S57" i="2"/>
  <c r="Y57" i="2" s="1"/>
  <c r="Y58" i="2"/>
  <c r="R82" i="2"/>
  <c r="Y61" i="2"/>
  <c r="Q60" i="2"/>
  <c r="Y60" i="2" s="1"/>
  <c r="P82" i="2"/>
  <c r="Y64" i="2"/>
  <c r="O17" i="2"/>
  <c r="O15" i="2"/>
  <c r="Y53" i="2"/>
  <c r="N52" i="2"/>
  <c r="N82" i="2" s="1"/>
  <c r="M82" i="2"/>
  <c r="Y8" i="2"/>
  <c r="Y55" i="2"/>
  <c r="L54" i="2"/>
  <c r="Y54" i="2" s="1"/>
  <c r="Y51" i="2"/>
  <c r="K50" i="2"/>
  <c r="K82" i="2" s="1"/>
  <c r="J40" i="2"/>
  <c r="J82" i="2" s="1"/>
  <c r="I82" i="2"/>
  <c r="H82" i="2"/>
  <c r="Y26" i="2"/>
  <c r="Y10" i="2"/>
  <c r="Y11" i="2"/>
  <c r="Y12" i="2"/>
  <c r="Y13" i="2"/>
  <c r="Y14" i="2"/>
  <c r="Y25" i="2"/>
  <c r="Y28" i="2"/>
  <c r="Y29" i="2"/>
  <c r="Y30" i="2"/>
  <c r="Y33" i="2"/>
  <c r="Y34" i="2"/>
  <c r="Y35" i="2"/>
  <c r="Y36" i="2"/>
  <c r="Y37" i="2"/>
  <c r="Y38" i="2"/>
  <c r="Y39" i="2"/>
  <c r="Y41" i="2"/>
  <c r="Y42" i="2"/>
  <c r="Y43" i="2"/>
  <c r="Y44" i="2"/>
  <c r="Y45" i="2"/>
  <c r="Y46" i="2"/>
  <c r="Y47" i="2"/>
  <c r="Y48" i="2"/>
  <c r="Y49" i="2"/>
  <c r="Y63" i="2"/>
  <c r="Y66" i="2"/>
  <c r="Y67" i="2"/>
  <c r="Y68" i="2"/>
  <c r="Y69" i="2"/>
  <c r="Y71" i="2"/>
  <c r="Y74" i="2"/>
  <c r="Y75" i="2"/>
  <c r="Y76" i="2"/>
  <c r="Y77" i="2"/>
  <c r="Y78" i="2"/>
  <c r="Y79" i="2"/>
  <c r="Y80" i="2"/>
  <c r="Y81" i="2"/>
  <c r="Y65" i="2"/>
  <c r="Y62" i="2"/>
  <c r="Y59" i="2"/>
  <c r="Y40" i="2"/>
  <c r="Y70" i="2"/>
  <c r="Y31" i="2" l="1"/>
  <c r="O82" i="2"/>
  <c r="S82" i="2"/>
  <c r="Q82" i="2"/>
  <c r="Y52" i="2"/>
  <c r="Y50" i="2"/>
  <c r="L82" i="2"/>
</calcChain>
</file>

<file path=xl/sharedStrings.xml><?xml version="1.0" encoding="utf-8"?>
<sst xmlns="http://schemas.openxmlformats.org/spreadsheetml/2006/main" count="238" uniqueCount="151">
  <si>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</si>
  <si>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</si>
  <si>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</si>
  <si>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</si>
  <si>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</si>
  <si>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</si>
  <si>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</si>
  <si>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</si>
  <si>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</si>
  <si>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</si>
  <si>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</si>
  <si>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</si>
  <si>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</si>
  <si>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</si>
  <si>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</si>
  <si>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</si>
  <si>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</si>
  <si>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</si>
  <si>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</si>
  <si>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</si>
  <si>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</si>
  <si>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</si>
  <si>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</si>
  <si>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</si>
  <si>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</si>
  <si>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</si>
  <si>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</si>
  <si>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</si>
  <si>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</si>
  <si>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</si>
  <si>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</si>
  <si>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</si>
  <si>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</si>
  <si>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</si>
  <si>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</si>
  <si>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</si>
  <si>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</si>
  <si>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</si>
  <si>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</si>
  <si>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</si>
  <si>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</si>
  <si>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</si>
  <si>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</si>
  <si>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</si>
  <si>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</si>
  <si>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</si>
  <si>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</si>
  <si>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</si>
  <si>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</si>
  <si>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</si>
  <si>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</si>
  <si>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</si>
  <si>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</si>
  <si>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</si>
  <si>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</si>
  <si>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</si>
  <si>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</si>
  <si>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</si>
  <si>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</si>
  <si>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</si>
  <si>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</si>
  <si>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</si>
  <si>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</si>
  <si>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</si>
  <si>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</si>
  <si>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</si>
  <si>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</si>
  <si>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</si>
  <si>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</si>
  <si>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</si>
  <si>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</si>
  <si>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</si>
  <si>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</si>
  <si>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</si>
  <si>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</si>
  <si>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</si>
  <si>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</si>
  <si>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</si>
  <si>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</si>
  <si>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</si>
  <si>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</si>
  <si>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</si>
  <si>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</si>
  <si>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</si>
  <si>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</si>
  <si>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</si>
  <si>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</si>
  <si>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</si>
  <si>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</si>
  <si>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</si>
  <si>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</si>
  <si>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</si>
  <si>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</si>
  <si>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</si>
  <si>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</si>
  <si>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</si>
  <si>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</si>
  <si>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</si>
  <si>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</si>
  <si>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</si>
  <si>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</si>
  <si>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</si>
  <si>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</si>
  <si>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</si>
  <si>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</si>
  <si>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</si>
  <si>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</si>
  <si>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</si>
  <si>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</si>
  <si>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</si>
  <si>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</si>
  <si>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</si>
  <si>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</si>
  <si>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</si>
  <si>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</si>
  <si>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</si>
  <si>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</si>
  <si>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</si>
  <si>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</si>
  <si>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</si>
  <si>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</si>
  <si>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</si>
  <si>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</si>
  <si>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</si>
  <si>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</si>
  <si>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</si>
  <si>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</si>
  <si>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</si>
  <si>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</si>
  <si>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</si>
  <si>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</si>
  <si>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</si>
  <si>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</si>
  <si>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</si>
  <si>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DOE-WDB Support</t>
  </si>
  <si>
    <t>DOE2022</t>
  </si>
  <si>
    <t>7035-0002</t>
  </si>
  <si>
    <t>K228</t>
  </si>
  <si>
    <t>MRC</t>
  </si>
  <si>
    <t>F100VR0021</t>
  </si>
  <si>
    <t>4120-0020</t>
  </si>
  <si>
    <t>K133</t>
  </si>
  <si>
    <t>TO ADD PARTNER FUNDS</t>
  </si>
  <si>
    <t>BUDGET #15 FY23 FEB. 7, 2023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</si>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</sst>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1"/>
  <sheetViews>
    <sheetView tabSelected="1" topLeftCell="D3" zoomScale="120" zoomScaleNormal="120" workbookViewId="0">
      <selection activeCell="X24" sqref="X24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9" width="20.7265625" style="1" hidden="1" customWidth="1"/>
    <col min="10" max="10" width="16.6328125" style="1" hidden="1" customWidth="1"/>
    <col min="11" max="15" width="16.54296875" style="1" hidden="1" customWidth="1"/>
    <col min="16" max="17" width="12.90625" style="1" hidden="1" customWidth="1"/>
    <col min="18" max="18" width="13.90625" style="1" hidden="1" customWidth="1"/>
    <col min="19" max="23" width="16.90625" style="1" hidden="1" customWidth="1"/>
    <col min="24" max="24" width="16.90625" style="1" customWidth="1"/>
    <col min="25" max="25" width="12.1796875" style="43" hidden="1" customWidth="1"/>
    <col min="26" max="26" width="12" style="43" bestFit="1" customWidth="1"/>
    <col min="27" max="16384" width="9.1796875" style="43"/>
  </cols>
  <sheetData>
    <row r="1" spans="1:25" ht="20.5" x14ac:dyDescent="0.45">
      <c r="A1" s="43" t="s">
        <v>11</v>
      </c>
      <c r="B1" s="83" t="s">
        <v>10</v>
      </c>
      <c r="C1" s="84"/>
      <c r="D1" s="84"/>
      <c r="E1" s="84"/>
      <c r="F1" s="84"/>
      <c r="G1" s="84"/>
      <c r="H1" s="84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5" ht="20.5" x14ac:dyDescent="0.45">
      <c r="B2" s="44"/>
      <c r="C2" s="44"/>
      <c r="D2" s="44"/>
      <c r="E2" s="45"/>
      <c r="F2" s="45"/>
      <c r="G2" s="45"/>
    </row>
    <row r="3" spans="1:25" ht="20.5" x14ac:dyDescent="0.45">
      <c r="A3" s="46" t="s">
        <v>12</v>
      </c>
      <c r="B3" s="44" t="s">
        <v>7</v>
      </c>
      <c r="C3" s="47"/>
    </row>
    <row r="4" spans="1:25" ht="21" thickBot="1" x14ac:dyDescent="0.5">
      <c r="A4" s="46"/>
      <c r="B4" s="48"/>
      <c r="C4" s="47"/>
    </row>
    <row r="5" spans="1:25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3" t="s">
        <v>114</v>
      </c>
      <c r="H5" s="3" t="s">
        <v>30</v>
      </c>
      <c r="I5" s="63" t="s">
        <v>39</v>
      </c>
      <c r="J5" s="63" t="s">
        <v>40</v>
      </c>
      <c r="K5" s="63" t="s">
        <v>56</v>
      </c>
      <c r="L5" s="63" t="s">
        <v>59</v>
      </c>
      <c r="M5" s="63" t="s">
        <v>65</v>
      </c>
      <c r="N5" s="63" t="s">
        <v>72</v>
      </c>
      <c r="O5" s="63" t="s">
        <v>78</v>
      </c>
      <c r="P5" s="63" t="s">
        <v>85</v>
      </c>
      <c r="Q5" s="63" t="s">
        <v>92</v>
      </c>
      <c r="R5" s="63" t="s">
        <v>96</v>
      </c>
      <c r="S5" s="63" t="s">
        <v>101</v>
      </c>
      <c r="T5" s="63" t="s">
        <v>105</v>
      </c>
      <c r="U5" s="63" t="s">
        <v>107</v>
      </c>
      <c r="V5" s="63" t="s">
        <v>110</v>
      </c>
      <c r="W5" s="63" t="s">
        <v>125</v>
      </c>
      <c r="X5" s="63" t="s">
        <v>144</v>
      </c>
      <c r="Y5" s="36" t="s">
        <v>6</v>
      </c>
    </row>
    <row r="6" spans="1:25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25"/>
    </row>
    <row r="7" spans="1:25" s="14" customFormat="1" ht="14.5" hidden="1" x14ac:dyDescent="0.35">
      <c r="A7" s="8" t="s">
        <v>66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</row>
    <row r="8" spans="1:25" s="14" customFormat="1" ht="15" hidden="1" x14ac:dyDescent="0.35">
      <c r="A8" s="23" t="s">
        <v>13</v>
      </c>
      <c r="B8" s="10" t="s">
        <v>43</v>
      </c>
      <c r="C8" s="53" t="s">
        <v>67</v>
      </c>
      <c r="D8" s="68" t="s">
        <v>68</v>
      </c>
      <c r="E8" s="69" t="s">
        <v>69</v>
      </c>
      <c r="F8" s="8" t="s">
        <v>21</v>
      </c>
      <c r="G8" s="8"/>
      <c r="H8" s="12"/>
      <c r="I8" s="12"/>
      <c r="J8" s="12"/>
      <c r="K8" s="12"/>
      <c r="L8" s="12"/>
      <c r="M8" s="37">
        <v>95000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70">
        <f>SUM(M8)</f>
        <v>95000</v>
      </c>
    </row>
    <row r="9" spans="1:25" s="14" customFormat="1" ht="15" hidden="1" thickBot="1" x14ac:dyDescent="0.4">
      <c r="A9" s="28" t="s">
        <v>15</v>
      </c>
      <c r="B9" s="61" t="s">
        <v>43</v>
      </c>
      <c r="C9" s="71" t="s">
        <v>97</v>
      </c>
      <c r="D9" s="68" t="s">
        <v>98</v>
      </c>
      <c r="E9" s="68" t="s">
        <v>99</v>
      </c>
      <c r="F9" s="10" t="s">
        <v>14</v>
      </c>
      <c r="G9" s="10"/>
      <c r="H9" s="12"/>
      <c r="I9" s="12"/>
      <c r="J9" s="12"/>
      <c r="K9" s="12"/>
      <c r="L9" s="12"/>
      <c r="M9" s="37"/>
      <c r="N9" s="37"/>
      <c r="O9" s="37"/>
      <c r="P9" s="37"/>
      <c r="Q9" s="37"/>
      <c r="R9" s="37">
        <v>379354</v>
      </c>
      <c r="S9" s="37"/>
      <c r="T9" s="37">
        <v>379354</v>
      </c>
      <c r="U9" s="37"/>
      <c r="V9" s="37"/>
      <c r="W9" s="37"/>
      <c r="X9" s="37"/>
      <c r="Y9" s="70">
        <f>SUM(R9:T9)</f>
        <v>758708</v>
      </c>
    </row>
    <row r="10" spans="1:25" s="14" customFormat="1" ht="15" hidden="1" thickTop="1" x14ac:dyDescent="0.35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70">
        <f t="shared" ref="Y10:Y25" si="0">SUM(H10:H10)</f>
        <v>0</v>
      </c>
    </row>
    <row r="11" spans="1:25" s="14" customFormat="1" ht="14.5" hidden="1" x14ac:dyDescent="0.35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70">
        <f t="shared" si="0"/>
        <v>0</v>
      </c>
    </row>
    <row r="12" spans="1:25" s="14" customFormat="1" ht="14.5" x14ac:dyDescent="0.35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70">
        <f t="shared" si="0"/>
        <v>0</v>
      </c>
    </row>
    <row r="13" spans="1:25" s="14" customFormat="1" ht="14.5" x14ac:dyDescent="0.35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70">
        <f t="shared" si="0"/>
        <v>0</v>
      </c>
    </row>
    <row r="14" spans="1:25" s="14" customFormat="1" ht="14" customHeight="1" x14ac:dyDescent="0.35">
      <c r="A14" s="8" t="s">
        <v>26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70">
        <f t="shared" si="0"/>
        <v>0</v>
      </c>
    </row>
    <row r="15" spans="1:25" s="14" customFormat="1" ht="14.5" hidden="1" x14ac:dyDescent="0.35">
      <c r="A15" s="15" t="s">
        <v>16</v>
      </c>
      <c r="B15" s="10" t="s">
        <v>52</v>
      </c>
      <c r="C15" s="8" t="s">
        <v>81</v>
      </c>
      <c r="D15" s="8" t="s">
        <v>82</v>
      </c>
      <c r="E15" s="8" t="s">
        <v>83</v>
      </c>
      <c r="F15" s="10">
        <v>17.207000000000001</v>
      </c>
      <c r="G15" s="73" t="s">
        <v>116</v>
      </c>
      <c r="H15" s="12"/>
      <c r="I15" s="12"/>
      <c r="J15" s="12"/>
      <c r="K15" s="12"/>
      <c r="L15" s="12"/>
      <c r="M15" s="37"/>
      <c r="N15" s="37"/>
      <c r="O15" s="37">
        <f>122894-1</f>
        <v>122893</v>
      </c>
      <c r="P15" s="37"/>
      <c r="Q15" s="37"/>
      <c r="R15" s="37"/>
      <c r="S15" s="37"/>
      <c r="T15" s="37"/>
      <c r="U15" s="37"/>
      <c r="V15" s="37"/>
      <c r="W15" s="37"/>
      <c r="X15" s="37"/>
      <c r="Y15" s="70"/>
    </row>
    <row r="16" spans="1:25" s="14" customFormat="1" ht="14.5" hidden="1" x14ac:dyDescent="0.35">
      <c r="A16" s="15" t="s">
        <v>16</v>
      </c>
      <c r="B16" s="10" t="s">
        <v>55</v>
      </c>
      <c r="C16" s="8" t="s">
        <v>81</v>
      </c>
      <c r="D16" s="8" t="s">
        <v>82</v>
      </c>
      <c r="E16" s="8" t="s">
        <v>83</v>
      </c>
      <c r="F16" s="10">
        <v>17.207000000000001</v>
      </c>
      <c r="G16" s="73" t="s">
        <v>116</v>
      </c>
      <c r="H16" s="12"/>
      <c r="I16" s="12"/>
      <c r="J16" s="12"/>
      <c r="K16" s="12"/>
      <c r="L16" s="12"/>
      <c r="M16" s="37"/>
      <c r="N16" s="37"/>
      <c r="O16" s="37">
        <v>1</v>
      </c>
      <c r="P16" s="37"/>
      <c r="Q16" s="37"/>
      <c r="R16" s="37"/>
      <c r="S16" s="37"/>
      <c r="T16" s="37"/>
      <c r="U16" s="37"/>
      <c r="V16" s="37"/>
      <c r="W16" s="37"/>
      <c r="X16" s="37"/>
      <c r="Y16" s="70"/>
    </row>
    <row r="17" spans="1:25" s="14" customFormat="1" ht="14.5" hidden="1" x14ac:dyDescent="0.35">
      <c r="A17" s="15" t="s">
        <v>17</v>
      </c>
      <c r="B17" s="10" t="s">
        <v>52</v>
      </c>
      <c r="C17" s="8" t="s">
        <v>81</v>
      </c>
      <c r="D17" s="8" t="s">
        <v>82</v>
      </c>
      <c r="E17" s="8" t="s">
        <v>84</v>
      </c>
      <c r="F17" s="10" t="s">
        <v>18</v>
      </c>
      <c r="G17" s="73" t="s">
        <v>116</v>
      </c>
      <c r="H17" s="12"/>
      <c r="I17" s="12"/>
      <c r="J17" s="12"/>
      <c r="K17" s="12"/>
      <c r="L17" s="12"/>
      <c r="M17" s="37"/>
      <c r="N17" s="37"/>
      <c r="O17" s="37">
        <f>39026-1</f>
        <v>39025</v>
      </c>
      <c r="P17" s="37"/>
      <c r="Q17" s="37"/>
      <c r="R17" s="37"/>
      <c r="S17" s="37"/>
      <c r="T17" s="37"/>
      <c r="U17" s="37"/>
      <c r="V17" s="37"/>
      <c r="W17" s="37"/>
      <c r="X17" s="37"/>
      <c r="Y17" s="70"/>
    </row>
    <row r="18" spans="1:25" s="14" customFormat="1" ht="14.5" hidden="1" x14ac:dyDescent="0.35">
      <c r="A18" s="15" t="s">
        <v>17</v>
      </c>
      <c r="B18" s="10" t="s">
        <v>55</v>
      </c>
      <c r="C18" s="8" t="s">
        <v>81</v>
      </c>
      <c r="D18" s="8" t="s">
        <v>82</v>
      </c>
      <c r="E18" s="8" t="s">
        <v>84</v>
      </c>
      <c r="F18" s="10" t="s">
        <v>18</v>
      </c>
      <c r="G18" s="73" t="s">
        <v>116</v>
      </c>
      <c r="H18" s="12"/>
      <c r="I18" s="12"/>
      <c r="J18" s="12"/>
      <c r="K18" s="12"/>
      <c r="L18" s="12"/>
      <c r="M18" s="37"/>
      <c r="N18" s="37"/>
      <c r="O18" s="37">
        <v>1</v>
      </c>
      <c r="P18" s="37"/>
      <c r="Q18" s="37"/>
      <c r="R18" s="37"/>
      <c r="S18" s="37"/>
      <c r="T18" s="37"/>
      <c r="U18" s="37"/>
      <c r="V18" s="37"/>
      <c r="W18" s="37"/>
      <c r="X18" s="37"/>
      <c r="Y18" s="70"/>
    </row>
    <row r="19" spans="1:25" s="14" customFormat="1" ht="14.5" hidden="1" x14ac:dyDescent="0.35">
      <c r="A19" s="75" t="s">
        <v>126</v>
      </c>
      <c r="B19" s="61" t="s">
        <v>43</v>
      </c>
      <c r="C19" s="76" t="s">
        <v>127</v>
      </c>
      <c r="D19" s="77" t="s">
        <v>128</v>
      </c>
      <c r="E19" s="77" t="s">
        <v>129</v>
      </c>
      <c r="F19" s="10" t="s">
        <v>14</v>
      </c>
      <c r="G19" s="30"/>
      <c r="H19" s="12"/>
      <c r="I19" s="12"/>
      <c r="J19" s="12"/>
      <c r="K19" s="12"/>
      <c r="L19" s="1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>
        <v>2500</v>
      </c>
      <c r="X19" s="37"/>
      <c r="Y19" s="70">
        <f>W19</f>
        <v>2500</v>
      </c>
    </row>
    <row r="20" spans="1:25" s="14" customFormat="1" ht="14.5" hidden="1" x14ac:dyDescent="0.35">
      <c r="A20" s="75" t="s">
        <v>130</v>
      </c>
      <c r="B20" s="61" t="s">
        <v>43</v>
      </c>
      <c r="C20" s="78" t="s">
        <v>131</v>
      </c>
      <c r="D20" s="78" t="s">
        <v>132</v>
      </c>
      <c r="E20" s="77" t="s">
        <v>133</v>
      </c>
      <c r="F20" s="10" t="s">
        <v>14</v>
      </c>
      <c r="G20" s="10"/>
      <c r="H20" s="11"/>
      <c r="I20" s="11"/>
      <c r="J20" s="11"/>
      <c r="K20" s="11"/>
      <c r="L20" s="1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>
        <v>6892.68</v>
      </c>
      <c r="X20" s="38"/>
      <c r="Y20" s="70">
        <f t="shared" ref="Y20:Y23" si="1">W20</f>
        <v>6892.68</v>
      </c>
    </row>
    <row r="21" spans="1:25" s="14" customFormat="1" ht="14.5" hidden="1" x14ac:dyDescent="0.35">
      <c r="A21" s="75" t="s">
        <v>134</v>
      </c>
      <c r="B21" s="61" t="s">
        <v>43</v>
      </c>
      <c r="C21" s="79" t="s">
        <v>135</v>
      </c>
      <c r="D21" s="79" t="s">
        <v>136</v>
      </c>
      <c r="E21" s="80" t="s">
        <v>137</v>
      </c>
      <c r="F21" s="10" t="s">
        <v>14</v>
      </c>
      <c r="G21" s="10"/>
      <c r="H21" s="11"/>
      <c r="I21" s="11"/>
      <c r="J21" s="11"/>
      <c r="K21" s="11"/>
      <c r="L21" s="1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>
        <v>9190.24</v>
      </c>
      <c r="X21" s="38"/>
      <c r="Y21" s="70">
        <f t="shared" si="1"/>
        <v>9190.24</v>
      </c>
    </row>
    <row r="22" spans="1:25" s="14" customFormat="1" ht="14.5" hidden="1" x14ac:dyDescent="0.35">
      <c r="A22" s="75" t="s">
        <v>138</v>
      </c>
      <c r="B22" s="61" t="s">
        <v>43</v>
      </c>
      <c r="C22" s="81" t="s">
        <v>139</v>
      </c>
      <c r="D22" s="81" t="s">
        <v>140</v>
      </c>
      <c r="E22" s="82" t="s">
        <v>141</v>
      </c>
      <c r="F22" s="10" t="s">
        <v>14</v>
      </c>
      <c r="G22" s="30"/>
      <c r="H22" s="11"/>
      <c r="I22" s="11"/>
      <c r="J22" s="11"/>
      <c r="K22" s="11"/>
      <c r="L22" s="11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>
        <v>14285.9</v>
      </c>
      <c r="X22" s="38"/>
      <c r="Y22" s="70">
        <f t="shared" si="1"/>
        <v>14285.9</v>
      </c>
    </row>
    <row r="23" spans="1:25" s="14" customFormat="1" ht="14.5" x14ac:dyDescent="0.35">
      <c r="A23" s="15"/>
      <c r="B23" s="39"/>
      <c r="C23" s="40"/>
      <c r="D23" s="49"/>
      <c r="E23" s="40"/>
      <c r="F23" s="30"/>
      <c r="G23" s="30"/>
      <c r="H23" s="11"/>
      <c r="I23" s="11"/>
      <c r="J23" s="11"/>
      <c r="K23" s="11"/>
      <c r="L23" s="11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70">
        <f t="shared" si="1"/>
        <v>0</v>
      </c>
    </row>
    <row r="24" spans="1:25" s="14" customFormat="1" ht="14.5" x14ac:dyDescent="0.35">
      <c r="A24" s="15" t="s">
        <v>145</v>
      </c>
      <c r="B24" s="61" t="s">
        <v>43</v>
      </c>
      <c r="C24" s="24" t="s">
        <v>148</v>
      </c>
      <c r="D24" s="8" t="s">
        <v>149</v>
      </c>
      <c r="E24" s="27" t="s">
        <v>150</v>
      </c>
      <c r="F24" s="33">
        <v>17.285</v>
      </c>
      <c r="G24" s="30"/>
      <c r="H24" s="11"/>
      <c r="I24" s="11"/>
      <c r="J24" s="11"/>
      <c r="K24" s="11"/>
      <c r="L24" s="11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>
        <v>69601</v>
      </c>
      <c r="Y24" s="70">
        <f>SUM(X24)</f>
        <v>69601</v>
      </c>
    </row>
    <row r="25" spans="1:25" s="14" customFormat="1" ht="14.5" hidden="1" x14ac:dyDescent="0.35">
      <c r="A25" s="29" t="s">
        <v>22</v>
      </c>
      <c r="B25" s="10"/>
      <c r="C25" s="50"/>
      <c r="D25" s="36"/>
      <c r="E25" s="8"/>
      <c r="F25" s="10" t="s">
        <v>14</v>
      </c>
      <c r="G25" s="10"/>
      <c r="H25" s="11"/>
      <c r="I25" s="11"/>
      <c r="J25" s="11"/>
      <c r="K25" s="11"/>
      <c r="L25" s="11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70">
        <f t="shared" si="0"/>
        <v>0</v>
      </c>
    </row>
    <row r="26" spans="1:25" s="14" customFormat="1" ht="14.5" hidden="1" x14ac:dyDescent="0.35">
      <c r="A26" s="29" t="s">
        <v>27</v>
      </c>
      <c r="B26" s="61" t="s">
        <v>28</v>
      </c>
      <c r="C26" s="8" t="s">
        <v>29</v>
      </c>
      <c r="D26" s="36" t="s">
        <v>24</v>
      </c>
      <c r="E26" s="8" t="s">
        <v>25</v>
      </c>
      <c r="F26" s="10">
        <v>10.561</v>
      </c>
      <c r="G26" s="10"/>
      <c r="H26" s="38">
        <v>5571.0899999999974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70">
        <f>SUM(H26)</f>
        <v>5571.0899999999974</v>
      </c>
    </row>
    <row r="27" spans="1:25" s="14" customFormat="1" ht="14.5" hidden="1" x14ac:dyDescent="0.35">
      <c r="A27" s="15" t="s">
        <v>35</v>
      </c>
      <c r="B27" s="61" t="s">
        <v>43</v>
      </c>
      <c r="C27" s="8" t="s">
        <v>36</v>
      </c>
      <c r="D27" s="8" t="s">
        <v>37</v>
      </c>
      <c r="E27" s="8" t="s">
        <v>38</v>
      </c>
      <c r="F27" s="10" t="s">
        <v>14</v>
      </c>
      <c r="G27" s="10"/>
      <c r="H27" s="38"/>
      <c r="I27" s="38">
        <v>29013.046892137107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>
        <v>29750.000000000007</v>
      </c>
      <c r="V27" s="38"/>
      <c r="W27" s="38"/>
      <c r="X27" s="38"/>
      <c r="Y27" s="70">
        <f>SUM(I27:U27)</f>
        <v>58763.046892137114</v>
      </c>
    </row>
    <row r="28" spans="1:25" s="14" customFormat="1" ht="14.5" hidden="1" x14ac:dyDescent="0.35">
      <c r="A28" s="15"/>
      <c r="B28" s="10"/>
      <c r="C28" s="8"/>
      <c r="D28" s="8"/>
      <c r="E28" s="8"/>
      <c r="F28" s="10"/>
      <c r="G28" s="1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70">
        <f t="shared" ref="Y28:Y71" si="2">SUM(H28:H28)</f>
        <v>0</v>
      </c>
    </row>
    <row r="29" spans="1:25" s="14" customFormat="1" ht="15.5" hidden="1" x14ac:dyDescent="0.35">
      <c r="A29" s="3" t="s">
        <v>8</v>
      </c>
      <c r="B29" s="10"/>
      <c r="C29" s="52"/>
      <c r="D29" s="8"/>
      <c r="E29" s="52"/>
      <c r="F29" s="10"/>
      <c r="G29" s="1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70">
        <f t="shared" si="2"/>
        <v>0</v>
      </c>
    </row>
    <row r="30" spans="1:25" s="41" customFormat="1" ht="14.5" hidden="1" x14ac:dyDescent="0.35">
      <c r="A30" s="8" t="s">
        <v>117</v>
      </c>
      <c r="B30" s="4"/>
      <c r="C30" s="7"/>
      <c r="D30" s="7"/>
      <c r="E30" s="4"/>
      <c r="F30" s="4"/>
      <c r="G30" s="4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70">
        <f t="shared" si="2"/>
        <v>0</v>
      </c>
    </row>
    <row r="31" spans="1:25" s="14" customFormat="1" ht="14.5" hidden="1" x14ac:dyDescent="0.35">
      <c r="A31" s="26" t="s">
        <v>121</v>
      </c>
      <c r="B31" s="10" t="s">
        <v>43</v>
      </c>
      <c r="C31" s="51" t="s">
        <v>122</v>
      </c>
      <c r="D31" s="40" t="s">
        <v>20</v>
      </c>
      <c r="E31" s="40" t="s">
        <v>123</v>
      </c>
      <c r="F31" s="8">
        <v>17.245000000000001</v>
      </c>
      <c r="G31" s="73" t="s">
        <v>118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15843.4233199679-1</f>
        <v>15842.4233199679</v>
      </c>
      <c r="W31" s="38"/>
      <c r="X31" s="38"/>
      <c r="Y31" s="70">
        <f>SUM(V31)</f>
        <v>15842.4233199679</v>
      </c>
    </row>
    <row r="32" spans="1:25" s="41" customFormat="1" ht="14.5" hidden="1" x14ac:dyDescent="0.35">
      <c r="A32" s="26" t="s">
        <v>121</v>
      </c>
      <c r="B32" s="10" t="s">
        <v>124</v>
      </c>
      <c r="C32" s="51" t="s">
        <v>122</v>
      </c>
      <c r="D32" s="40" t="s">
        <v>20</v>
      </c>
      <c r="E32" s="40" t="s">
        <v>123</v>
      </c>
      <c r="F32" s="8">
        <v>17.245000000000001</v>
      </c>
      <c r="G32" s="73" t="s">
        <v>118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v>1</v>
      </c>
      <c r="W32" s="38"/>
      <c r="X32" s="38"/>
      <c r="Y32" s="70">
        <f>SUM(V32)</f>
        <v>1</v>
      </c>
    </row>
    <row r="33" spans="1:26" s="41" customFormat="1" ht="14.5" hidden="1" x14ac:dyDescent="0.35">
      <c r="A33" s="26"/>
      <c r="B33" s="10"/>
      <c r="C33" s="8"/>
      <c r="D33" s="8"/>
      <c r="E33" s="8"/>
      <c r="F33" s="8"/>
      <c r="G33" s="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70">
        <f t="shared" si="2"/>
        <v>0</v>
      </c>
    </row>
    <row r="34" spans="1:26" s="41" customFormat="1" ht="14.5" hidden="1" x14ac:dyDescent="0.35">
      <c r="A34" s="34"/>
      <c r="B34" s="35"/>
      <c r="C34" s="8"/>
      <c r="D34" s="8"/>
      <c r="E34" s="8"/>
      <c r="F34" s="8"/>
      <c r="G34" s="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70">
        <f t="shared" si="2"/>
        <v>0</v>
      </c>
    </row>
    <row r="35" spans="1:26" s="41" customFormat="1" ht="14.5" hidden="1" x14ac:dyDescent="0.35">
      <c r="A35" s="34"/>
      <c r="B35" s="10"/>
      <c r="C35" s="8"/>
      <c r="D35" s="8"/>
      <c r="E35" s="8"/>
      <c r="F35" s="8"/>
      <c r="G35" s="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70">
        <f t="shared" si="2"/>
        <v>0</v>
      </c>
    </row>
    <row r="36" spans="1:26" s="41" customFormat="1" ht="14.5" hidden="1" x14ac:dyDescent="0.35">
      <c r="A36" s="34"/>
      <c r="B36" s="10"/>
      <c r="C36" s="8"/>
      <c r="D36" s="8"/>
      <c r="E36" s="8"/>
      <c r="F36" s="8"/>
      <c r="G36" s="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70">
        <f t="shared" si="2"/>
        <v>0</v>
      </c>
    </row>
    <row r="37" spans="1:26" s="14" customFormat="1" ht="14.5" hidden="1" x14ac:dyDescent="0.35">
      <c r="A37" s="16"/>
      <c r="B37" s="4"/>
      <c r="C37" s="5"/>
      <c r="D37" s="5"/>
      <c r="E37" s="6"/>
      <c r="F37" s="7"/>
      <c r="G37" s="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70">
        <f t="shared" si="2"/>
        <v>0</v>
      </c>
    </row>
    <row r="38" spans="1:26" s="14" customFormat="1" ht="14.5" hidden="1" x14ac:dyDescent="0.35">
      <c r="A38" s="22" t="s">
        <v>8</v>
      </c>
      <c r="B38" s="4"/>
      <c r="C38" s="5"/>
      <c r="D38" s="5"/>
      <c r="E38" s="6"/>
      <c r="F38" s="7"/>
      <c r="G38" s="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70">
        <f t="shared" si="2"/>
        <v>0</v>
      </c>
    </row>
    <row r="39" spans="1:26" s="14" customFormat="1" ht="14.5" hidden="1" x14ac:dyDescent="0.35">
      <c r="A39" s="8" t="s">
        <v>41</v>
      </c>
      <c r="B39" s="4"/>
      <c r="C39" s="5"/>
      <c r="D39" s="5"/>
      <c r="E39" s="6"/>
      <c r="F39" s="7"/>
      <c r="G39" s="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70">
        <f t="shared" si="2"/>
        <v>0</v>
      </c>
    </row>
    <row r="40" spans="1:26" s="14" customFormat="1" ht="14.5" hidden="1" x14ac:dyDescent="0.35">
      <c r="A40" s="64" t="s">
        <v>42</v>
      </c>
      <c r="B40" s="61" t="s">
        <v>43</v>
      </c>
      <c r="C40" s="8" t="s">
        <v>44</v>
      </c>
      <c r="D40" s="8" t="s">
        <v>45</v>
      </c>
      <c r="E40" s="8" t="s">
        <v>46</v>
      </c>
      <c r="F40" s="8">
        <v>17.225000000000001</v>
      </c>
      <c r="G40" s="8"/>
      <c r="H40" s="38"/>
      <c r="I40" s="38"/>
      <c r="J40" s="38">
        <f>46646.94-1</f>
        <v>46645.94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70">
        <f t="shared" si="2"/>
        <v>0</v>
      </c>
    </row>
    <row r="41" spans="1:26" s="14" customFormat="1" ht="14.5" hidden="1" x14ac:dyDescent="0.35">
      <c r="A41" s="64" t="s">
        <v>42</v>
      </c>
      <c r="B41" s="65" t="s">
        <v>47</v>
      </c>
      <c r="C41" s="8" t="s">
        <v>44</v>
      </c>
      <c r="D41" s="8" t="s">
        <v>45</v>
      </c>
      <c r="E41" s="8" t="s">
        <v>46</v>
      </c>
      <c r="F41" s="8">
        <v>17.225000000000001</v>
      </c>
      <c r="G41" s="8"/>
      <c r="H41" s="38"/>
      <c r="I41" s="38"/>
      <c r="J41" s="38">
        <v>1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70">
        <f t="shared" si="2"/>
        <v>0</v>
      </c>
    </row>
    <row r="42" spans="1:26" s="14" customFormat="1" ht="14.5" hidden="1" x14ac:dyDescent="0.35">
      <c r="A42" s="34"/>
      <c r="B42" s="10"/>
      <c r="C42" s="8"/>
      <c r="D42" s="8"/>
      <c r="E42" s="8"/>
      <c r="F42" s="8"/>
      <c r="G42" s="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70">
        <f t="shared" si="2"/>
        <v>0</v>
      </c>
    </row>
    <row r="43" spans="1:26" s="14" customFormat="1" ht="14.5" hidden="1" x14ac:dyDescent="0.35">
      <c r="A43" s="34"/>
      <c r="B43" s="10"/>
      <c r="C43" s="8"/>
      <c r="D43" s="8"/>
      <c r="E43" s="8"/>
      <c r="F43" s="8"/>
      <c r="G43" s="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70">
        <f t="shared" si="2"/>
        <v>0</v>
      </c>
    </row>
    <row r="44" spans="1:26" s="14" customFormat="1" ht="14.5" hidden="1" x14ac:dyDescent="0.35">
      <c r="A44" s="34"/>
      <c r="B44" s="10"/>
      <c r="C44" s="8"/>
      <c r="D44" s="8"/>
      <c r="E44" s="8"/>
      <c r="F44" s="8"/>
      <c r="G44" s="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70">
        <f t="shared" si="2"/>
        <v>0</v>
      </c>
      <c r="Z44" s="42"/>
    </row>
    <row r="45" spans="1:26" s="14" customFormat="1" ht="14.5" hidden="1" x14ac:dyDescent="0.35">
      <c r="A45"/>
      <c r="B45"/>
      <c r="C45" s="8"/>
      <c r="D45" s="8"/>
      <c r="E45" s="8"/>
      <c r="F45" s="33"/>
      <c r="G45" s="33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70">
        <f t="shared" si="2"/>
        <v>0</v>
      </c>
    </row>
    <row r="46" spans="1:26" s="14" customFormat="1" ht="14.5" hidden="1" x14ac:dyDescent="0.35">
      <c r="A46" s="15"/>
      <c r="B46" s="10"/>
      <c r="C46" s="8"/>
      <c r="D46" s="8"/>
      <c r="E46" s="8"/>
      <c r="F46" s="33"/>
      <c r="G46" s="3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70">
        <f t="shared" si="2"/>
        <v>0</v>
      </c>
    </row>
    <row r="47" spans="1:26" s="41" customFormat="1" ht="14.5" hidden="1" x14ac:dyDescent="0.35">
      <c r="A47" s="16"/>
      <c r="B47" s="4"/>
      <c r="C47" s="5"/>
      <c r="D47" s="5"/>
      <c r="E47" s="5"/>
      <c r="F47" s="4"/>
      <c r="G47" s="4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70">
        <f t="shared" si="2"/>
        <v>0</v>
      </c>
    </row>
    <row r="48" spans="1:26" s="41" customFormat="1" ht="14.5" hidden="1" x14ac:dyDescent="0.35">
      <c r="A48" s="22" t="s">
        <v>8</v>
      </c>
      <c r="B48" s="4"/>
      <c r="C48" s="5"/>
      <c r="D48" s="5"/>
      <c r="E48" s="5"/>
      <c r="F48" s="4"/>
      <c r="G48" s="4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70">
        <f t="shared" si="2"/>
        <v>0</v>
      </c>
    </row>
    <row r="49" spans="1:25" s="41" customFormat="1" ht="14.5" hidden="1" x14ac:dyDescent="0.35">
      <c r="A49" s="8" t="s">
        <v>50</v>
      </c>
      <c r="B49" s="4"/>
      <c r="C49" s="5"/>
      <c r="D49" s="5"/>
      <c r="E49" s="5"/>
      <c r="F49" s="7"/>
      <c r="G49" s="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70">
        <f t="shared" si="2"/>
        <v>0</v>
      </c>
    </row>
    <row r="50" spans="1:25" s="14" customFormat="1" ht="15.5" hidden="1" x14ac:dyDescent="0.35">
      <c r="A50" s="66" t="s">
        <v>51</v>
      </c>
      <c r="B50" s="10" t="s">
        <v>52</v>
      </c>
      <c r="C50" s="8" t="s">
        <v>53</v>
      </c>
      <c r="D50" s="67" t="s">
        <v>54</v>
      </c>
      <c r="E50" s="67">
        <v>6501</v>
      </c>
      <c r="F50" s="10">
        <v>17.259</v>
      </c>
      <c r="G50" s="74" t="s">
        <v>119</v>
      </c>
      <c r="H50" s="37"/>
      <c r="I50" s="37"/>
      <c r="J50" s="37"/>
      <c r="K50" s="37">
        <f>565757-1</f>
        <v>565756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70">
        <f>SUM(K50)</f>
        <v>565756</v>
      </c>
    </row>
    <row r="51" spans="1:25" s="14" customFormat="1" ht="15.5" hidden="1" x14ac:dyDescent="0.35">
      <c r="A51" s="66" t="s">
        <v>51</v>
      </c>
      <c r="B51" s="10" t="s">
        <v>55</v>
      </c>
      <c r="C51" s="8" t="s">
        <v>53</v>
      </c>
      <c r="D51" s="67" t="s">
        <v>54</v>
      </c>
      <c r="E51" s="67">
        <v>6501</v>
      </c>
      <c r="F51" s="10">
        <v>17.259</v>
      </c>
      <c r="G51" s="74" t="s">
        <v>119</v>
      </c>
      <c r="H51" s="37"/>
      <c r="I51" s="37"/>
      <c r="J51" s="37"/>
      <c r="K51" s="37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70">
        <f>SUM(K51)</f>
        <v>1</v>
      </c>
    </row>
    <row r="52" spans="1:25" s="14" customFormat="1" ht="15.5" hidden="1" x14ac:dyDescent="0.35">
      <c r="A52" s="15" t="s">
        <v>73</v>
      </c>
      <c r="B52" s="10" t="s">
        <v>52</v>
      </c>
      <c r="C52" s="40" t="s">
        <v>74</v>
      </c>
      <c r="D52" s="52" t="s">
        <v>75</v>
      </c>
      <c r="E52" s="52">
        <v>6502</v>
      </c>
      <c r="F52" s="8">
        <v>17.257999999999999</v>
      </c>
      <c r="G52" s="74" t="s">
        <v>119</v>
      </c>
      <c r="H52" s="38"/>
      <c r="I52" s="38"/>
      <c r="J52" s="38"/>
      <c r="K52" s="38"/>
      <c r="L52" s="38"/>
      <c r="M52" s="38"/>
      <c r="N52" s="38">
        <f>95407-1</f>
        <v>95406</v>
      </c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70">
        <f>SUM(N52)</f>
        <v>95406</v>
      </c>
    </row>
    <row r="53" spans="1:25" s="14" customFormat="1" ht="15.5" hidden="1" x14ac:dyDescent="0.35">
      <c r="A53" s="15" t="s">
        <v>73</v>
      </c>
      <c r="B53" s="10" t="s">
        <v>55</v>
      </c>
      <c r="C53" s="40" t="s">
        <v>74</v>
      </c>
      <c r="D53" s="52" t="s">
        <v>75</v>
      </c>
      <c r="E53" s="52">
        <v>6502</v>
      </c>
      <c r="F53" s="8">
        <v>17.257999999999999</v>
      </c>
      <c r="G53" s="74" t="s">
        <v>119</v>
      </c>
      <c r="H53" s="38"/>
      <c r="I53" s="38"/>
      <c r="J53" s="38"/>
      <c r="K53" s="38"/>
      <c r="L53" s="38"/>
      <c r="M53" s="38"/>
      <c r="N53" s="38">
        <v>1</v>
      </c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70">
        <f>SUM(N53)</f>
        <v>1</v>
      </c>
    </row>
    <row r="54" spans="1:25" s="41" customFormat="1" ht="15.5" hidden="1" x14ac:dyDescent="0.35">
      <c r="A54" s="26" t="s">
        <v>60</v>
      </c>
      <c r="B54" s="10" t="s">
        <v>52</v>
      </c>
      <c r="C54" s="8" t="s">
        <v>61</v>
      </c>
      <c r="D54" s="52" t="s">
        <v>64</v>
      </c>
      <c r="E54" s="52">
        <v>6503</v>
      </c>
      <c r="F54" s="8">
        <v>17.277999999999999</v>
      </c>
      <c r="G54" s="74" t="s">
        <v>119</v>
      </c>
      <c r="H54" s="37"/>
      <c r="I54" s="37"/>
      <c r="J54" s="37"/>
      <c r="K54" s="37"/>
      <c r="L54" s="37">
        <f>126916-1</f>
        <v>126915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70">
        <f>SUM(L54)</f>
        <v>126915</v>
      </c>
    </row>
    <row r="55" spans="1:25" s="41" customFormat="1" ht="15.5" hidden="1" x14ac:dyDescent="0.35">
      <c r="A55" s="26" t="s">
        <v>60</v>
      </c>
      <c r="B55" s="10" t="s">
        <v>55</v>
      </c>
      <c r="C55" s="8" t="s">
        <v>61</v>
      </c>
      <c r="D55" s="52" t="s">
        <v>64</v>
      </c>
      <c r="E55" s="52">
        <v>6503</v>
      </c>
      <c r="F55" s="8">
        <v>17.277999999999999</v>
      </c>
      <c r="G55" s="74" t="s">
        <v>119</v>
      </c>
      <c r="H55" s="37"/>
      <c r="I55" s="37"/>
      <c r="J55" s="37"/>
      <c r="K55" s="37"/>
      <c r="L55" s="37">
        <v>1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70">
        <f>SUM(L55)</f>
        <v>1</v>
      </c>
    </row>
    <row r="56" spans="1:25" s="41" customFormat="1" ht="15.5" hidden="1" x14ac:dyDescent="0.35">
      <c r="A56" s="26"/>
      <c r="B56" s="10"/>
      <c r="C56" s="8"/>
      <c r="D56" s="52"/>
      <c r="E56" s="52"/>
      <c r="F56" s="8"/>
      <c r="G56" s="74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70"/>
    </row>
    <row r="57" spans="1:25" s="41" customFormat="1" ht="15.5" hidden="1" x14ac:dyDescent="0.35">
      <c r="A57" s="15" t="s">
        <v>73</v>
      </c>
      <c r="B57" s="10" t="s">
        <v>90</v>
      </c>
      <c r="C57" s="8" t="s">
        <v>104</v>
      </c>
      <c r="D57" s="52" t="s">
        <v>75</v>
      </c>
      <c r="E57" s="52">
        <v>6502</v>
      </c>
      <c r="F57" s="8">
        <v>17.257999999999999</v>
      </c>
      <c r="G57" s="74" t="s">
        <v>119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>
        <f>426357-1</f>
        <v>426356</v>
      </c>
      <c r="T57" s="37"/>
      <c r="U57" s="37"/>
      <c r="V57" s="37"/>
      <c r="W57" s="37"/>
      <c r="X57" s="37"/>
      <c r="Y57" s="70">
        <f>SUM(R57:S57)</f>
        <v>426356</v>
      </c>
    </row>
    <row r="58" spans="1:25" s="41" customFormat="1" ht="15.5" hidden="1" x14ac:dyDescent="0.35">
      <c r="A58" s="15" t="s">
        <v>73</v>
      </c>
      <c r="B58" s="10" t="s">
        <v>55</v>
      </c>
      <c r="C58" s="8" t="s">
        <v>104</v>
      </c>
      <c r="D58" s="52" t="s">
        <v>75</v>
      </c>
      <c r="E58" s="52">
        <v>6502</v>
      </c>
      <c r="F58" s="8">
        <v>17.257999999999999</v>
      </c>
      <c r="G58" s="74" t="s">
        <v>119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>
        <v>1</v>
      </c>
      <c r="T58" s="37"/>
      <c r="U58" s="37"/>
      <c r="V58" s="37"/>
      <c r="W58" s="37"/>
      <c r="X58" s="37"/>
      <c r="Y58" s="70">
        <f>SUM(R58:S58)</f>
        <v>1</v>
      </c>
    </row>
    <row r="59" spans="1:25" s="41" customFormat="1" ht="14.5" hidden="1" x14ac:dyDescent="0.35">
      <c r="A59" s="26"/>
      <c r="B59" s="39"/>
      <c r="C59" s="36"/>
      <c r="D59" s="8"/>
      <c r="E59" s="10"/>
      <c r="F59" s="8"/>
      <c r="G59" s="74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70">
        <f t="shared" si="2"/>
        <v>0</v>
      </c>
    </row>
    <row r="60" spans="1:25" s="41" customFormat="1" ht="15.5" hidden="1" x14ac:dyDescent="0.35">
      <c r="A60" s="26" t="s">
        <v>60</v>
      </c>
      <c r="B60" s="10" t="s">
        <v>90</v>
      </c>
      <c r="C60" s="8" t="s">
        <v>91</v>
      </c>
      <c r="D60" s="52" t="s">
        <v>64</v>
      </c>
      <c r="E60" s="67">
        <v>6503</v>
      </c>
      <c r="F60" s="8">
        <v>17.277999999999999</v>
      </c>
      <c r="G60" s="74" t="s">
        <v>119</v>
      </c>
      <c r="H60" s="37"/>
      <c r="I60" s="37"/>
      <c r="J60" s="37"/>
      <c r="K60" s="37"/>
      <c r="L60" s="37"/>
      <c r="M60" s="37"/>
      <c r="N60" s="37"/>
      <c r="O60" s="37"/>
      <c r="P60" s="37"/>
      <c r="Q60" s="37">
        <f>504210-1</f>
        <v>504209</v>
      </c>
      <c r="R60" s="37"/>
      <c r="S60" s="37"/>
      <c r="T60" s="37"/>
      <c r="U60" s="37"/>
      <c r="V60" s="37"/>
      <c r="W60" s="37"/>
      <c r="X60" s="37"/>
      <c r="Y60" s="70">
        <f>SUM(Q60)</f>
        <v>504209</v>
      </c>
    </row>
    <row r="61" spans="1:25" s="41" customFormat="1" ht="15.5" hidden="1" x14ac:dyDescent="0.35">
      <c r="A61" s="26" t="s">
        <v>60</v>
      </c>
      <c r="B61" s="10" t="s">
        <v>55</v>
      </c>
      <c r="C61" s="8" t="s">
        <v>91</v>
      </c>
      <c r="D61" s="52" t="s">
        <v>64</v>
      </c>
      <c r="E61" s="67">
        <v>6503</v>
      </c>
      <c r="F61" s="8">
        <v>17.277999999999999</v>
      </c>
      <c r="G61" s="74" t="s">
        <v>119</v>
      </c>
      <c r="H61" s="37"/>
      <c r="I61" s="37"/>
      <c r="J61" s="37"/>
      <c r="K61" s="37"/>
      <c r="L61" s="37"/>
      <c r="M61" s="37"/>
      <c r="N61" s="37"/>
      <c r="O61" s="37"/>
      <c r="P61" s="37"/>
      <c r="Q61" s="37">
        <v>1</v>
      </c>
      <c r="R61" s="37"/>
      <c r="S61" s="37"/>
      <c r="T61" s="37"/>
      <c r="U61" s="37"/>
      <c r="V61" s="37"/>
      <c r="W61" s="37"/>
      <c r="X61" s="37"/>
      <c r="Y61" s="70">
        <f>SUM(Q61)</f>
        <v>1</v>
      </c>
    </row>
    <row r="62" spans="1:25" s="14" customFormat="1" ht="14.5" hidden="1" x14ac:dyDescent="0.35">
      <c r="A62" s="26"/>
      <c r="B62" s="10"/>
      <c r="C62" s="53"/>
      <c r="D62" s="8"/>
      <c r="E62" s="10"/>
      <c r="F62" s="8"/>
      <c r="G62" s="8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70">
        <f t="shared" si="2"/>
        <v>0</v>
      </c>
    </row>
    <row r="63" spans="1:25" s="14" customFormat="1" ht="14.5" hidden="1" x14ac:dyDescent="0.35">
      <c r="A63" s="26"/>
      <c r="B63" s="10"/>
      <c r="C63" s="53"/>
      <c r="D63" s="8"/>
      <c r="E63" s="10"/>
      <c r="F63" s="8"/>
      <c r="G63" s="8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70">
        <f t="shared" si="2"/>
        <v>0</v>
      </c>
    </row>
    <row r="64" spans="1:25" s="14" customFormat="1" ht="15.5" hidden="1" x14ac:dyDescent="0.35">
      <c r="A64" s="26" t="s">
        <v>89</v>
      </c>
      <c r="B64" s="10" t="s">
        <v>88</v>
      </c>
      <c r="C64" s="8" t="s">
        <v>53</v>
      </c>
      <c r="D64" s="52" t="s">
        <v>54</v>
      </c>
      <c r="E64" s="10">
        <v>6407</v>
      </c>
      <c r="F64" s="10">
        <v>17.259</v>
      </c>
      <c r="G64" s="10"/>
      <c r="H64" s="37"/>
      <c r="I64" s="37"/>
      <c r="J64" s="37"/>
      <c r="K64" s="37"/>
      <c r="L64" s="37"/>
      <c r="M64" s="37"/>
      <c r="N64" s="37"/>
      <c r="O64" s="37"/>
      <c r="P64" s="37">
        <v>10000</v>
      </c>
      <c r="Q64" s="37"/>
      <c r="R64" s="37"/>
      <c r="S64" s="37"/>
      <c r="T64" s="37"/>
      <c r="U64" s="37"/>
      <c r="V64" s="37"/>
      <c r="W64" s="37"/>
      <c r="X64" s="37"/>
      <c r="Y64" s="70">
        <f>SUM(P64)</f>
        <v>10000</v>
      </c>
    </row>
    <row r="65" spans="1:26" s="14" customFormat="1" ht="14.5" hidden="1" x14ac:dyDescent="0.35">
      <c r="A65" s="26"/>
      <c r="B65" s="39"/>
      <c r="C65" s="36"/>
      <c r="D65" s="8"/>
      <c r="E65" s="10"/>
      <c r="F65" s="8"/>
      <c r="G65" s="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70">
        <f t="shared" si="2"/>
        <v>0</v>
      </c>
    </row>
    <row r="66" spans="1:26" s="14" customFormat="1" ht="14.5" hidden="1" x14ac:dyDescent="0.35">
      <c r="A66" s="26"/>
      <c r="B66" s="10"/>
      <c r="C66" s="36"/>
      <c r="D66" s="8"/>
      <c r="E66" s="10"/>
      <c r="F66" s="8"/>
      <c r="G66" s="8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70">
        <f t="shared" si="2"/>
        <v>0</v>
      </c>
    </row>
    <row r="67" spans="1:26" s="14" customFormat="1" ht="14.5" hidden="1" x14ac:dyDescent="0.35">
      <c r="A67" s="26"/>
      <c r="B67" s="10"/>
      <c r="C67" s="36"/>
      <c r="D67" s="8"/>
      <c r="E67" s="10"/>
      <c r="F67" s="8"/>
      <c r="G67" s="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70">
        <f t="shared" si="2"/>
        <v>0</v>
      </c>
    </row>
    <row r="68" spans="1:26" s="14" customFormat="1" ht="18.5" hidden="1" x14ac:dyDescent="0.35">
      <c r="A68" s="54"/>
      <c r="B68" s="10"/>
      <c r="C68" s="40"/>
      <c r="D68" s="40"/>
      <c r="E68" s="40"/>
      <c r="F68" s="8"/>
      <c r="G68" s="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70">
        <f t="shared" si="2"/>
        <v>0</v>
      </c>
    </row>
    <row r="69" spans="1:26" s="14" customFormat="1" ht="14.5" hidden="1" x14ac:dyDescent="0.35">
      <c r="A69" s="26"/>
      <c r="B69" s="10"/>
      <c r="C69" s="55"/>
      <c r="D69" s="8"/>
      <c r="E69" s="55"/>
      <c r="F69" s="8"/>
      <c r="G69" s="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70">
        <f t="shared" si="2"/>
        <v>0</v>
      </c>
    </row>
    <row r="70" spans="1:26" s="14" customFormat="1" ht="14.5" hidden="1" x14ac:dyDescent="0.35">
      <c r="A70" s="32"/>
      <c r="B70" s="39"/>
      <c r="C70" s="36"/>
      <c r="D70" s="8"/>
      <c r="E70" s="56"/>
      <c r="F70" s="8"/>
      <c r="G70" s="8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70">
        <f t="shared" si="2"/>
        <v>0</v>
      </c>
    </row>
    <row r="71" spans="1:26" s="14" customFormat="1" ht="14.5" hidden="1" x14ac:dyDescent="0.35">
      <c r="A71" s="32"/>
      <c r="B71" s="10"/>
      <c r="C71" s="36"/>
      <c r="D71" s="8"/>
      <c r="E71" s="56"/>
      <c r="F71" s="8"/>
      <c r="G71" s="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70">
        <f t="shared" si="2"/>
        <v>0</v>
      </c>
    </row>
    <row r="72" spans="1:26" s="14" customFormat="1" ht="14.5" hidden="1" x14ac:dyDescent="0.35">
      <c r="A72" s="32"/>
      <c r="B72" s="10"/>
      <c r="C72" s="36"/>
      <c r="D72" s="8"/>
      <c r="E72" s="56"/>
      <c r="F72" s="8"/>
      <c r="G72" s="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70"/>
    </row>
    <row r="73" spans="1:26" s="14" customFormat="1" ht="14.5" hidden="1" x14ac:dyDescent="0.35">
      <c r="A73" s="32"/>
      <c r="B73" s="10"/>
      <c r="C73" s="36"/>
      <c r="D73" s="8"/>
      <c r="E73" s="56"/>
      <c r="F73" s="8"/>
      <c r="G73" s="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70"/>
    </row>
    <row r="74" spans="1:26" s="14" customFormat="1" ht="14.5" hidden="1" x14ac:dyDescent="0.35">
      <c r="A74" s="26"/>
      <c r="B74" s="10"/>
      <c r="C74" s="8"/>
      <c r="D74" s="8"/>
      <c r="E74" s="10"/>
      <c r="F74" s="8"/>
      <c r="G74" s="8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70">
        <f t="shared" ref="Y74:Y81" si="3">SUM(H74:H74)</f>
        <v>0</v>
      </c>
    </row>
    <row r="75" spans="1:26" s="14" customFormat="1" ht="14.5" hidden="1" x14ac:dyDescent="0.35">
      <c r="A75" s="22" t="s">
        <v>8</v>
      </c>
      <c r="B75" s="10"/>
      <c r="C75" s="8"/>
      <c r="D75" s="8"/>
      <c r="E75" s="10"/>
      <c r="F75" s="8"/>
      <c r="G75" s="8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70">
        <f t="shared" si="3"/>
        <v>0</v>
      </c>
    </row>
    <row r="76" spans="1:26" s="14" customFormat="1" ht="14.5" hidden="1" x14ac:dyDescent="0.35">
      <c r="A76" s="8" t="s">
        <v>115</v>
      </c>
      <c r="B76" s="10"/>
      <c r="C76" s="8"/>
      <c r="D76" s="8"/>
      <c r="E76" s="10"/>
      <c r="F76" s="8"/>
      <c r="G76" s="8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70">
        <f t="shared" si="3"/>
        <v>0</v>
      </c>
    </row>
    <row r="77" spans="1:26" s="14" customFormat="1" ht="14.5" hidden="1" x14ac:dyDescent="0.35">
      <c r="A77" s="32" t="s">
        <v>19</v>
      </c>
      <c r="B77" s="10"/>
      <c r="C77" s="24"/>
      <c r="D77" s="24"/>
      <c r="E77" s="27"/>
      <c r="F77" s="36">
        <v>17.800999999999998</v>
      </c>
      <c r="G77" s="73" t="s">
        <v>120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70">
        <f t="shared" si="3"/>
        <v>0</v>
      </c>
    </row>
    <row r="78" spans="1:26" s="14" customFormat="1" ht="14.5" hidden="1" x14ac:dyDescent="0.35">
      <c r="A78" s="32" t="s">
        <v>19</v>
      </c>
      <c r="B78" s="10"/>
      <c r="C78" s="24"/>
      <c r="D78" s="24"/>
      <c r="E78" s="27"/>
      <c r="F78" s="36">
        <v>17.800999999999998</v>
      </c>
      <c r="G78" s="73" t="s">
        <v>120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70">
        <f t="shared" si="3"/>
        <v>0</v>
      </c>
    </row>
    <row r="79" spans="1:26" s="14" customFormat="1" ht="14.5" hidden="1" x14ac:dyDescent="0.35">
      <c r="A79" s="32" t="s">
        <v>23</v>
      </c>
      <c r="B79" s="10"/>
      <c r="C79" s="8"/>
      <c r="D79" s="40"/>
      <c r="E79" s="51"/>
      <c r="F79" s="8">
        <v>17.225000000000001</v>
      </c>
      <c r="G79" s="8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70">
        <f t="shared" si="3"/>
        <v>0</v>
      </c>
      <c r="Z79" s="57"/>
    </row>
    <row r="80" spans="1:26" s="14" customFormat="1" ht="14.5" hidden="1" x14ac:dyDescent="0.35">
      <c r="A80" s="26"/>
      <c r="B80" s="10"/>
      <c r="C80" s="31"/>
      <c r="D80" s="31"/>
      <c r="E80" s="31"/>
      <c r="F80" s="10"/>
      <c r="G80" s="10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70">
        <f t="shared" si="3"/>
        <v>0</v>
      </c>
    </row>
    <row r="81" spans="1:25" s="14" customFormat="1" ht="14.5" x14ac:dyDescent="0.35">
      <c r="A81" s="13"/>
      <c r="B81" s="13"/>
      <c r="C81" s="13"/>
      <c r="D81" s="7"/>
      <c r="E81" s="7"/>
      <c r="F81" s="7"/>
      <c r="G81" s="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70">
        <f t="shared" si="3"/>
        <v>0</v>
      </c>
    </row>
    <row r="82" spans="1:25" s="14" customFormat="1" ht="14.5" x14ac:dyDescent="0.35">
      <c r="A82" s="15" t="s">
        <v>0</v>
      </c>
      <c r="B82" s="15"/>
      <c r="C82" s="17"/>
      <c r="D82" s="17"/>
      <c r="E82" s="17"/>
      <c r="F82" s="17"/>
      <c r="G82" s="17"/>
      <c r="H82" s="38">
        <f>SUM(H26:H81)</f>
        <v>5571.0899999999974</v>
      </c>
      <c r="I82" s="38">
        <f>SUM(I27:I81)</f>
        <v>29013.046892137107</v>
      </c>
      <c r="J82" s="38">
        <f>SUM(J39:J47)</f>
        <v>46646.94</v>
      </c>
      <c r="K82" s="38">
        <f>SUM(K47:K80)</f>
        <v>565757</v>
      </c>
      <c r="L82" s="38">
        <f>SUM(L54:L81)</f>
        <v>126916</v>
      </c>
      <c r="M82" s="38">
        <f>SUM(M7:M11)</f>
        <v>95000</v>
      </c>
      <c r="N82" s="38">
        <f>SUM(N52:N53)</f>
        <v>95407</v>
      </c>
      <c r="O82" s="38">
        <f>SUM(O15:O18)</f>
        <v>161920</v>
      </c>
      <c r="P82" s="38">
        <f>SUM(P49:P71)</f>
        <v>10000</v>
      </c>
      <c r="Q82" s="38">
        <f>SUM(Q59:Q73)</f>
        <v>504210</v>
      </c>
      <c r="R82" s="38">
        <f>SUM(R9:R11)</f>
        <v>379354</v>
      </c>
      <c r="S82" s="38">
        <f>SUM(S57:S74)</f>
        <v>426357</v>
      </c>
      <c r="T82" s="38">
        <f>SUM(T9:T10)</f>
        <v>379354</v>
      </c>
      <c r="U82" s="38">
        <f>SUM(U14:U28)</f>
        <v>29750.000000000007</v>
      </c>
      <c r="V82" s="38">
        <f>SUM(V30:V33)</f>
        <v>15843.4233199679</v>
      </c>
      <c r="W82" s="38">
        <f>SUM(W13:W23)</f>
        <v>32868.82</v>
      </c>
      <c r="X82" s="38">
        <f>SUM(X23:X24)</f>
        <v>69601</v>
      </c>
      <c r="Y82" s="70"/>
    </row>
    <row r="83" spans="1:25" s="14" customFormat="1" ht="14.5" x14ac:dyDescent="0.35">
      <c r="A83" s="58"/>
      <c r="B83" s="58"/>
      <c r="C83" s="18"/>
      <c r="D83" s="18"/>
      <c r="E83" s="18"/>
      <c r="F83" s="18"/>
      <c r="G83" s="18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20"/>
    </row>
    <row r="84" spans="1:25" s="14" customFormat="1" ht="14.5" x14ac:dyDescent="0.35">
      <c r="A84" s="4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1:25" s="14" customFormat="1" ht="14.5" x14ac:dyDescent="0.35">
      <c r="A85" s="41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1:25" s="14" customFormat="1" ht="14.5" hidden="1" x14ac:dyDescent="0.35">
      <c r="A86" s="41" t="s">
        <v>31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5" s="14" customFormat="1" ht="14.5" hidden="1" x14ac:dyDescent="0.35">
      <c r="A87" s="58" t="s">
        <v>32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5" s="14" customFormat="1" ht="14.5" hidden="1" x14ac:dyDescent="0.35">
      <c r="A88" s="41" t="s">
        <v>33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5" s="14" customFormat="1" ht="14.5" hidden="1" x14ac:dyDescent="0.35">
      <c r="A89" s="41" t="s">
        <v>34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5" s="14" customFormat="1" ht="14.5" hidden="1" x14ac:dyDescent="0.35">
      <c r="A90" s="41" t="s">
        <v>48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5" s="14" customFormat="1" ht="14.5" hidden="1" x14ac:dyDescent="0.35">
      <c r="A91" s="41" t="s">
        <v>49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5" s="14" customFormat="1" ht="14.5" hidden="1" x14ac:dyDescent="0.35">
      <c r="A92" s="41" t="s">
        <v>57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5" s="14" customFormat="1" ht="14.5" hidden="1" x14ac:dyDescent="0.35">
      <c r="A93" s="41" t="s">
        <v>58</v>
      </c>
      <c r="C93" s="21"/>
      <c r="D93" s="21"/>
      <c r="E93" s="59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5" s="14" customFormat="1" ht="14.5" hidden="1" x14ac:dyDescent="0.35">
      <c r="A94" s="41" t="s">
        <v>62</v>
      </c>
      <c r="C94" s="21"/>
      <c r="D94" s="21"/>
      <c r="E94" s="5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5" s="14" customFormat="1" ht="14.5" hidden="1" x14ac:dyDescent="0.35">
      <c r="A95" s="41" t="s">
        <v>63</v>
      </c>
      <c r="C95" s="21"/>
      <c r="D95" s="21"/>
      <c r="E95" s="5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5" s="14" customFormat="1" ht="14.5" hidden="1" x14ac:dyDescent="0.35">
      <c r="A96" s="41" t="s">
        <v>71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1:24" s="14" customFormat="1" ht="14.5" hidden="1" x14ac:dyDescent="0.35">
      <c r="A97" s="41" t="s">
        <v>70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s="14" customFormat="1" ht="14.5" hidden="1" x14ac:dyDescent="0.35">
      <c r="A98" s="41" t="s">
        <v>77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1:24" s="14" customFormat="1" ht="14.5" hidden="1" x14ac:dyDescent="0.35">
      <c r="A99" s="41" t="s">
        <v>76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1:24" s="14" customFormat="1" ht="14.5" hidden="1" x14ac:dyDescent="0.35">
      <c r="A100" s="41" t="s">
        <v>80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s="14" customFormat="1" ht="14.5" hidden="1" x14ac:dyDescent="0.35">
      <c r="A101" s="41" t="s">
        <v>79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s="14" customFormat="1" ht="14.5" hidden="1" x14ac:dyDescent="0.35">
      <c r="A102" s="41" t="s">
        <v>86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ht="14.5" hidden="1" x14ac:dyDescent="0.35">
      <c r="A103" s="41" t="s">
        <v>87</v>
      </c>
    </row>
    <row r="104" spans="1:24" ht="14.5" hidden="1" x14ac:dyDescent="0.35">
      <c r="A104" s="41" t="s">
        <v>94</v>
      </c>
    </row>
    <row r="105" spans="1:24" ht="14.5" hidden="1" x14ac:dyDescent="0.35">
      <c r="A105" s="41" t="s">
        <v>93</v>
      </c>
    </row>
    <row r="106" spans="1:24" ht="14.5" hidden="1" x14ac:dyDescent="0.35">
      <c r="A106" s="41" t="s">
        <v>100</v>
      </c>
    </row>
    <row r="107" spans="1:24" ht="14.5" hidden="1" x14ac:dyDescent="0.35">
      <c r="A107" s="41" t="s">
        <v>95</v>
      </c>
    </row>
    <row r="108" spans="1:24" ht="14.5" hidden="1" x14ac:dyDescent="0.35">
      <c r="A108" s="41" t="s">
        <v>103</v>
      </c>
    </row>
    <row r="109" spans="1:24" ht="14.5" hidden="1" x14ac:dyDescent="0.35">
      <c r="A109" s="41" t="s">
        <v>102</v>
      </c>
    </row>
    <row r="110" spans="1:24" ht="14.5" hidden="1" x14ac:dyDescent="0.35">
      <c r="A110" s="41" t="s">
        <v>106</v>
      </c>
    </row>
    <row r="111" spans="1:24" ht="14.5" hidden="1" x14ac:dyDescent="0.35">
      <c r="A111" s="41" t="s">
        <v>95</v>
      </c>
    </row>
    <row r="112" spans="1:24" ht="14.5" hidden="1" x14ac:dyDescent="0.35">
      <c r="A112" s="41" t="s">
        <v>109</v>
      </c>
    </row>
    <row r="113" spans="1:1" ht="14.5" hidden="1" x14ac:dyDescent="0.35">
      <c r="A113" s="41" t="s">
        <v>108</v>
      </c>
    </row>
    <row r="114" spans="1:1" ht="14.5" hidden="1" x14ac:dyDescent="0.35">
      <c r="A114" s="41" t="s">
        <v>113</v>
      </c>
    </row>
    <row r="115" spans="1:1" ht="14.5" hidden="1" x14ac:dyDescent="0.35">
      <c r="A115" s="41" t="s">
        <v>111</v>
      </c>
    </row>
    <row r="116" spans="1:1" ht="14.5" hidden="1" x14ac:dyDescent="0.35">
      <c r="A116" s="41" t="s">
        <v>143</v>
      </c>
    </row>
    <row r="117" spans="1:1" ht="14.5" hidden="1" x14ac:dyDescent="0.35">
      <c r="A117" s="41" t="s">
        <v>142</v>
      </c>
    </row>
    <row r="118" spans="1:1" ht="14.5" x14ac:dyDescent="0.35">
      <c r="A118" s="41" t="s">
        <v>147</v>
      </c>
    </row>
    <row r="119" spans="1:1" ht="14.5" x14ac:dyDescent="0.35">
      <c r="A119" s="41" t="s">
        <v>146</v>
      </c>
    </row>
    <row r="120" spans="1:1" ht="14.5" x14ac:dyDescent="0.35">
      <c r="A120" s="41"/>
    </row>
    <row r="121" spans="1:1" ht="14.5" x14ac:dyDescent="0.35">
      <c r="A121" s="72" t="s">
        <v>112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2023-02-14T15:57:16Z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