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68P1BLFQ\"/>
    </mc:Choice>
  </mc:AlternateContent>
  <xr:revisionPtr revIDLastSave="0" documentId="13_ncr:1_{6BCE2BEB-AB2C-4A00-BC48-0613B86BE1BD}" xr6:coauthVersionLast="47" xr6:coauthVersionMax="47" xr10:uidLastSave="{00000000-0000-0000-0000-000000000000}"/>
  <bookViews>
    <workbookView xWindow="3585" yWindow="3585" windowWidth="21600" windowHeight="11385" xr2:uid="{00000000-000D-0000-FFFF-FFFF00000000}"/>
  </bookViews>
  <sheets>
    <sheet name="LOWELL" sheetId="2" r:id="rId1"/>
  </sheets>
  <definedNames>
    <definedName name="_xlnm.Print_Area" localSheetId="0">LOWELL!$A$1:$H$87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C26" i="2" l="1"/>
  <c r="AC25" i="2"/>
  <c r="AB85" i="2"/>
  <c r="AC24" i="2"/>
  <c r="AA85" i="2"/>
  <c r="Z85" i="2" l="1"/>
  <c r="AC23" i="2"/>
  <c r="Y85" i="2"/>
  <c r="AC27" i="2"/>
  <c r="X85" i="2"/>
  <c r="W85" i="2"/>
  <c r="AC20" i="2"/>
  <c r="AC21" i="2"/>
  <c r="AC22" i="2"/>
  <c r="AC19" i="2"/>
  <c r="AC35" i="2"/>
  <c r="V34" i="2"/>
  <c r="V85" i="2" s="1"/>
  <c r="U85" i="2"/>
  <c r="AC30" i="2"/>
  <c r="T85" i="2"/>
  <c r="AC9" i="2"/>
  <c r="S60" i="2"/>
  <c r="AC60" i="2" s="1"/>
  <c r="AC61" i="2"/>
  <c r="R85" i="2"/>
  <c r="AC64" i="2"/>
  <c r="Q63" i="2"/>
  <c r="AC63" i="2" s="1"/>
  <c r="P85" i="2"/>
  <c r="AC67" i="2"/>
  <c r="O17" i="2"/>
  <c r="O15" i="2"/>
  <c r="AC56" i="2"/>
  <c r="N55" i="2"/>
  <c r="N85" i="2" s="1"/>
  <c r="M85" i="2"/>
  <c r="AC8" i="2"/>
  <c r="AC58" i="2"/>
  <c r="L57" i="2"/>
  <c r="AC57" i="2" s="1"/>
  <c r="AC54" i="2"/>
  <c r="K53" i="2"/>
  <c r="K85" i="2" s="1"/>
  <c r="J43" i="2"/>
  <c r="J85" i="2" s="1"/>
  <c r="I85" i="2"/>
  <c r="H85" i="2"/>
  <c r="AC29" i="2"/>
  <c r="AC10" i="2"/>
  <c r="AC11" i="2"/>
  <c r="AC12" i="2"/>
  <c r="AC13" i="2"/>
  <c r="AC14" i="2"/>
  <c r="AC28" i="2"/>
  <c r="AC31" i="2"/>
  <c r="AC32" i="2"/>
  <c r="AC33" i="2"/>
  <c r="AC36" i="2"/>
  <c r="AC37" i="2"/>
  <c r="AC38" i="2"/>
  <c r="AC39" i="2"/>
  <c r="AC40" i="2"/>
  <c r="AC41" i="2"/>
  <c r="AC42" i="2"/>
  <c r="AC44" i="2"/>
  <c r="AC45" i="2"/>
  <c r="AC46" i="2"/>
  <c r="AC47" i="2"/>
  <c r="AC48" i="2"/>
  <c r="AC49" i="2"/>
  <c r="AC50" i="2"/>
  <c r="AC51" i="2"/>
  <c r="AC52" i="2"/>
  <c r="AC66" i="2"/>
  <c r="AC69" i="2"/>
  <c r="AC70" i="2"/>
  <c r="AC71" i="2"/>
  <c r="AC72" i="2"/>
  <c r="AC74" i="2"/>
  <c r="AC77" i="2"/>
  <c r="AC78" i="2"/>
  <c r="AC79" i="2"/>
  <c r="AC80" i="2"/>
  <c r="AC81" i="2"/>
  <c r="AC82" i="2"/>
  <c r="AC83" i="2"/>
  <c r="AC84" i="2"/>
  <c r="AC68" i="2"/>
  <c r="AC65" i="2"/>
  <c r="AC62" i="2"/>
  <c r="AC43" i="2"/>
  <c r="AC73" i="2"/>
  <c r="AC34" i="2" l="1"/>
  <c r="O85" i="2"/>
  <c r="S85" i="2"/>
  <c r="Q85" i="2"/>
  <c r="AC55" i="2"/>
  <c r="AC53" i="2"/>
  <c r="L85" i="2"/>
</calcChain>
</file>

<file path=xl/sharedStrings.xml><?xml version="1.0" encoding="utf-8"?>
<sst xmlns="http://schemas.openxmlformats.org/spreadsheetml/2006/main" count="276" uniqueCount="178">
  <si>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</si>
  <si>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</si>
  <si>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</si>
  <si>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</si>
  <si>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</si>
  <si>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</si>
  <si>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</si>
  <si>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</si>
  <si>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</si>
  <si>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</si>
  <si>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</si>
  <si>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</si>
  <si>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LOWELL</t>
  </si>
  <si>
    <t>WORKFORCE TRAINING FUND</t>
  </si>
  <si>
    <t>N/A</t>
  </si>
  <si>
    <t>STATE ONE STOP</t>
  </si>
  <si>
    <t>WP 90%</t>
  </si>
  <si>
    <t>WP 10%</t>
  </si>
  <si>
    <t>17.207</t>
  </si>
  <si>
    <t>DVOP</t>
  </si>
  <si>
    <t>7003-1010</t>
  </si>
  <si>
    <t>N.A</t>
  </si>
  <si>
    <t>DTA</t>
  </si>
  <si>
    <t>UI</t>
  </si>
  <si>
    <t>4400-3067</t>
  </si>
  <si>
    <t>K103</t>
  </si>
  <si>
    <t>CT EOL 23CCLOWWP</t>
  </si>
  <si>
    <t>DTA WPP EXPANSION FUNDS</t>
  </si>
  <si>
    <t>JULY 1, 2022-SEPT 30, 2022</t>
  </si>
  <si>
    <t>F20223067</t>
  </si>
  <si>
    <t>INITIAL AWARD FY23</t>
  </si>
  <si>
    <t>INITIAL AWARD FY23 JULY 29, 2022</t>
  </si>
  <si>
    <t>TO ADD DTA WPP EXPANSION FUNDS</t>
  </si>
  <si>
    <t>BUDGET #1 FY23 AUGUST 25, 2022</t>
  </si>
  <si>
    <t>TO ADD FY23 WPP FUNDS</t>
  </si>
  <si>
    <t>FY23 WPP PROGRAM</t>
  </si>
  <si>
    <t>SPSS2023</t>
  </si>
  <si>
    <t>4400-1979</t>
  </si>
  <si>
    <t>K227</t>
  </si>
  <si>
    <t>BUDGET #1 FY23</t>
  </si>
  <si>
    <t>BUDGET #2 FY23</t>
  </si>
  <si>
    <t>CT EOL 23CCLOWNEGREA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</si>
  <si>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</si>
  <si>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</si>
  <si>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</si>
  <si>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</si>
  <si>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</si>
  <si>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</si>
  <si>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#2 FY23 AUGUST 31, 2022</t>
  </si>
  <si>
    <t>TO ADD RESEA FUNDS</t>
  </si>
  <si>
    <t>CT EOL 23CCLOWWIA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</si>
  <si>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</si>
  <si>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</si>
  <si>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</si>
  <si>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</si>
  <si>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</si>
  <si>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#3 FY23</t>
  </si>
  <si>
    <t>BUDGET #3 FY23 SEPTEMBER 30, 2022</t>
  </si>
  <si>
    <t xml:space="preserve">TO ADD FY23 YOUTH </t>
  </si>
  <si>
    <t>BUDGET #4 FY23</t>
  </si>
  <si>
    <t>DISLOCATED WORKER</t>
  </si>
  <si>
    <t>FWIADWK23A</t>
  </si>
  <si>
    <t>BUDGET #4 FY23 OCTOBER 3, 2022</t>
  </si>
  <si>
    <t>TO ADD FY23 DISLOCATED WORKER</t>
  </si>
  <si>
    <t>7003-1778</t>
  </si>
  <si>
    <t>BUDGET #5 FY23</t>
  </si>
  <si>
    <t>CT EOL 23CCLOWSOSWTF</t>
  </si>
  <si>
    <t>WTRUSTF23</t>
  </si>
  <si>
    <t>7003-0135</t>
  </si>
  <si>
    <t>K264</t>
  </si>
  <si>
    <t>TO ADD WTF FUNDS</t>
  </si>
  <si>
    <t>BUDGET #5 FY23 OCTOBER 20, 2022</t>
  </si>
  <si>
    <t>BUDGET #6 FY23</t>
  </si>
  <si>
    <t>ADULT</t>
  </si>
  <si>
    <t>FWIAADT23A</t>
  </si>
  <si>
    <t>7003-1630</t>
  </si>
  <si>
    <t>TO ADD FY23 ADULT</t>
  </si>
  <si>
    <t>BUDGET #6 FY23 OCTOBER 20, 2022</t>
  </si>
  <si>
    <t>BUDGET #7 FY23</t>
  </si>
  <si>
    <t>TO ADD FY23 WP FUNDS</t>
  </si>
  <si>
    <t>BUDGET #7 FY23 OCTOBER 21, 2022</t>
  </si>
  <si>
    <t>FES2023</t>
  </si>
  <si>
    <t>7002-6626</t>
  </si>
  <si>
    <t>K105</t>
  </si>
  <si>
    <t>K107</t>
  </si>
  <si>
    <t>BUDGET #8 FY23</t>
  </si>
  <si>
    <t>BUDGET #8 FY23 NOVEMBER 4, 2022</t>
  </si>
  <si>
    <t>TO ADD MassHire AWARD</t>
  </si>
  <si>
    <t>OCTOBER 17, 2022-JUNE 30,2023</t>
  </si>
  <si>
    <t>MassHire Award RESPECT</t>
  </si>
  <si>
    <t>OCTOBER 1, 2022-JUNE 30,  2023</t>
  </si>
  <si>
    <t>FWIADWK23B</t>
  </si>
  <si>
    <t>BUDGET #9 FY23</t>
  </si>
  <si>
    <t>TO ADD FY23 DISLOCATED WORKER FUND</t>
  </si>
  <si>
    <t>BUDGET #9 FY23 DECEMBER 8, 2022</t>
  </si>
  <si>
    <t>TO ADD FY23 STATE ONE STOP FUND</t>
  </si>
  <si>
    <t>BUDGET #10 FY23</t>
  </si>
  <si>
    <t>STOSCC2023</t>
  </si>
  <si>
    <t>7003-0803</t>
  </si>
  <si>
    <t>K284</t>
  </si>
  <si>
    <t>BUDGET #10 FY23 DECEMBER 13, 2022</t>
  </si>
  <si>
    <t>BUDGET #11 FY23</t>
  </si>
  <si>
    <t>TO ADD FY23 ADULT FUNDS</t>
  </si>
  <si>
    <t>BUDGET #11 FY23 DECEMBER 19, 2022</t>
  </si>
  <si>
    <t>FWIAADT23B</t>
  </si>
  <si>
    <t>BUDGET #12 FY23</t>
  </si>
  <si>
    <t>BUDGET #12 FY23 JANUARY 10, 2023</t>
  </si>
  <si>
    <t>BUDGET #13 FY23</t>
  </si>
  <si>
    <t>TO INCREASE WPP PROGRAM</t>
  </si>
  <si>
    <t>BUDGET #13 FY23 JANUARY 12, 2023</t>
  </si>
  <si>
    <t>BUDGET #14 FY23</t>
  </si>
  <si>
    <t>TO ADD TRADE FUNDS</t>
  </si>
  <si>
    <t>DUNS 947581567</t>
  </si>
  <si>
    <t>BUDGET #14 FY23 JANUARY 25, 2023</t>
  </si>
  <si>
    <t>FAIN #</t>
  </si>
  <si>
    <t>CT EOL 23CCLOWVETSUI</t>
  </si>
  <si>
    <t>ES38736-22-55-A-25</t>
  </si>
  <si>
    <t>CT EOL 23CCLOWTRADE</t>
  </si>
  <si>
    <t>TA38685-22-55-A-25</t>
  </si>
  <si>
    <t>AA-38535-22-55-A-25</t>
  </si>
  <si>
    <t>DV35786-21-55-5-25</t>
  </si>
  <si>
    <t>TRADE (SERVICE DATE: 10/1/2021-9/30/2024)</t>
  </si>
  <si>
    <t>FTRADE 2022</t>
  </si>
  <si>
    <t>K102</t>
  </si>
  <si>
    <t>JULY 1, 2023 - SEPTEMBER 30, 2024</t>
  </si>
  <si>
    <t>BUDGET #15 FY23</t>
  </si>
  <si>
    <t>MCB</t>
  </si>
  <si>
    <t>4110-3021</t>
  </si>
  <si>
    <t>K222</t>
  </si>
  <si>
    <t>DOE-Infrastructure</t>
  </si>
  <si>
    <t>7038-0107</t>
  </si>
  <si>
    <t>K123</t>
  </si>
  <si>
    <t>DOE-WDB Support</t>
  </si>
  <si>
    <t>7035-0002</t>
  </si>
  <si>
    <t>K228</t>
  </si>
  <si>
    <t>MRC</t>
  </si>
  <si>
    <t>4120-0020</t>
  </si>
  <si>
    <t>K133</t>
  </si>
  <si>
    <t>TO ADD PARTNER FUNDS</t>
  </si>
  <si>
    <t>BUDGET #15 FY23 FEB. 7, 2023</t>
  </si>
  <si>
    <t>BUDGET #16 FY23</t>
  </si>
  <si>
    <t>APPRENTICE  (SERVICE DATES: 7/1/2020-6/30/2023)</t>
  </si>
  <si>
    <t>TO ADD APPRENTICE FUNDS</t>
  </si>
  <si>
    <t>BUDGET #16 FY23 FEB.14, 2023</t>
  </si>
  <si>
    <t>FAPAE21</t>
  </si>
  <si>
    <t>7003-1785</t>
  </si>
  <si>
    <t>HB55</t>
  </si>
  <si>
    <t>BUDGET #17 FY23</t>
  </si>
  <si>
    <t>TO MAKE ADJUSTMENT FOR RETAINED</t>
  </si>
  <si>
    <t>BUDGET #17 FY23 FEB.15, 2023</t>
  </si>
  <si>
    <t>FH126A22VR</t>
  </si>
  <si>
    <t>FV002A2222</t>
  </si>
  <si>
    <t>DOE2023</t>
  </si>
  <si>
    <t>F100VR0022</t>
  </si>
  <si>
    <t>BUDGET #18 FY23</t>
  </si>
  <si>
    <t xml:space="preserve">MA SCSEP </t>
  </si>
  <si>
    <t xml:space="preserve">FAD38278PI </t>
  </si>
  <si>
    <t>9110-1178</t>
  </si>
  <si>
    <t>K116</t>
  </si>
  <si>
    <t>BUDGET #18 FY23 MARCH 21, 2023</t>
  </si>
  <si>
    <t>VENDOR CUSTOMER CODE</t>
  </si>
  <si>
    <t>UEI #</t>
  </si>
  <si>
    <t>V7J3DKVP8A66</t>
  </si>
  <si>
    <t>VC6000192108</t>
  </si>
  <si>
    <t>BUDGET #19 FY23</t>
  </si>
  <si>
    <t>OPERATION ABLE</t>
  </si>
  <si>
    <t>BUDGET #19 FY23 APRIL 11, 2023</t>
  </si>
  <si>
    <t>DCSSCSEP23</t>
  </si>
  <si>
    <t>7003-0006</t>
  </si>
  <si>
    <t>K246</t>
  </si>
  <si>
    <t>BUDGET #20 FY23</t>
  </si>
  <si>
    <t>OCT 1, 2022-FEB 16, 2023</t>
  </si>
  <si>
    <t>FEB 17, 2023-JUNE 30,2023</t>
  </si>
  <si>
    <t>TO ADD WPP EXPANSION FUNDS</t>
  </si>
  <si>
    <t>BUDGET #20 FY23 APRIL 14, 2023</t>
  </si>
  <si>
    <t>WPP SNAP EXPANSION (A)</t>
  </si>
  <si>
    <t>WPP SNAP EXPANSION (B)</t>
  </si>
  <si>
    <t>F20233067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</si>
</sst>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0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1"/>
      <color rgb="FF000000"/>
      <name val="Book Antiqua"/>
      <family val="1"/>
    </font>
    <font>
      <b/>
      <sz val="11"/>
      <color theme="1"/>
      <name val="Book Antiqua"/>
      <family val="1"/>
    </font>
    <font>
      <sz val="14"/>
      <color theme="1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88">
    <xf numFmtId="0" fontId="0" fillId="0" borderId="0" xfId="0"/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7" fontId="8" fillId="0" borderId="1" xfId="0" applyNumberFormat="1" applyFont="1" applyBorder="1" applyAlignment="1">
      <alignment horizontal="center" wrapText="1"/>
    </xf>
    <xf numFmtId="0" fontId="7" fillId="0" borderId="1" xfId="0" applyFont="1" applyBorder="1"/>
    <xf numFmtId="0" fontId="7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44" fontId="8" fillId="0" borderId="3" xfId="0" applyNumberFormat="1" applyFont="1" applyBorder="1"/>
    <xf numFmtId="0" fontId="8" fillId="0" borderId="4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horizontal="left"/>
    </xf>
    <xf numFmtId="0" fontId="8" fillId="0" borderId="2" xfId="0" quotePrefix="1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8" fillId="0" borderId="4" xfId="0" quotePrefix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 wrapText="1"/>
    </xf>
    <xf numFmtId="44" fontId="8" fillId="0" borderId="1" xfId="1" applyFont="1" applyFill="1" applyBorder="1" applyAlignment="1">
      <alignment horizontal="center"/>
    </xf>
    <xf numFmtId="0" fontId="15" fillId="0" borderId="1" xfId="0" quotePrefix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8" fillId="0" borderId="0" xfId="0" applyFont="1"/>
    <xf numFmtId="44" fontId="7" fillId="0" borderId="0" xfId="0" applyNumberFormat="1" applyFont="1"/>
    <xf numFmtId="0" fontId="3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5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7" fontId="7" fillId="0" borderId="0" xfId="0" applyNumberFormat="1" applyFont="1"/>
    <xf numFmtId="0" fontId="8" fillId="0" borderId="0" xfId="0" applyFont="1" applyAlignment="1">
      <alignment horizontal="left"/>
    </xf>
    <xf numFmtId="2" fontId="7" fillId="0" borderId="0" xfId="0" applyNumberFormat="1" applyFont="1" applyAlignment="1">
      <alignment horizontal="center"/>
    </xf>
    <xf numFmtId="0" fontId="4" fillId="0" borderId="0" xfId="0" applyFont="1"/>
    <xf numFmtId="0" fontId="15" fillId="0" borderId="1" xfId="0" quotePrefix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44" fontId="8" fillId="0" borderId="6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44" fontId="8" fillId="0" borderId="1" xfId="1" applyFont="1" applyFill="1" applyBorder="1"/>
    <xf numFmtId="0" fontId="17" fillId="2" borderId="8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5" fillId="0" borderId="1" xfId="0" applyFont="1" applyBorder="1" applyAlignment="1">
      <alignment horizontal="left" vertical="center"/>
    </xf>
    <xf numFmtId="0" fontId="18" fillId="0" borderId="9" xfId="0" applyFont="1" applyBorder="1" applyAlignment="1">
      <alignment horizontal="center"/>
    </xf>
    <xf numFmtId="0" fontId="19" fillId="0" borderId="9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/>
    </xf>
    <xf numFmtId="0" fontId="19" fillId="0" borderId="11" xfId="0" applyFont="1" applyBorder="1" applyAlignment="1">
      <alignment horizontal="center" wrapText="1"/>
    </xf>
    <xf numFmtId="0" fontId="14" fillId="0" borderId="0" xfId="0" applyFont="1"/>
    <xf numFmtId="0" fontId="18" fillId="0" borderId="0" xfId="0" applyFont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14" fillId="0" borderId="1" xfId="0" applyFont="1" applyBorder="1"/>
    <xf numFmtId="0" fontId="6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1"/>
  <sheetViews>
    <sheetView tabSelected="1" zoomScale="120" zoomScaleNormal="120" workbookViewId="0">
      <selection activeCell="B12" sqref="B12"/>
    </sheetView>
  </sheetViews>
  <sheetFormatPr defaultColWidth="9.140625" defaultRowHeight="13.5" x14ac:dyDescent="0.25"/>
  <cols>
    <col min="1" max="1" width="69.42578125" style="43" customWidth="1"/>
    <col min="2" max="2" width="38.42578125" style="43" customWidth="1"/>
    <col min="3" max="3" width="19.28515625" style="1" customWidth="1"/>
    <col min="4" max="4" width="16.28515625" style="1" customWidth="1"/>
    <col min="5" max="5" width="11.42578125" style="1" customWidth="1"/>
    <col min="6" max="6" width="9.140625" style="1" customWidth="1"/>
    <col min="7" max="7" width="22.5703125" style="1" customWidth="1"/>
    <col min="8" max="9" width="20.7109375" style="1" hidden="1" customWidth="1"/>
    <col min="10" max="15" width="16.5703125" style="1" hidden="1" customWidth="1"/>
    <col min="16" max="17" width="12.85546875" style="1" hidden="1" customWidth="1"/>
    <col min="18" max="18" width="13.85546875" style="1" hidden="1" customWidth="1"/>
    <col min="19" max="22" width="16.85546875" style="1" hidden="1" customWidth="1"/>
    <col min="23" max="24" width="13.85546875" style="1" hidden="1" customWidth="1"/>
    <col min="25" max="27" width="16.85546875" style="1" hidden="1" customWidth="1"/>
    <col min="28" max="28" width="16.85546875" style="1" customWidth="1"/>
    <col min="29" max="29" width="12.140625" style="43" hidden="1" customWidth="1"/>
    <col min="30" max="30" width="12" style="43" bestFit="1" customWidth="1"/>
    <col min="31" max="16384" width="9.140625" style="43"/>
  </cols>
  <sheetData>
    <row r="1" spans="1:29" ht="20.25" x14ac:dyDescent="0.3">
      <c r="A1" s="43" t="s">
        <v>11</v>
      </c>
      <c r="B1" s="86" t="s">
        <v>10</v>
      </c>
      <c r="C1" s="87"/>
      <c r="D1" s="87"/>
      <c r="E1" s="87"/>
      <c r="F1" s="87"/>
      <c r="G1" s="87"/>
      <c r="H1" s="87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</row>
    <row r="2" spans="1:29" ht="20.25" x14ac:dyDescent="0.3">
      <c r="B2" s="44"/>
      <c r="C2" s="44"/>
      <c r="D2" s="44"/>
      <c r="E2" s="45"/>
      <c r="F2" s="45"/>
      <c r="G2" s="45"/>
    </row>
    <row r="3" spans="1:29" ht="20.25" x14ac:dyDescent="0.3">
      <c r="A3" s="46" t="s">
        <v>12</v>
      </c>
      <c r="B3" s="44" t="s">
        <v>7</v>
      </c>
      <c r="C3" s="47"/>
    </row>
    <row r="4" spans="1:29" ht="21" thickBot="1" x14ac:dyDescent="0.35">
      <c r="A4" s="46"/>
      <c r="B4" s="48"/>
      <c r="C4" s="47"/>
    </row>
    <row r="5" spans="1:29" s="14" customFormat="1" ht="32.1" customHeight="1" thickBot="1" x14ac:dyDescent="0.35">
      <c r="A5" s="2"/>
      <c r="B5" s="3" t="s">
        <v>2</v>
      </c>
      <c r="C5" s="3" t="s">
        <v>3</v>
      </c>
      <c r="D5" s="3" t="s">
        <v>4</v>
      </c>
      <c r="E5" s="3" t="s">
        <v>5</v>
      </c>
      <c r="F5" s="3" t="s">
        <v>1</v>
      </c>
      <c r="G5" s="62" t="s">
        <v>114</v>
      </c>
      <c r="H5" s="3" t="s">
        <v>30</v>
      </c>
      <c r="I5" s="62" t="s">
        <v>39</v>
      </c>
      <c r="J5" s="62" t="s">
        <v>40</v>
      </c>
      <c r="K5" s="62" t="s">
        <v>56</v>
      </c>
      <c r="L5" s="62" t="s">
        <v>59</v>
      </c>
      <c r="M5" s="62" t="s">
        <v>65</v>
      </c>
      <c r="N5" s="62" t="s">
        <v>72</v>
      </c>
      <c r="O5" s="62" t="s">
        <v>78</v>
      </c>
      <c r="P5" s="62" t="s">
        <v>85</v>
      </c>
      <c r="Q5" s="62" t="s">
        <v>92</v>
      </c>
      <c r="R5" s="62" t="s">
        <v>96</v>
      </c>
      <c r="S5" s="62" t="s">
        <v>101</v>
      </c>
      <c r="T5" s="62" t="s">
        <v>105</v>
      </c>
      <c r="U5" s="62" t="s">
        <v>107</v>
      </c>
      <c r="V5" s="62" t="s">
        <v>110</v>
      </c>
      <c r="W5" s="62" t="s">
        <v>125</v>
      </c>
      <c r="X5" s="62" t="s">
        <v>140</v>
      </c>
      <c r="Y5" s="62" t="s">
        <v>147</v>
      </c>
      <c r="Z5" s="62" t="s">
        <v>154</v>
      </c>
      <c r="AA5" s="62" t="s">
        <v>164</v>
      </c>
      <c r="AB5" s="62" t="s">
        <v>170</v>
      </c>
      <c r="AC5" s="36" t="s">
        <v>6</v>
      </c>
    </row>
    <row r="6" spans="1:29" s="14" customFormat="1" ht="16.5" hidden="1" x14ac:dyDescent="0.3">
      <c r="A6" s="22" t="s">
        <v>8</v>
      </c>
      <c r="B6" s="4"/>
      <c r="C6" s="5"/>
      <c r="D6" s="5"/>
      <c r="E6" s="6"/>
      <c r="F6" s="7"/>
      <c r="G6" s="7"/>
      <c r="H6" s="7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25"/>
    </row>
    <row r="7" spans="1:29" s="14" customFormat="1" ht="16.5" hidden="1" x14ac:dyDescent="0.3">
      <c r="A7" s="8" t="s">
        <v>66</v>
      </c>
      <c r="B7" s="4"/>
      <c r="C7" s="5"/>
      <c r="D7" s="5"/>
      <c r="E7" s="6"/>
      <c r="F7" s="7"/>
      <c r="G7" s="7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9"/>
    </row>
    <row r="8" spans="1:29" s="14" customFormat="1" ht="16.5" hidden="1" x14ac:dyDescent="0.3">
      <c r="A8" s="23" t="s">
        <v>13</v>
      </c>
      <c r="B8" s="10" t="s">
        <v>43</v>
      </c>
      <c r="C8" s="52" t="s">
        <v>67</v>
      </c>
      <c r="D8" s="67" t="s">
        <v>68</v>
      </c>
      <c r="E8" s="68" t="s">
        <v>69</v>
      </c>
      <c r="F8" s="8" t="s">
        <v>21</v>
      </c>
      <c r="G8" s="8"/>
      <c r="H8" s="12"/>
      <c r="I8" s="12"/>
      <c r="J8" s="12"/>
      <c r="K8" s="12"/>
      <c r="L8" s="12"/>
      <c r="M8" s="37">
        <v>95000</v>
      </c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69">
        <f>SUM(M8)</f>
        <v>95000</v>
      </c>
    </row>
    <row r="9" spans="1:29" s="14" customFormat="1" ht="17.25" hidden="1" thickBot="1" x14ac:dyDescent="0.35">
      <c r="A9" s="28" t="s">
        <v>15</v>
      </c>
      <c r="B9" s="60" t="s">
        <v>43</v>
      </c>
      <c r="C9" s="70" t="s">
        <v>97</v>
      </c>
      <c r="D9" s="67" t="s">
        <v>98</v>
      </c>
      <c r="E9" s="67" t="s">
        <v>99</v>
      </c>
      <c r="F9" s="10" t="s">
        <v>14</v>
      </c>
      <c r="G9" s="10"/>
      <c r="H9" s="12"/>
      <c r="I9" s="12"/>
      <c r="J9" s="12"/>
      <c r="K9" s="12"/>
      <c r="L9" s="12"/>
      <c r="M9" s="37"/>
      <c r="N9" s="37"/>
      <c r="O9" s="37"/>
      <c r="P9" s="37"/>
      <c r="Q9" s="37"/>
      <c r="R9" s="37">
        <v>379354</v>
      </c>
      <c r="S9" s="37"/>
      <c r="T9" s="37">
        <v>379354</v>
      </c>
      <c r="U9" s="37"/>
      <c r="V9" s="37"/>
      <c r="W9" s="37"/>
      <c r="X9" s="37"/>
      <c r="Y9" s="37"/>
      <c r="Z9" s="37"/>
      <c r="AA9" s="37"/>
      <c r="AB9" s="37"/>
      <c r="AC9" s="69">
        <f>SUM(R9:T9)</f>
        <v>758708</v>
      </c>
    </row>
    <row r="10" spans="1:29" s="14" customFormat="1" ht="17.25" hidden="1" thickTop="1" x14ac:dyDescent="0.3">
      <c r="A10" s="28"/>
      <c r="B10" s="10"/>
      <c r="C10" s="8"/>
      <c r="D10" s="8"/>
      <c r="E10" s="8"/>
      <c r="F10" s="10"/>
      <c r="G10" s="10"/>
      <c r="H10" s="12"/>
      <c r="I10" s="12"/>
      <c r="J10" s="12"/>
      <c r="K10" s="12"/>
      <c r="L10" s="12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69">
        <f t="shared" ref="AC10:AC28" si="0">SUM(H10:H10)</f>
        <v>0</v>
      </c>
    </row>
    <row r="11" spans="1:29" s="14" customFormat="1" ht="16.5" hidden="1" x14ac:dyDescent="0.3">
      <c r="A11" s="28"/>
      <c r="B11" s="10"/>
      <c r="C11" s="24"/>
      <c r="D11" s="24"/>
      <c r="E11" s="24"/>
      <c r="F11" s="10"/>
      <c r="G11" s="10"/>
      <c r="H11" s="12"/>
      <c r="I11" s="12"/>
      <c r="J11" s="12"/>
      <c r="K11" s="12"/>
      <c r="L11" s="12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69">
        <f t="shared" si="0"/>
        <v>0</v>
      </c>
    </row>
    <row r="12" spans="1:29" s="14" customFormat="1" ht="16.5" x14ac:dyDescent="0.3">
      <c r="A12" s="28"/>
      <c r="B12" s="10"/>
      <c r="C12" s="24"/>
      <c r="D12" s="24"/>
      <c r="E12" s="24"/>
      <c r="F12" s="10"/>
      <c r="G12" s="10"/>
      <c r="H12" s="12"/>
      <c r="I12" s="12"/>
      <c r="J12" s="12"/>
      <c r="K12" s="12"/>
      <c r="L12" s="12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69">
        <f t="shared" si="0"/>
        <v>0</v>
      </c>
    </row>
    <row r="13" spans="1:29" s="14" customFormat="1" ht="16.5" x14ac:dyDescent="0.3">
      <c r="A13" s="22" t="s">
        <v>8</v>
      </c>
      <c r="B13" s="10"/>
      <c r="C13" s="24"/>
      <c r="D13" s="24"/>
      <c r="E13" s="24"/>
      <c r="F13" s="10"/>
      <c r="G13" s="10"/>
      <c r="H13" s="12"/>
      <c r="I13" s="12"/>
      <c r="J13" s="12"/>
      <c r="K13" s="12"/>
      <c r="L13" s="12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69">
        <f t="shared" si="0"/>
        <v>0</v>
      </c>
    </row>
    <row r="14" spans="1:29" s="14" customFormat="1" ht="14.1" customHeight="1" x14ac:dyDescent="0.3">
      <c r="A14" s="8" t="s">
        <v>26</v>
      </c>
      <c r="B14" s="10"/>
      <c r="C14" s="24"/>
      <c r="D14" s="24"/>
      <c r="E14" s="24"/>
      <c r="F14" s="10"/>
      <c r="G14" s="10"/>
      <c r="H14" s="12"/>
      <c r="I14" s="12"/>
      <c r="J14" s="12"/>
      <c r="K14" s="12"/>
      <c r="L14" s="12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69">
        <f t="shared" si="0"/>
        <v>0</v>
      </c>
    </row>
    <row r="15" spans="1:29" s="14" customFormat="1" ht="16.5" hidden="1" x14ac:dyDescent="0.3">
      <c r="A15" s="15" t="s">
        <v>16</v>
      </c>
      <c r="B15" s="10" t="s">
        <v>52</v>
      </c>
      <c r="C15" s="8" t="s">
        <v>81</v>
      </c>
      <c r="D15" s="8" t="s">
        <v>82</v>
      </c>
      <c r="E15" s="8" t="s">
        <v>83</v>
      </c>
      <c r="F15" s="10">
        <v>17.207000000000001</v>
      </c>
      <c r="G15" s="71" t="s">
        <v>116</v>
      </c>
      <c r="H15" s="12"/>
      <c r="I15" s="12"/>
      <c r="J15" s="12"/>
      <c r="K15" s="12"/>
      <c r="L15" s="12"/>
      <c r="M15" s="37"/>
      <c r="N15" s="37"/>
      <c r="O15" s="37">
        <f>122894-1</f>
        <v>122893</v>
      </c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69"/>
    </row>
    <row r="16" spans="1:29" s="14" customFormat="1" ht="16.5" hidden="1" x14ac:dyDescent="0.3">
      <c r="A16" s="15" t="s">
        <v>16</v>
      </c>
      <c r="B16" s="10" t="s">
        <v>55</v>
      </c>
      <c r="C16" s="8" t="s">
        <v>81</v>
      </c>
      <c r="D16" s="8" t="s">
        <v>82</v>
      </c>
      <c r="E16" s="8" t="s">
        <v>83</v>
      </c>
      <c r="F16" s="10">
        <v>17.207000000000001</v>
      </c>
      <c r="G16" s="71" t="s">
        <v>116</v>
      </c>
      <c r="H16" s="12"/>
      <c r="I16" s="12"/>
      <c r="J16" s="12"/>
      <c r="K16" s="12"/>
      <c r="L16" s="12"/>
      <c r="M16" s="37"/>
      <c r="N16" s="37"/>
      <c r="O16" s="37">
        <v>1</v>
      </c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69"/>
    </row>
    <row r="17" spans="1:29" s="14" customFormat="1" ht="16.5" hidden="1" x14ac:dyDescent="0.3">
      <c r="A17" s="15" t="s">
        <v>17</v>
      </c>
      <c r="B17" s="10" t="s">
        <v>52</v>
      </c>
      <c r="C17" s="8" t="s">
        <v>81</v>
      </c>
      <c r="D17" s="8" t="s">
        <v>82</v>
      </c>
      <c r="E17" s="8" t="s">
        <v>84</v>
      </c>
      <c r="F17" s="10" t="s">
        <v>18</v>
      </c>
      <c r="G17" s="71" t="s">
        <v>116</v>
      </c>
      <c r="H17" s="12"/>
      <c r="I17" s="12"/>
      <c r="J17" s="12"/>
      <c r="K17" s="12"/>
      <c r="L17" s="12"/>
      <c r="M17" s="37"/>
      <c r="N17" s="37"/>
      <c r="O17" s="37">
        <f>39026-1</f>
        <v>39025</v>
      </c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69"/>
    </row>
    <row r="18" spans="1:29" s="14" customFormat="1" ht="16.5" hidden="1" x14ac:dyDescent="0.3">
      <c r="A18" s="15" t="s">
        <v>17</v>
      </c>
      <c r="B18" s="10" t="s">
        <v>55</v>
      </c>
      <c r="C18" s="8" t="s">
        <v>81</v>
      </c>
      <c r="D18" s="8" t="s">
        <v>82</v>
      </c>
      <c r="E18" s="8" t="s">
        <v>84</v>
      </c>
      <c r="F18" s="10" t="s">
        <v>18</v>
      </c>
      <c r="G18" s="71" t="s">
        <v>116</v>
      </c>
      <c r="H18" s="12"/>
      <c r="I18" s="12"/>
      <c r="J18" s="12"/>
      <c r="K18" s="12"/>
      <c r="L18" s="12"/>
      <c r="M18" s="37"/>
      <c r="N18" s="37"/>
      <c r="O18" s="37">
        <v>1</v>
      </c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69"/>
    </row>
    <row r="19" spans="1:29" s="14" customFormat="1" ht="16.5" hidden="1" x14ac:dyDescent="0.3">
      <c r="A19" s="73" t="s">
        <v>126</v>
      </c>
      <c r="B19" s="60" t="s">
        <v>43</v>
      </c>
      <c r="C19" s="74" t="s">
        <v>150</v>
      </c>
      <c r="D19" s="75" t="s">
        <v>127</v>
      </c>
      <c r="E19" s="75" t="s">
        <v>128</v>
      </c>
      <c r="F19" s="10" t="s">
        <v>14</v>
      </c>
      <c r="G19" s="30"/>
      <c r="H19" s="12"/>
      <c r="I19" s="12"/>
      <c r="J19" s="12"/>
      <c r="K19" s="12"/>
      <c r="L19" s="12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>
        <v>2500</v>
      </c>
      <c r="X19" s="37"/>
      <c r="Y19" s="37"/>
      <c r="Z19" s="37"/>
      <c r="AA19" s="37"/>
      <c r="AB19" s="37"/>
      <c r="AC19" s="69">
        <f>W19</f>
        <v>2500</v>
      </c>
    </row>
    <row r="20" spans="1:29" s="14" customFormat="1" ht="16.5" hidden="1" x14ac:dyDescent="0.3">
      <c r="A20" s="73" t="s">
        <v>129</v>
      </c>
      <c r="B20" s="60" t="s">
        <v>43</v>
      </c>
      <c r="C20" s="76" t="s">
        <v>151</v>
      </c>
      <c r="D20" s="76" t="s">
        <v>130</v>
      </c>
      <c r="E20" s="75" t="s">
        <v>131</v>
      </c>
      <c r="F20" s="10" t="s">
        <v>14</v>
      </c>
      <c r="G20" s="10"/>
      <c r="H20" s="11"/>
      <c r="I20" s="11"/>
      <c r="J20" s="11"/>
      <c r="K20" s="11"/>
      <c r="L20" s="11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>
        <v>6892.68</v>
      </c>
      <c r="X20" s="38"/>
      <c r="Y20" s="38"/>
      <c r="Z20" s="38"/>
      <c r="AA20" s="38"/>
      <c r="AB20" s="38"/>
      <c r="AC20" s="69">
        <f t="shared" ref="AC20:AC22" si="1">W20</f>
        <v>6892.68</v>
      </c>
    </row>
    <row r="21" spans="1:29" s="14" customFormat="1" ht="16.5" hidden="1" x14ac:dyDescent="0.3">
      <c r="A21" s="73" t="s">
        <v>132</v>
      </c>
      <c r="B21" s="60" t="s">
        <v>43</v>
      </c>
      <c r="C21" s="77" t="s">
        <v>152</v>
      </c>
      <c r="D21" s="77" t="s">
        <v>133</v>
      </c>
      <c r="E21" s="78" t="s">
        <v>134</v>
      </c>
      <c r="F21" s="10" t="s">
        <v>14</v>
      </c>
      <c r="G21" s="10"/>
      <c r="H21" s="11"/>
      <c r="I21" s="11"/>
      <c r="J21" s="11"/>
      <c r="K21" s="11"/>
      <c r="L21" s="11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>
        <v>9190.24</v>
      </c>
      <c r="X21" s="38"/>
      <c r="Y21" s="38"/>
      <c r="Z21" s="38"/>
      <c r="AA21" s="38"/>
      <c r="AB21" s="38"/>
      <c r="AC21" s="69">
        <f t="shared" si="1"/>
        <v>9190.24</v>
      </c>
    </row>
    <row r="22" spans="1:29" s="14" customFormat="1" ht="16.5" hidden="1" x14ac:dyDescent="0.3">
      <c r="A22" s="73" t="s">
        <v>135</v>
      </c>
      <c r="B22" s="60" t="s">
        <v>43</v>
      </c>
      <c r="C22" s="79" t="s">
        <v>153</v>
      </c>
      <c r="D22" s="79" t="s">
        <v>136</v>
      </c>
      <c r="E22" s="80" t="s">
        <v>137</v>
      </c>
      <c r="F22" s="10" t="s">
        <v>14</v>
      </c>
      <c r="G22" s="30"/>
      <c r="H22" s="11"/>
      <c r="I22" s="11"/>
      <c r="J22" s="11"/>
      <c r="K22" s="11"/>
      <c r="L22" s="11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>
        <v>14285.9</v>
      </c>
      <c r="X22" s="38"/>
      <c r="Y22" s="38"/>
      <c r="Z22" s="38"/>
      <c r="AA22" s="38"/>
      <c r="AB22" s="38"/>
      <c r="AC22" s="69">
        <f t="shared" si="1"/>
        <v>14285.9</v>
      </c>
    </row>
    <row r="23" spans="1:29" s="14" customFormat="1" ht="16.5" hidden="1" x14ac:dyDescent="0.3">
      <c r="A23" s="81" t="s">
        <v>155</v>
      </c>
      <c r="B23" s="60" t="s">
        <v>43</v>
      </c>
      <c r="C23" s="82" t="s">
        <v>156</v>
      </c>
      <c r="D23" s="83" t="s">
        <v>157</v>
      </c>
      <c r="E23" s="78" t="s">
        <v>158</v>
      </c>
      <c r="F23" s="10" t="s">
        <v>14</v>
      </c>
      <c r="G23" s="30"/>
      <c r="H23" s="11"/>
      <c r="I23" s="11"/>
      <c r="J23" s="11"/>
      <c r="K23" s="11"/>
      <c r="L23" s="11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>
        <v>1380.67</v>
      </c>
      <c r="AA23" s="38"/>
      <c r="AB23" s="38"/>
      <c r="AC23" s="69">
        <f>SUM(Z23)</f>
        <v>1380.67</v>
      </c>
    </row>
    <row r="24" spans="1:29" s="14" customFormat="1" ht="16.5" hidden="1" x14ac:dyDescent="0.3">
      <c r="A24" s="84" t="s">
        <v>165</v>
      </c>
      <c r="B24" s="60" t="s">
        <v>43</v>
      </c>
      <c r="C24" s="8" t="s">
        <v>167</v>
      </c>
      <c r="D24" s="8" t="s">
        <v>168</v>
      </c>
      <c r="E24" s="40" t="s">
        <v>169</v>
      </c>
      <c r="F24" s="10" t="s">
        <v>14</v>
      </c>
      <c r="G24" s="30"/>
      <c r="H24" s="11"/>
      <c r="I24" s="11"/>
      <c r="J24" s="11"/>
      <c r="K24" s="11"/>
      <c r="L24" s="11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>
        <v>1926.67</v>
      </c>
      <c r="AB24" s="38"/>
      <c r="AC24" s="69">
        <f>AA24</f>
        <v>1926.67</v>
      </c>
    </row>
    <row r="25" spans="1:29" s="14" customFormat="1" ht="16.5" x14ac:dyDescent="0.3">
      <c r="A25" s="84" t="s">
        <v>175</v>
      </c>
      <c r="B25" s="60" t="s">
        <v>171</v>
      </c>
      <c r="C25" s="7" t="s">
        <v>177</v>
      </c>
      <c r="D25" s="7" t="s">
        <v>24</v>
      </c>
      <c r="E25" s="7" t="s">
        <v>25</v>
      </c>
      <c r="F25" s="85">
        <v>10.561</v>
      </c>
      <c r="G25" s="30"/>
      <c r="H25" s="11"/>
      <c r="I25" s="11"/>
      <c r="J25" s="11"/>
      <c r="K25" s="11"/>
      <c r="L25" s="11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>
        <v>4978.1750218199986</v>
      </c>
      <c r="AC25" s="69">
        <f>AB25</f>
        <v>4978.1750218199986</v>
      </c>
    </row>
    <row r="26" spans="1:29" s="14" customFormat="1" ht="16.5" x14ac:dyDescent="0.3">
      <c r="A26" s="15" t="s">
        <v>176</v>
      </c>
      <c r="B26" s="60" t="s">
        <v>172</v>
      </c>
      <c r="C26" s="7" t="s">
        <v>177</v>
      </c>
      <c r="D26" s="7" t="s">
        <v>24</v>
      </c>
      <c r="E26" s="7" t="s">
        <v>25</v>
      </c>
      <c r="F26" s="85">
        <v>10.561</v>
      </c>
      <c r="G26" s="30"/>
      <c r="H26" s="11"/>
      <c r="I26" s="11"/>
      <c r="J26" s="11"/>
      <c r="K26" s="11"/>
      <c r="L26" s="11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>
        <v>6651.6949781800004</v>
      </c>
      <c r="AC26" s="69">
        <f>AB26</f>
        <v>6651.6949781800004</v>
      </c>
    </row>
    <row r="27" spans="1:29" s="14" customFormat="1" ht="16.5" hidden="1" x14ac:dyDescent="0.3">
      <c r="A27" s="15" t="s">
        <v>141</v>
      </c>
      <c r="B27" s="60" t="s">
        <v>43</v>
      </c>
      <c r="C27" s="24" t="s">
        <v>144</v>
      </c>
      <c r="D27" s="8" t="s">
        <v>145</v>
      </c>
      <c r="E27" s="27" t="s">
        <v>146</v>
      </c>
      <c r="F27" s="33">
        <v>17.285</v>
      </c>
      <c r="G27" s="30"/>
      <c r="H27" s="11"/>
      <c r="I27" s="11"/>
      <c r="J27" s="11"/>
      <c r="K27" s="11"/>
      <c r="L27" s="11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>
        <v>69601</v>
      </c>
      <c r="Y27" s="38">
        <v>-57094</v>
      </c>
      <c r="Z27" s="38"/>
      <c r="AA27" s="38"/>
      <c r="AB27" s="38"/>
      <c r="AC27" s="69">
        <f>SUM(X27:Y27)</f>
        <v>12507</v>
      </c>
    </row>
    <row r="28" spans="1:29" s="14" customFormat="1" ht="16.5" hidden="1" x14ac:dyDescent="0.3">
      <c r="A28" s="29" t="s">
        <v>22</v>
      </c>
      <c r="B28" s="10"/>
      <c r="C28" s="49"/>
      <c r="D28" s="36"/>
      <c r="E28" s="8"/>
      <c r="F28" s="10" t="s">
        <v>14</v>
      </c>
      <c r="G28" s="10"/>
      <c r="H28" s="11"/>
      <c r="I28" s="11"/>
      <c r="J28" s="11"/>
      <c r="K28" s="11"/>
      <c r="L28" s="11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69">
        <f t="shared" si="0"/>
        <v>0</v>
      </c>
    </row>
    <row r="29" spans="1:29" s="14" customFormat="1" ht="16.5" hidden="1" x14ac:dyDescent="0.3">
      <c r="A29" s="29" t="s">
        <v>27</v>
      </c>
      <c r="B29" s="60" t="s">
        <v>28</v>
      </c>
      <c r="C29" s="8" t="s">
        <v>29</v>
      </c>
      <c r="D29" s="36" t="s">
        <v>24</v>
      </c>
      <c r="E29" s="8" t="s">
        <v>25</v>
      </c>
      <c r="F29" s="10">
        <v>10.561</v>
      </c>
      <c r="G29" s="10"/>
      <c r="H29" s="38">
        <v>5571.0899999999974</v>
      </c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69">
        <f>SUM(H29)</f>
        <v>5571.0899999999974</v>
      </c>
    </row>
    <row r="30" spans="1:29" s="14" customFormat="1" ht="16.5" hidden="1" x14ac:dyDescent="0.3">
      <c r="A30" s="15" t="s">
        <v>35</v>
      </c>
      <c r="B30" s="60" t="s">
        <v>43</v>
      </c>
      <c r="C30" s="8" t="s">
        <v>36</v>
      </c>
      <c r="D30" s="8" t="s">
        <v>37</v>
      </c>
      <c r="E30" s="8" t="s">
        <v>38</v>
      </c>
      <c r="F30" s="10" t="s">
        <v>14</v>
      </c>
      <c r="G30" s="10"/>
      <c r="H30" s="38"/>
      <c r="I30" s="38">
        <v>29013.046892137107</v>
      </c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>
        <v>29750.000000000007</v>
      </c>
      <c r="V30" s="38"/>
      <c r="W30" s="38"/>
      <c r="X30" s="38"/>
      <c r="Y30" s="38"/>
      <c r="Z30" s="38"/>
      <c r="AA30" s="38"/>
      <c r="AB30" s="38"/>
      <c r="AC30" s="69">
        <f>SUM(I30:U30)</f>
        <v>58763.046892137114</v>
      </c>
    </row>
    <row r="31" spans="1:29" s="14" customFormat="1" ht="16.5" hidden="1" x14ac:dyDescent="0.3">
      <c r="A31" s="15"/>
      <c r="B31" s="10"/>
      <c r="C31" s="8"/>
      <c r="D31" s="8"/>
      <c r="E31" s="8"/>
      <c r="F31" s="10"/>
      <c r="G31" s="10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69">
        <f t="shared" ref="AC31:AC74" si="2">SUM(H31:H31)</f>
        <v>0</v>
      </c>
    </row>
    <row r="32" spans="1:29" s="14" customFormat="1" ht="16.5" hidden="1" x14ac:dyDescent="0.3">
      <c r="A32" s="3" t="s">
        <v>8</v>
      </c>
      <c r="B32" s="10"/>
      <c r="C32" s="51"/>
      <c r="D32" s="8"/>
      <c r="E32" s="51"/>
      <c r="F32" s="10"/>
      <c r="G32" s="10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69">
        <f t="shared" si="2"/>
        <v>0</v>
      </c>
    </row>
    <row r="33" spans="1:30" s="41" customFormat="1" ht="16.5" hidden="1" x14ac:dyDescent="0.3">
      <c r="A33" s="8" t="s">
        <v>117</v>
      </c>
      <c r="B33" s="4"/>
      <c r="C33" s="7"/>
      <c r="D33" s="7"/>
      <c r="E33" s="4"/>
      <c r="F33" s="4"/>
      <c r="G33" s="4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69">
        <f t="shared" si="2"/>
        <v>0</v>
      </c>
    </row>
    <row r="34" spans="1:30" s="14" customFormat="1" ht="16.5" hidden="1" x14ac:dyDescent="0.3">
      <c r="A34" s="26" t="s">
        <v>121</v>
      </c>
      <c r="B34" s="10" t="s">
        <v>43</v>
      </c>
      <c r="C34" s="50" t="s">
        <v>122</v>
      </c>
      <c r="D34" s="40" t="s">
        <v>20</v>
      </c>
      <c r="E34" s="40" t="s">
        <v>123</v>
      </c>
      <c r="F34" s="8">
        <v>17.245000000000001</v>
      </c>
      <c r="G34" s="71" t="s">
        <v>118</v>
      </c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>
        <f>15843.4233199679-1</f>
        <v>15842.4233199679</v>
      </c>
      <c r="W34" s="38"/>
      <c r="X34" s="38"/>
      <c r="Y34" s="38"/>
      <c r="Z34" s="38"/>
      <c r="AA34" s="38"/>
      <c r="AB34" s="38"/>
      <c r="AC34" s="69">
        <f>SUM(V34)</f>
        <v>15842.4233199679</v>
      </c>
    </row>
    <row r="35" spans="1:30" s="41" customFormat="1" ht="16.5" hidden="1" x14ac:dyDescent="0.3">
      <c r="A35" s="26" t="s">
        <v>121</v>
      </c>
      <c r="B35" s="10" t="s">
        <v>124</v>
      </c>
      <c r="C35" s="50" t="s">
        <v>122</v>
      </c>
      <c r="D35" s="40" t="s">
        <v>20</v>
      </c>
      <c r="E35" s="40" t="s">
        <v>123</v>
      </c>
      <c r="F35" s="8">
        <v>17.245000000000001</v>
      </c>
      <c r="G35" s="71" t="s">
        <v>118</v>
      </c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>
        <v>1</v>
      </c>
      <c r="W35" s="38"/>
      <c r="X35" s="38"/>
      <c r="Y35" s="38"/>
      <c r="Z35" s="38"/>
      <c r="AA35" s="38"/>
      <c r="AB35" s="38"/>
      <c r="AC35" s="69">
        <f>SUM(V35)</f>
        <v>1</v>
      </c>
    </row>
    <row r="36" spans="1:30" s="41" customFormat="1" ht="15" hidden="1" x14ac:dyDescent="0.25">
      <c r="A36" s="26"/>
      <c r="B36" s="10"/>
      <c r="C36" s="8"/>
      <c r="D36" s="8"/>
      <c r="E36" s="8"/>
      <c r="F36" s="8"/>
      <c r="G36" s="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69">
        <f t="shared" si="2"/>
        <v>0</v>
      </c>
    </row>
    <row r="37" spans="1:30" s="41" customFormat="1" ht="15" hidden="1" x14ac:dyDescent="0.25">
      <c r="A37" s="34"/>
      <c r="B37" s="35"/>
      <c r="C37" s="8"/>
      <c r="D37" s="8"/>
      <c r="E37" s="8"/>
      <c r="F37" s="8"/>
      <c r="G37" s="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69">
        <f t="shared" si="2"/>
        <v>0</v>
      </c>
    </row>
    <row r="38" spans="1:30" s="41" customFormat="1" ht="15" hidden="1" x14ac:dyDescent="0.25">
      <c r="A38" s="34"/>
      <c r="B38" s="10"/>
      <c r="C38" s="8"/>
      <c r="D38" s="8"/>
      <c r="E38" s="8"/>
      <c r="F38" s="8"/>
      <c r="G38" s="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69">
        <f t="shared" si="2"/>
        <v>0</v>
      </c>
    </row>
    <row r="39" spans="1:30" s="41" customFormat="1" ht="15" hidden="1" x14ac:dyDescent="0.25">
      <c r="A39" s="34"/>
      <c r="B39" s="10"/>
      <c r="C39" s="8"/>
      <c r="D39" s="8"/>
      <c r="E39" s="8"/>
      <c r="F39" s="8"/>
      <c r="G39" s="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69">
        <f t="shared" si="2"/>
        <v>0</v>
      </c>
    </row>
    <row r="40" spans="1:30" s="14" customFormat="1" ht="16.5" hidden="1" x14ac:dyDescent="0.3">
      <c r="A40" s="16"/>
      <c r="B40" s="4"/>
      <c r="C40" s="5"/>
      <c r="D40" s="5"/>
      <c r="E40" s="6"/>
      <c r="F40" s="7"/>
      <c r="G40" s="7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69">
        <f t="shared" si="2"/>
        <v>0</v>
      </c>
    </row>
    <row r="41" spans="1:30" s="14" customFormat="1" ht="16.5" hidden="1" x14ac:dyDescent="0.3">
      <c r="A41" s="22" t="s">
        <v>8</v>
      </c>
      <c r="B41" s="4"/>
      <c r="C41" s="5"/>
      <c r="D41" s="5"/>
      <c r="E41" s="6"/>
      <c r="F41" s="7"/>
      <c r="G41" s="7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69">
        <f t="shared" si="2"/>
        <v>0</v>
      </c>
    </row>
    <row r="42" spans="1:30" s="14" customFormat="1" ht="16.5" hidden="1" x14ac:dyDescent="0.3">
      <c r="A42" s="8" t="s">
        <v>41</v>
      </c>
      <c r="B42" s="4"/>
      <c r="C42" s="5"/>
      <c r="D42" s="5"/>
      <c r="E42" s="6"/>
      <c r="F42" s="7"/>
      <c r="G42" s="7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69">
        <f t="shared" si="2"/>
        <v>0</v>
      </c>
    </row>
    <row r="43" spans="1:30" s="14" customFormat="1" ht="16.5" hidden="1" x14ac:dyDescent="0.3">
      <c r="A43" s="63" t="s">
        <v>42</v>
      </c>
      <c r="B43" s="60" t="s">
        <v>43</v>
      </c>
      <c r="C43" s="8" t="s">
        <v>44</v>
      </c>
      <c r="D43" s="8" t="s">
        <v>45</v>
      </c>
      <c r="E43" s="8" t="s">
        <v>46</v>
      </c>
      <c r="F43" s="8">
        <v>17.225000000000001</v>
      </c>
      <c r="G43" s="8"/>
      <c r="H43" s="38"/>
      <c r="I43" s="38"/>
      <c r="J43" s="38">
        <f>46646.94-1</f>
        <v>46645.94</v>
      </c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69">
        <f t="shared" si="2"/>
        <v>0</v>
      </c>
    </row>
    <row r="44" spans="1:30" s="14" customFormat="1" ht="16.5" hidden="1" x14ac:dyDescent="0.3">
      <c r="A44" s="63" t="s">
        <v>42</v>
      </c>
      <c r="B44" s="64" t="s">
        <v>47</v>
      </c>
      <c r="C44" s="8" t="s">
        <v>44</v>
      </c>
      <c r="D44" s="8" t="s">
        <v>45</v>
      </c>
      <c r="E44" s="8" t="s">
        <v>46</v>
      </c>
      <c r="F44" s="8">
        <v>17.225000000000001</v>
      </c>
      <c r="G44" s="8"/>
      <c r="H44" s="38"/>
      <c r="I44" s="38"/>
      <c r="J44" s="38">
        <v>1</v>
      </c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69">
        <f t="shared" si="2"/>
        <v>0</v>
      </c>
    </row>
    <row r="45" spans="1:30" s="14" customFormat="1" ht="16.5" hidden="1" x14ac:dyDescent="0.3">
      <c r="A45" s="34"/>
      <c r="B45" s="10"/>
      <c r="C45" s="8"/>
      <c r="D45" s="8"/>
      <c r="E45" s="8"/>
      <c r="F45" s="8"/>
      <c r="G45" s="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69">
        <f t="shared" si="2"/>
        <v>0</v>
      </c>
    </row>
    <row r="46" spans="1:30" s="14" customFormat="1" ht="16.5" hidden="1" x14ac:dyDescent="0.3">
      <c r="A46" s="34"/>
      <c r="B46" s="10"/>
      <c r="C46" s="8"/>
      <c r="D46" s="8"/>
      <c r="E46" s="8"/>
      <c r="F46" s="8"/>
      <c r="G46" s="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69">
        <f t="shared" si="2"/>
        <v>0</v>
      </c>
    </row>
    <row r="47" spans="1:30" s="14" customFormat="1" ht="16.5" hidden="1" x14ac:dyDescent="0.3">
      <c r="A47" s="34"/>
      <c r="B47" s="10"/>
      <c r="C47" s="8"/>
      <c r="D47" s="8"/>
      <c r="E47" s="8"/>
      <c r="F47" s="8"/>
      <c r="G47" s="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69">
        <f t="shared" si="2"/>
        <v>0</v>
      </c>
      <c r="AD47" s="42"/>
    </row>
    <row r="48" spans="1:30" s="14" customFormat="1" ht="16.5" hidden="1" x14ac:dyDescent="0.3">
      <c r="A48"/>
      <c r="B48"/>
      <c r="C48" s="8"/>
      <c r="D48" s="8"/>
      <c r="E48" s="8"/>
      <c r="F48" s="33"/>
      <c r="G48" s="33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69">
        <f t="shared" si="2"/>
        <v>0</v>
      </c>
    </row>
    <row r="49" spans="1:29" s="14" customFormat="1" ht="16.5" hidden="1" x14ac:dyDescent="0.3">
      <c r="A49" s="15"/>
      <c r="B49" s="10"/>
      <c r="C49" s="8"/>
      <c r="D49" s="8"/>
      <c r="E49" s="8"/>
      <c r="F49" s="33"/>
      <c r="G49" s="33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69">
        <f t="shared" si="2"/>
        <v>0</v>
      </c>
    </row>
    <row r="50" spans="1:29" s="41" customFormat="1" ht="16.5" hidden="1" x14ac:dyDescent="0.3">
      <c r="A50" s="16"/>
      <c r="B50" s="4"/>
      <c r="C50" s="5"/>
      <c r="D50" s="5"/>
      <c r="E50" s="5"/>
      <c r="F50" s="4"/>
      <c r="G50" s="4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69">
        <f t="shared" si="2"/>
        <v>0</v>
      </c>
    </row>
    <row r="51" spans="1:29" s="41" customFormat="1" ht="16.5" hidden="1" x14ac:dyDescent="0.3">
      <c r="A51" s="22" t="s">
        <v>8</v>
      </c>
      <c r="B51" s="4"/>
      <c r="C51" s="5"/>
      <c r="D51" s="5"/>
      <c r="E51" s="5"/>
      <c r="F51" s="4"/>
      <c r="G51" s="4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69">
        <f t="shared" si="2"/>
        <v>0</v>
      </c>
    </row>
    <row r="52" spans="1:29" s="41" customFormat="1" ht="16.5" hidden="1" x14ac:dyDescent="0.3">
      <c r="A52" s="8" t="s">
        <v>50</v>
      </c>
      <c r="B52" s="4"/>
      <c r="C52" s="5"/>
      <c r="D52" s="5"/>
      <c r="E52" s="5"/>
      <c r="F52" s="7"/>
      <c r="G52" s="7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69">
        <f t="shared" si="2"/>
        <v>0</v>
      </c>
    </row>
    <row r="53" spans="1:29" s="14" customFormat="1" ht="16.5" hidden="1" x14ac:dyDescent="0.3">
      <c r="A53" s="65" t="s">
        <v>51</v>
      </c>
      <c r="B53" s="10" t="s">
        <v>52</v>
      </c>
      <c r="C53" s="8" t="s">
        <v>53</v>
      </c>
      <c r="D53" s="66" t="s">
        <v>54</v>
      </c>
      <c r="E53" s="66">
        <v>6501</v>
      </c>
      <c r="F53" s="10">
        <v>17.259</v>
      </c>
      <c r="G53" s="72" t="s">
        <v>119</v>
      </c>
      <c r="H53" s="37"/>
      <c r="I53" s="37"/>
      <c r="J53" s="37"/>
      <c r="K53" s="37">
        <f>565757-1</f>
        <v>565756</v>
      </c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69">
        <f>SUM(K53)</f>
        <v>565756</v>
      </c>
    </row>
    <row r="54" spans="1:29" s="14" customFormat="1" ht="16.5" hidden="1" x14ac:dyDescent="0.3">
      <c r="A54" s="65" t="s">
        <v>51</v>
      </c>
      <c r="B54" s="10" t="s">
        <v>55</v>
      </c>
      <c r="C54" s="8" t="s">
        <v>53</v>
      </c>
      <c r="D54" s="66" t="s">
        <v>54</v>
      </c>
      <c r="E54" s="66">
        <v>6501</v>
      </c>
      <c r="F54" s="10">
        <v>17.259</v>
      </c>
      <c r="G54" s="72" t="s">
        <v>119</v>
      </c>
      <c r="H54" s="37"/>
      <c r="I54" s="37"/>
      <c r="J54" s="37"/>
      <c r="K54" s="37">
        <v>1</v>
      </c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69">
        <f>SUM(K54)</f>
        <v>1</v>
      </c>
    </row>
    <row r="55" spans="1:29" s="14" customFormat="1" ht="16.5" hidden="1" x14ac:dyDescent="0.3">
      <c r="A55" s="15" t="s">
        <v>73</v>
      </c>
      <c r="B55" s="10" t="s">
        <v>52</v>
      </c>
      <c r="C55" s="40" t="s">
        <v>74</v>
      </c>
      <c r="D55" s="51" t="s">
        <v>75</v>
      </c>
      <c r="E55" s="51">
        <v>6502</v>
      </c>
      <c r="F55" s="8">
        <v>17.257999999999999</v>
      </c>
      <c r="G55" s="72" t="s">
        <v>119</v>
      </c>
      <c r="H55" s="38"/>
      <c r="I55" s="38"/>
      <c r="J55" s="38"/>
      <c r="K55" s="38"/>
      <c r="L55" s="38"/>
      <c r="M55" s="38"/>
      <c r="N55" s="38">
        <f>95407-1</f>
        <v>95406</v>
      </c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69">
        <f>SUM(N55)</f>
        <v>95406</v>
      </c>
    </row>
    <row r="56" spans="1:29" s="14" customFormat="1" ht="16.5" hidden="1" x14ac:dyDescent="0.3">
      <c r="A56" s="15" t="s">
        <v>73</v>
      </c>
      <c r="B56" s="10" t="s">
        <v>55</v>
      </c>
      <c r="C56" s="40" t="s">
        <v>74</v>
      </c>
      <c r="D56" s="51" t="s">
        <v>75</v>
      </c>
      <c r="E56" s="51">
        <v>6502</v>
      </c>
      <c r="F56" s="8">
        <v>17.257999999999999</v>
      </c>
      <c r="G56" s="72" t="s">
        <v>119</v>
      </c>
      <c r="H56" s="38"/>
      <c r="I56" s="38"/>
      <c r="J56" s="38"/>
      <c r="K56" s="38"/>
      <c r="L56" s="38"/>
      <c r="M56" s="38"/>
      <c r="N56" s="38">
        <v>1</v>
      </c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69">
        <f>SUM(N56)</f>
        <v>1</v>
      </c>
    </row>
    <row r="57" spans="1:29" s="41" customFormat="1" ht="16.5" hidden="1" x14ac:dyDescent="0.3">
      <c r="A57" s="26" t="s">
        <v>60</v>
      </c>
      <c r="B57" s="10" t="s">
        <v>52</v>
      </c>
      <c r="C57" s="8" t="s">
        <v>61</v>
      </c>
      <c r="D57" s="51" t="s">
        <v>64</v>
      </c>
      <c r="E57" s="51">
        <v>6503</v>
      </c>
      <c r="F57" s="8">
        <v>17.277999999999999</v>
      </c>
      <c r="G57" s="72" t="s">
        <v>119</v>
      </c>
      <c r="H57" s="37"/>
      <c r="I57" s="37"/>
      <c r="J57" s="37"/>
      <c r="K57" s="37"/>
      <c r="L57" s="37">
        <f>126916-1</f>
        <v>126915</v>
      </c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69">
        <f>SUM(L57)</f>
        <v>126915</v>
      </c>
    </row>
    <row r="58" spans="1:29" s="41" customFormat="1" ht="16.5" hidden="1" x14ac:dyDescent="0.3">
      <c r="A58" s="26" t="s">
        <v>60</v>
      </c>
      <c r="B58" s="10" t="s">
        <v>55</v>
      </c>
      <c r="C58" s="8" t="s">
        <v>61</v>
      </c>
      <c r="D58" s="51" t="s">
        <v>64</v>
      </c>
      <c r="E58" s="51">
        <v>6503</v>
      </c>
      <c r="F58" s="8">
        <v>17.277999999999999</v>
      </c>
      <c r="G58" s="72" t="s">
        <v>119</v>
      </c>
      <c r="H58" s="37"/>
      <c r="I58" s="37"/>
      <c r="J58" s="37"/>
      <c r="K58" s="37"/>
      <c r="L58" s="37">
        <v>1</v>
      </c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69">
        <f>SUM(L58)</f>
        <v>1</v>
      </c>
    </row>
    <row r="59" spans="1:29" s="41" customFormat="1" ht="16.5" hidden="1" x14ac:dyDescent="0.3">
      <c r="A59" s="26"/>
      <c r="B59" s="10"/>
      <c r="C59" s="8"/>
      <c r="D59" s="51"/>
      <c r="E59" s="51"/>
      <c r="F59" s="8"/>
      <c r="G59" s="72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69"/>
    </row>
    <row r="60" spans="1:29" s="41" customFormat="1" ht="16.5" hidden="1" x14ac:dyDescent="0.3">
      <c r="A60" s="15" t="s">
        <v>73</v>
      </c>
      <c r="B60" s="10" t="s">
        <v>90</v>
      </c>
      <c r="C60" s="8" t="s">
        <v>104</v>
      </c>
      <c r="D60" s="51" t="s">
        <v>75</v>
      </c>
      <c r="E60" s="51">
        <v>6502</v>
      </c>
      <c r="F60" s="8">
        <v>17.257999999999999</v>
      </c>
      <c r="G60" s="72" t="s">
        <v>119</v>
      </c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>
        <f>426357-1</f>
        <v>426356</v>
      </c>
      <c r="T60" s="37"/>
      <c r="U60" s="37"/>
      <c r="V60" s="37"/>
      <c r="W60" s="37"/>
      <c r="X60" s="37"/>
      <c r="Y60" s="37"/>
      <c r="Z60" s="37"/>
      <c r="AA60" s="37"/>
      <c r="AB60" s="37"/>
      <c r="AC60" s="69">
        <f>SUM(R60:S60)</f>
        <v>426356</v>
      </c>
    </row>
    <row r="61" spans="1:29" s="41" customFormat="1" ht="16.5" hidden="1" x14ac:dyDescent="0.3">
      <c r="A61" s="15" t="s">
        <v>73</v>
      </c>
      <c r="B61" s="10" t="s">
        <v>55</v>
      </c>
      <c r="C61" s="8" t="s">
        <v>104</v>
      </c>
      <c r="D61" s="51" t="s">
        <v>75</v>
      </c>
      <c r="E61" s="51">
        <v>6502</v>
      </c>
      <c r="F61" s="8">
        <v>17.257999999999999</v>
      </c>
      <c r="G61" s="72" t="s">
        <v>119</v>
      </c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>
        <v>1</v>
      </c>
      <c r="T61" s="37"/>
      <c r="U61" s="37"/>
      <c r="V61" s="37"/>
      <c r="W61" s="37"/>
      <c r="X61" s="37"/>
      <c r="Y61" s="37"/>
      <c r="Z61" s="37"/>
      <c r="AA61" s="37"/>
      <c r="AB61" s="37"/>
      <c r="AC61" s="69">
        <f>SUM(R61:S61)</f>
        <v>1</v>
      </c>
    </row>
    <row r="62" spans="1:29" s="41" customFormat="1" ht="16.5" hidden="1" x14ac:dyDescent="0.3">
      <c r="A62" s="26"/>
      <c r="B62" s="39"/>
      <c r="C62" s="36"/>
      <c r="D62" s="8"/>
      <c r="E62" s="10"/>
      <c r="F62" s="8"/>
      <c r="G62" s="72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69">
        <f t="shared" si="2"/>
        <v>0</v>
      </c>
    </row>
    <row r="63" spans="1:29" s="41" customFormat="1" ht="16.5" hidden="1" x14ac:dyDescent="0.3">
      <c r="A63" s="26" t="s">
        <v>60</v>
      </c>
      <c r="B63" s="10" t="s">
        <v>90</v>
      </c>
      <c r="C63" s="8" t="s">
        <v>91</v>
      </c>
      <c r="D63" s="51" t="s">
        <v>64</v>
      </c>
      <c r="E63" s="66">
        <v>6503</v>
      </c>
      <c r="F63" s="8">
        <v>17.277999999999999</v>
      </c>
      <c r="G63" s="72" t="s">
        <v>119</v>
      </c>
      <c r="H63" s="37"/>
      <c r="I63" s="37"/>
      <c r="J63" s="37"/>
      <c r="K63" s="37"/>
      <c r="L63" s="37"/>
      <c r="M63" s="37"/>
      <c r="N63" s="37"/>
      <c r="O63" s="37"/>
      <c r="P63" s="37"/>
      <c r="Q63" s="37">
        <f>504210-1</f>
        <v>504209</v>
      </c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69">
        <f>SUM(Q63)</f>
        <v>504209</v>
      </c>
    </row>
    <row r="64" spans="1:29" s="41" customFormat="1" ht="16.5" hidden="1" x14ac:dyDescent="0.3">
      <c r="A64" s="26" t="s">
        <v>60</v>
      </c>
      <c r="B64" s="10" t="s">
        <v>55</v>
      </c>
      <c r="C64" s="8" t="s">
        <v>91</v>
      </c>
      <c r="D64" s="51" t="s">
        <v>64</v>
      </c>
      <c r="E64" s="66">
        <v>6503</v>
      </c>
      <c r="F64" s="8">
        <v>17.277999999999999</v>
      </c>
      <c r="G64" s="72" t="s">
        <v>119</v>
      </c>
      <c r="H64" s="37"/>
      <c r="I64" s="37"/>
      <c r="J64" s="37"/>
      <c r="K64" s="37"/>
      <c r="L64" s="37"/>
      <c r="M64" s="37"/>
      <c r="N64" s="37"/>
      <c r="O64" s="37"/>
      <c r="P64" s="37"/>
      <c r="Q64" s="37">
        <v>1</v>
      </c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69">
        <f>SUM(Q64)</f>
        <v>1</v>
      </c>
    </row>
    <row r="65" spans="1:29" s="14" customFormat="1" ht="16.5" hidden="1" x14ac:dyDescent="0.3">
      <c r="A65" s="26"/>
      <c r="B65" s="10"/>
      <c r="C65" s="52"/>
      <c r="D65" s="8"/>
      <c r="E65" s="10"/>
      <c r="F65" s="8"/>
      <c r="G65" s="8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69">
        <f t="shared" si="2"/>
        <v>0</v>
      </c>
    </row>
    <row r="66" spans="1:29" s="14" customFormat="1" ht="16.5" hidden="1" x14ac:dyDescent="0.3">
      <c r="A66" s="26"/>
      <c r="B66" s="10"/>
      <c r="C66" s="52"/>
      <c r="D66" s="8"/>
      <c r="E66" s="10"/>
      <c r="F66" s="8"/>
      <c r="G66" s="8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69">
        <f t="shared" si="2"/>
        <v>0</v>
      </c>
    </row>
    <row r="67" spans="1:29" s="14" customFormat="1" ht="16.5" hidden="1" x14ac:dyDescent="0.3">
      <c r="A67" s="26" t="s">
        <v>89</v>
      </c>
      <c r="B67" s="10" t="s">
        <v>88</v>
      </c>
      <c r="C67" s="8" t="s">
        <v>53</v>
      </c>
      <c r="D67" s="51" t="s">
        <v>54</v>
      </c>
      <c r="E67" s="10">
        <v>6407</v>
      </c>
      <c r="F67" s="10">
        <v>17.259</v>
      </c>
      <c r="G67" s="10"/>
      <c r="H67" s="37"/>
      <c r="I67" s="37"/>
      <c r="J67" s="37"/>
      <c r="K67" s="37"/>
      <c r="L67" s="37"/>
      <c r="M67" s="37"/>
      <c r="N67" s="37"/>
      <c r="O67" s="37"/>
      <c r="P67" s="37">
        <v>10000</v>
      </c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69">
        <f>SUM(P67)</f>
        <v>10000</v>
      </c>
    </row>
    <row r="68" spans="1:29" s="14" customFormat="1" ht="16.5" hidden="1" x14ac:dyDescent="0.3">
      <c r="A68" s="26"/>
      <c r="B68" s="39"/>
      <c r="C68" s="36"/>
      <c r="D68" s="8"/>
      <c r="E68" s="10"/>
      <c r="F68" s="8"/>
      <c r="G68" s="8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69">
        <f t="shared" si="2"/>
        <v>0</v>
      </c>
    </row>
    <row r="69" spans="1:29" s="14" customFormat="1" ht="16.5" hidden="1" x14ac:dyDescent="0.3">
      <c r="A69" s="26"/>
      <c r="B69" s="10"/>
      <c r="C69" s="36"/>
      <c r="D69" s="8"/>
      <c r="E69" s="10"/>
      <c r="F69" s="8"/>
      <c r="G69" s="8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69">
        <f t="shared" si="2"/>
        <v>0</v>
      </c>
    </row>
    <row r="70" spans="1:29" s="14" customFormat="1" ht="16.5" hidden="1" x14ac:dyDescent="0.3">
      <c r="A70" s="26"/>
      <c r="B70" s="10"/>
      <c r="C70" s="36"/>
      <c r="D70" s="8"/>
      <c r="E70" s="10"/>
      <c r="F70" s="8"/>
      <c r="G70" s="8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69">
        <f t="shared" si="2"/>
        <v>0</v>
      </c>
    </row>
    <row r="71" spans="1:29" s="14" customFormat="1" ht="18.75" hidden="1" x14ac:dyDescent="0.3">
      <c r="A71" s="53"/>
      <c r="B71" s="10"/>
      <c r="C71" s="40"/>
      <c r="D71" s="40"/>
      <c r="E71" s="40"/>
      <c r="F71" s="8"/>
      <c r="G71" s="8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69">
        <f t="shared" si="2"/>
        <v>0</v>
      </c>
    </row>
    <row r="72" spans="1:29" s="14" customFormat="1" ht="16.5" hidden="1" x14ac:dyDescent="0.3">
      <c r="A72" s="26"/>
      <c r="B72" s="10"/>
      <c r="C72" s="54"/>
      <c r="D72" s="8"/>
      <c r="E72" s="54"/>
      <c r="F72" s="8"/>
      <c r="G72" s="8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69">
        <f t="shared" si="2"/>
        <v>0</v>
      </c>
    </row>
    <row r="73" spans="1:29" s="14" customFormat="1" ht="16.5" hidden="1" x14ac:dyDescent="0.3">
      <c r="A73" s="32"/>
      <c r="B73" s="39"/>
      <c r="C73" s="36"/>
      <c r="D73" s="8"/>
      <c r="E73" s="55"/>
      <c r="F73" s="8"/>
      <c r="G73" s="8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69">
        <f t="shared" si="2"/>
        <v>0</v>
      </c>
    </row>
    <row r="74" spans="1:29" s="14" customFormat="1" ht="16.5" hidden="1" x14ac:dyDescent="0.3">
      <c r="A74" s="32"/>
      <c r="B74" s="10"/>
      <c r="C74" s="36"/>
      <c r="D74" s="8"/>
      <c r="E74" s="55"/>
      <c r="F74" s="8"/>
      <c r="G74" s="8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69">
        <f t="shared" si="2"/>
        <v>0</v>
      </c>
    </row>
    <row r="75" spans="1:29" s="14" customFormat="1" ht="16.5" hidden="1" x14ac:dyDescent="0.3">
      <c r="A75" s="32"/>
      <c r="B75" s="10"/>
      <c r="C75" s="36"/>
      <c r="D75" s="8"/>
      <c r="E75" s="55"/>
      <c r="F75" s="8"/>
      <c r="G75" s="8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69"/>
    </row>
    <row r="76" spans="1:29" s="14" customFormat="1" ht="16.5" hidden="1" x14ac:dyDescent="0.3">
      <c r="A76" s="32"/>
      <c r="B76" s="10"/>
      <c r="C76" s="36"/>
      <c r="D76" s="8"/>
      <c r="E76" s="55"/>
      <c r="F76" s="8"/>
      <c r="G76" s="8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69"/>
    </row>
    <row r="77" spans="1:29" s="14" customFormat="1" ht="16.5" hidden="1" x14ac:dyDescent="0.3">
      <c r="A77" s="26"/>
      <c r="B77" s="10"/>
      <c r="C77" s="8"/>
      <c r="D77" s="8"/>
      <c r="E77" s="10"/>
      <c r="F77" s="8"/>
      <c r="G77" s="8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69">
        <f t="shared" ref="AC77:AC84" si="3">SUM(H77:H77)</f>
        <v>0</v>
      </c>
    </row>
    <row r="78" spans="1:29" s="14" customFormat="1" ht="16.5" hidden="1" x14ac:dyDescent="0.3">
      <c r="A78" s="22" t="s">
        <v>8</v>
      </c>
      <c r="B78" s="10"/>
      <c r="C78" s="8"/>
      <c r="D78" s="8"/>
      <c r="E78" s="10"/>
      <c r="F78" s="8"/>
      <c r="G78" s="8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69">
        <f t="shared" si="3"/>
        <v>0</v>
      </c>
    </row>
    <row r="79" spans="1:29" s="14" customFormat="1" ht="16.5" hidden="1" x14ac:dyDescent="0.3">
      <c r="A79" s="8" t="s">
        <v>115</v>
      </c>
      <c r="B79" s="10"/>
      <c r="C79" s="8"/>
      <c r="D79" s="8"/>
      <c r="E79" s="10"/>
      <c r="F79" s="8"/>
      <c r="G79" s="8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69">
        <f t="shared" si="3"/>
        <v>0</v>
      </c>
    </row>
    <row r="80" spans="1:29" s="14" customFormat="1" ht="16.5" hidden="1" x14ac:dyDescent="0.3">
      <c r="A80" s="32" t="s">
        <v>19</v>
      </c>
      <c r="B80" s="10"/>
      <c r="C80" s="24"/>
      <c r="D80" s="24"/>
      <c r="E80" s="27"/>
      <c r="F80" s="36">
        <v>17.800999999999998</v>
      </c>
      <c r="G80" s="71" t="s">
        <v>120</v>
      </c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69">
        <f t="shared" si="3"/>
        <v>0</v>
      </c>
    </row>
    <row r="81" spans="1:30" s="14" customFormat="1" ht="16.5" hidden="1" x14ac:dyDescent="0.3">
      <c r="A81" s="32" t="s">
        <v>19</v>
      </c>
      <c r="B81" s="10"/>
      <c r="C81" s="24"/>
      <c r="D81" s="24"/>
      <c r="E81" s="27"/>
      <c r="F81" s="36">
        <v>17.800999999999998</v>
      </c>
      <c r="G81" s="71" t="s">
        <v>120</v>
      </c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69">
        <f t="shared" si="3"/>
        <v>0</v>
      </c>
    </row>
    <row r="82" spans="1:30" s="14" customFormat="1" ht="16.5" hidden="1" x14ac:dyDescent="0.3">
      <c r="A82" s="32" t="s">
        <v>23</v>
      </c>
      <c r="B82" s="10"/>
      <c r="C82" s="8"/>
      <c r="D82" s="40"/>
      <c r="E82" s="50"/>
      <c r="F82" s="8">
        <v>17.225000000000001</v>
      </c>
      <c r="G82" s="8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69">
        <f t="shared" si="3"/>
        <v>0</v>
      </c>
      <c r="AD82" s="56"/>
    </row>
    <row r="83" spans="1:30" s="14" customFormat="1" ht="16.5" hidden="1" x14ac:dyDescent="0.3">
      <c r="A83" s="26"/>
      <c r="B83" s="10"/>
      <c r="C83" s="31"/>
      <c r="D83" s="31"/>
      <c r="E83" s="31"/>
      <c r="F83" s="10"/>
      <c r="G83" s="10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69">
        <f t="shared" si="3"/>
        <v>0</v>
      </c>
    </row>
    <row r="84" spans="1:30" s="14" customFormat="1" ht="16.5" hidden="1" x14ac:dyDescent="0.3">
      <c r="A84" s="13"/>
      <c r="B84" s="13"/>
      <c r="C84" s="13"/>
      <c r="D84" s="7"/>
      <c r="E84" s="7"/>
      <c r="F84" s="7"/>
      <c r="G84" s="7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69">
        <f t="shared" si="3"/>
        <v>0</v>
      </c>
    </row>
    <row r="85" spans="1:30" s="14" customFormat="1" ht="16.5" x14ac:dyDescent="0.3">
      <c r="A85" s="15" t="s">
        <v>0</v>
      </c>
      <c r="B85" s="15"/>
      <c r="C85" s="17"/>
      <c r="D85" s="17"/>
      <c r="E85" s="17"/>
      <c r="F85" s="17"/>
      <c r="G85" s="17"/>
      <c r="H85" s="38">
        <f>SUM(H29:H84)</f>
        <v>5571.0899999999974</v>
      </c>
      <c r="I85" s="38">
        <f>SUM(I30:I84)</f>
        <v>29013.046892137107</v>
      </c>
      <c r="J85" s="38">
        <f>SUM(J42:J50)</f>
        <v>46646.94</v>
      </c>
      <c r="K85" s="38">
        <f>SUM(K50:K83)</f>
        <v>565757</v>
      </c>
      <c r="L85" s="38">
        <f>SUM(L57:L84)</f>
        <v>126916</v>
      </c>
      <c r="M85" s="38">
        <f>SUM(M7:M11)</f>
        <v>95000</v>
      </c>
      <c r="N85" s="38">
        <f>SUM(N55:N56)</f>
        <v>95407</v>
      </c>
      <c r="O85" s="38">
        <f>SUM(O15:O18)</f>
        <v>161920</v>
      </c>
      <c r="P85" s="38">
        <f>SUM(P52:P74)</f>
        <v>10000</v>
      </c>
      <c r="Q85" s="38">
        <f>SUM(Q62:Q76)</f>
        <v>504210</v>
      </c>
      <c r="R85" s="38">
        <f>SUM(R9:R11)</f>
        <v>379354</v>
      </c>
      <c r="S85" s="38">
        <f>SUM(S60:S77)</f>
        <v>426357</v>
      </c>
      <c r="T85" s="38">
        <f>SUM(T9:T10)</f>
        <v>379354</v>
      </c>
      <c r="U85" s="38">
        <f>SUM(U14:U31)</f>
        <v>29750.000000000007</v>
      </c>
      <c r="V85" s="38">
        <f>SUM(V33:V36)</f>
        <v>15843.4233199679</v>
      </c>
      <c r="W85" s="38">
        <f>SUM(W13:W26)</f>
        <v>32868.82</v>
      </c>
      <c r="X85" s="38">
        <f>SUM(X26:X27)</f>
        <v>69601</v>
      </c>
      <c r="Y85" s="38">
        <f>SUM(Y12:Y84)</f>
        <v>-57094</v>
      </c>
      <c r="Z85" s="38">
        <f>SUM(Z13:Z26)</f>
        <v>1380.67</v>
      </c>
      <c r="AA85" s="38">
        <f>SUM(AA13:AA26)</f>
        <v>1926.67</v>
      </c>
      <c r="AB85" s="38">
        <f>SUM(AB25:AB26)</f>
        <v>11629.869999999999</v>
      </c>
      <c r="AC85" s="69"/>
    </row>
    <row r="86" spans="1:30" s="14" customFormat="1" ht="16.5" x14ac:dyDescent="0.3">
      <c r="A86" s="57"/>
      <c r="B86" s="57"/>
      <c r="C86" s="18"/>
      <c r="D86" s="18"/>
      <c r="E86" s="18"/>
      <c r="F86" s="18"/>
      <c r="G86" s="18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20"/>
    </row>
    <row r="87" spans="1:30" s="14" customFormat="1" ht="16.5" x14ac:dyDescent="0.3">
      <c r="A87" s="4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</row>
    <row r="88" spans="1:30" s="14" customFormat="1" ht="16.5" x14ac:dyDescent="0.3">
      <c r="A88" s="41" t="s">
        <v>9</v>
      </c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</row>
    <row r="89" spans="1:30" s="14" customFormat="1" ht="16.5" hidden="1" x14ac:dyDescent="0.3">
      <c r="A89" s="41" t="s">
        <v>31</v>
      </c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</row>
    <row r="90" spans="1:30" s="14" customFormat="1" ht="16.5" hidden="1" x14ac:dyDescent="0.3">
      <c r="A90" s="57" t="s">
        <v>32</v>
      </c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</row>
    <row r="91" spans="1:30" s="14" customFormat="1" ht="16.5" hidden="1" x14ac:dyDescent="0.3">
      <c r="A91" s="41" t="s">
        <v>33</v>
      </c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</row>
    <row r="92" spans="1:30" s="14" customFormat="1" ht="16.5" hidden="1" x14ac:dyDescent="0.3">
      <c r="A92" s="41" t="s">
        <v>34</v>
      </c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</row>
    <row r="93" spans="1:30" s="14" customFormat="1" ht="16.5" hidden="1" x14ac:dyDescent="0.3">
      <c r="A93" s="41" t="s">
        <v>48</v>
      </c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</row>
    <row r="94" spans="1:30" s="14" customFormat="1" ht="16.5" hidden="1" x14ac:dyDescent="0.3">
      <c r="A94" s="41" t="s">
        <v>49</v>
      </c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</row>
    <row r="95" spans="1:30" s="14" customFormat="1" ht="16.5" hidden="1" x14ac:dyDescent="0.3">
      <c r="A95" s="41" t="s">
        <v>57</v>
      </c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</row>
    <row r="96" spans="1:30" s="14" customFormat="1" ht="16.5" hidden="1" x14ac:dyDescent="0.3">
      <c r="A96" s="41" t="s">
        <v>58</v>
      </c>
      <c r="C96" s="21"/>
      <c r="D96" s="21"/>
      <c r="E96" s="58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</row>
    <row r="97" spans="1:28" s="14" customFormat="1" ht="16.5" hidden="1" x14ac:dyDescent="0.3">
      <c r="A97" s="41" t="s">
        <v>62</v>
      </c>
      <c r="C97" s="21"/>
      <c r="D97" s="21"/>
      <c r="E97" s="58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</row>
    <row r="98" spans="1:28" s="14" customFormat="1" ht="16.5" hidden="1" x14ac:dyDescent="0.3">
      <c r="A98" s="41" t="s">
        <v>63</v>
      </c>
      <c r="C98" s="21"/>
      <c r="D98" s="21"/>
      <c r="E98" s="58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</row>
    <row r="99" spans="1:28" s="14" customFormat="1" ht="16.5" hidden="1" x14ac:dyDescent="0.3">
      <c r="A99" s="41" t="s">
        <v>71</v>
      </c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</row>
    <row r="100" spans="1:28" s="14" customFormat="1" ht="16.5" hidden="1" x14ac:dyDescent="0.3">
      <c r="A100" s="41" t="s">
        <v>70</v>
      </c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</row>
    <row r="101" spans="1:28" s="14" customFormat="1" ht="16.5" hidden="1" x14ac:dyDescent="0.3">
      <c r="A101" s="41" t="s">
        <v>77</v>
      </c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</row>
    <row r="102" spans="1:28" s="14" customFormat="1" ht="16.5" hidden="1" x14ac:dyDescent="0.3">
      <c r="A102" s="41" t="s">
        <v>76</v>
      </c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</row>
    <row r="103" spans="1:28" s="14" customFormat="1" ht="16.5" hidden="1" x14ac:dyDescent="0.3">
      <c r="A103" s="41" t="s">
        <v>80</v>
      </c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</row>
    <row r="104" spans="1:28" s="14" customFormat="1" ht="16.5" hidden="1" x14ac:dyDescent="0.3">
      <c r="A104" s="41" t="s">
        <v>79</v>
      </c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</row>
    <row r="105" spans="1:28" s="14" customFormat="1" ht="16.5" hidden="1" x14ac:dyDescent="0.3">
      <c r="A105" s="41" t="s">
        <v>86</v>
      </c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</row>
    <row r="106" spans="1:28" ht="15" hidden="1" x14ac:dyDescent="0.25">
      <c r="A106" s="41" t="s">
        <v>87</v>
      </c>
    </row>
    <row r="107" spans="1:28" ht="15" hidden="1" x14ac:dyDescent="0.25">
      <c r="A107" s="41" t="s">
        <v>94</v>
      </c>
    </row>
    <row r="108" spans="1:28" ht="15" hidden="1" x14ac:dyDescent="0.25">
      <c r="A108" s="41" t="s">
        <v>93</v>
      </c>
    </row>
    <row r="109" spans="1:28" ht="15" hidden="1" x14ac:dyDescent="0.25">
      <c r="A109" s="41" t="s">
        <v>100</v>
      </c>
    </row>
    <row r="110" spans="1:28" ht="15" hidden="1" x14ac:dyDescent="0.25">
      <c r="A110" s="41" t="s">
        <v>95</v>
      </c>
    </row>
    <row r="111" spans="1:28" ht="15" hidden="1" x14ac:dyDescent="0.25">
      <c r="A111" s="41" t="s">
        <v>103</v>
      </c>
    </row>
    <row r="112" spans="1:28" ht="15" hidden="1" x14ac:dyDescent="0.25">
      <c r="A112" s="41" t="s">
        <v>102</v>
      </c>
    </row>
    <row r="113" spans="1:1" ht="15" hidden="1" x14ac:dyDescent="0.25">
      <c r="A113" s="41" t="s">
        <v>106</v>
      </c>
    </row>
    <row r="114" spans="1:1" ht="15" hidden="1" x14ac:dyDescent="0.25">
      <c r="A114" s="41" t="s">
        <v>95</v>
      </c>
    </row>
    <row r="115" spans="1:1" ht="15" hidden="1" x14ac:dyDescent="0.25">
      <c r="A115" s="41" t="s">
        <v>109</v>
      </c>
    </row>
    <row r="116" spans="1:1" ht="15" hidden="1" x14ac:dyDescent="0.25">
      <c r="A116" s="41" t="s">
        <v>108</v>
      </c>
    </row>
    <row r="117" spans="1:1" ht="15" hidden="1" x14ac:dyDescent="0.25">
      <c r="A117" s="41" t="s">
        <v>113</v>
      </c>
    </row>
    <row r="118" spans="1:1" ht="15" hidden="1" x14ac:dyDescent="0.25">
      <c r="A118" s="41" t="s">
        <v>111</v>
      </c>
    </row>
    <row r="119" spans="1:1" ht="15" hidden="1" x14ac:dyDescent="0.25">
      <c r="A119" s="41" t="s">
        <v>139</v>
      </c>
    </row>
    <row r="120" spans="1:1" ht="15" hidden="1" x14ac:dyDescent="0.25">
      <c r="A120" s="41" t="s">
        <v>138</v>
      </c>
    </row>
    <row r="121" spans="1:1" ht="15" hidden="1" x14ac:dyDescent="0.25">
      <c r="A121" s="41" t="s">
        <v>143</v>
      </c>
    </row>
    <row r="122" spans="1:1" ht="15" hidden="1" x14ac:dyDescent="0.25">
      <c r="A122" s="41" t="s">
        <v>142</v>
      </c>
    </row>
    <row r="123" spans="1:1" ht="15" hidden="1" x14ac:dyDescent="0.25">
      <c r="A123" s="41" t="s">
        <v>149</v>
      </c>
    </row>
    <row r="124" spans="1:1" ht="15" hidden="1" x14ac:dyDescent="0.25">
      <c r="A124" s="41" t="s">
        <v>148</v>
      </c>
    </row>
    <row r="125" spans="1:1" ht="15" hidden="1" x14ac:dyDescent="0.25">
      <c r="A125" s="41" t="s">
        <v>159</v>
      </c>
    </row>
    <row r="126" spans="1:1" ht="15" hidden="1" x14ac:dyDescent="0.25">
      <c r="A126" s="41" t="s">
        <v>138</v>
      </c>
    </row>
    <row r="127" spans="1:1" ht="15" hidden="1" x14ac:dyDescent="0.25">
      <c r="A127" s="41" t="s">
        <v>166</v>
      </c>
    </row>
    <row r="128" spans="1:1" ht="15" hidden="1" x14ac:dyDescent="0.25">
      <c r="A128" s="41" t="s">
        <v>138</v>
      </c>
    </row>
    <row r="129" spans="1:1" ht="15" x14ac:dyDescent="0.25">
      <c r="A129" s="41" t="s">
        <v>174</v>
      </c>
    </row>
    <row r="130" spans="1:1" ht="15" x14ac:dyDescent="0.25">
      <c r="A130" s="41" t="s">
        <v>173</v>
      </c>
    </row>
    <row r="137" spans="1:1" ht="16.5" x14ac:dyDescent="0.3">
      <c r="A137" s="14" t="s">
        <v>112</v>
      </c>
    </row>
    <row r="138" spans="1:1" ht="16.5" x14ac:dyDescent="0.3">
      <c r="A138" s="14" t="s">
        <v>160</v>
      </c>
    </row>
    <row r="139" spans="1:1" ht="16.5" x14ac:dyDescent="0.3">
      <c r="A139" s="14" t="s">
        <v>163</v>
      </c>
    </row>
    <row r="140" spans="1:1" ht="16.5" x14ac:dyDescent="0.3">
      <c r="A140" s="14" t="s">
        <v>161</v>
      </c>
    </row>
    <row r="141" spans="1:1" ht="16.5" x14ac:dyDescent="0.3">
      <c r="A141" s="14" t="s">
        <v>162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18644E-93C2-46C0-8D0C-ADA56AA81B5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9C9BBCE-3248-45F2-BF66-BEA9548D59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1B69FD-CE19-44A7-9D6F-6865856809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LOWELL</vt:lpstr>
      <vt:lpstr>LOWELL!Print_Area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2019-01-09T16:43:03Z</cp:lastPrinted>
  <dcterms:created xsi:type="dcterms:W3CDTF">2000-04-13T13:33:42Z</dcterms:created>
  <dcterms:modified xsi:type="dcterms:W3CDTF">2023-04-20T22:58:40Z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