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LOWELL/"/>
    </mc:Choice>
  </mc:AlternateContent>
  <xr:revisionPtr revIDLastSave="0" documentId="8_{3935EABE-D10F-401E-B0EB-784092CD28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OWELL" sheetId="2" r:id="rId1"/>
  </sheets>
  <definedNames>
    <definedName name="_xlnm.Print_Area" localSheetId="0">LOWELL!$A$1:$H$84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80" i="2" l="1"/>
  <c r="AD82" i="2"/>
  <c r="AE44" i="2"/>
  <c r="AC82" i="2"/>
  <c r="AE26" i="2"/>
  <c r="AE25" i="2"/>
  <c r="AB82" i="2"/>
  <c r="AE24" i="2"/>
  <c r="AA82" i="2"/>
  <c r="Z82" i="2" l="1"/>
  <c r="AE23" i="2"/>
  <c r="Y82" i="2"/>
  <c r="AE27" i="2"/>
  <c r="X82" i="2"/>
  <c r="W82" i="2"/>
  <c r="AE20" i="2"/>
  <c r="AE21" i="2"/>
  <c r="AE22" i="2"/>
  <c r="AE19" i="2"/>
  <c r="AE35" i="2"/>
  <c r="V34" i="2"/>
  <c r="V82" i="2" s="1"/>
  <c r="U82" i="2"/>
  <c r="AE30" i="2"/>
  <c r="T82" i="2"/>
  <c r="AE9" i="2"/>
  <c r="S60" i="2"/>
  <c r="AE60" i="2" s="1"/>
  <c r="AE61" i="2"/>
  <c r="R82" i="2"/>
  <c r="AE64" i="2"/>
  <c r="Q63" i="2"/>
  <c r="AE63" i="2" s="1"/>
  <c r="P82" i="2"/>
  <c r="AE67" i="2"/>
  <c r="O17" i="2"/>
  <c r="O15" i="2"/>
  <c r="AE56" i="2"/>
  <c r="N55" i="2"/>
  <c r="N82" i="2" s="1"/>
  <c r="M82" i="2"/>
  <c r="AE8" i="2"/>
  <c r="AE58" i="2"/>
  <c r="L57" i="2"/>
  <c r="AE57" i="2" s="1"/>
  <c r="AE54" i="2"/>
  <c r="K53" i="2"/>
  <c r="K82" i="2" s="1"/>
  <c r="J43" i="2"/>
  <c r="I82" i="2"/>
  <c r="H82" i="2"/>
  <c r="AE29" i="2"/>
  <c r="AE10" i="2"/>
  <c r="AE11" i="2"/>
  <c r="AE12" i="2"/>
  <c r="AE13" i="2"/>
  <c r="AE14" i="2"/>
  <c r="AE28" i="2"/>
  <c r="AE31" i="2"/>
  <c r="AE32" i="2"/>
  <c r="AE33" i="2"/>
  <c r="AE36" i="2"/>
  <c r="AE37" i="2"/>
  <c r="AE38" i="2"/>
  <c r="AE39" i="2"/>
  <c r="AE40" i="2"/>
  <c r="AE41" i="2"/>
  <c r="AE42" i="2"/>
  <c r="AE45" i="2"/>
  <c r="AE46" i="2"/>
  <c r="AE47" i="2"/>
  <c r="AE48" i="2"/>
  <c r="AE49" i="2"/>
  <c r="AE50" i="2"/>
  <c r="AE51" i="2"/>
  <c r="AE52" i="2"/>
  <c r="AE66" i="2"/>
  <c r="AE69" i="2"/>
  <c r="AE70" i="2"/>
  <c r="AE71" i="2"/>
  <c r="AE72" i="2"/>
  <c r="AE74" i="2"/>
  <c r="AE77" i="2"/>
  <c r="AE78" i="2"/>
  <c r="AE79" i="2"/>
  <c r="AE81" i="2"/>
  <c r="AE68" i="2"/>
  <c r="AE65" i="2"/>
  <c r="AE62" i="2"/>
  <c r="AE73" i="2"/>
  <c r="J82" i="2" l="1"/>
  <c r="AE43" i="2"/>
  <c r="AE34" i="2"/>
  <c r="O82" i="2"/>
  <c r="S82" i="2"/>
  <c r="Q82" i="2"/>
  <c r="AE55" i="2"/>
  <c r="AE53" i="2"/>
  <c r="L82" i="2"/>
</calcChain>
</file>

<file path=xl/sharedStrings.xml><?xml version="1.0" encoding="utf-8"?>
<sst xmlns="http://schemas.openxmlformats.org/spreadsheetml/2006/main" count="285" uniqueCount="186">
  <si>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</si>
  <si>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</si>
  <si>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</si>
  <si>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</si>
  <si>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</si>
  <si>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</si>
  <si>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</si>
  <si>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</si>
  <si>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</si>
  <si>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</si>
  <si>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</si>
  <si>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</si>
  <si>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CITY OF LOWELL</t>
  </si>
  <si>
    <t>WORKFORCE TRAINING FUND</t>
  </si>
  <si>
    <t>N/A</t>
  </si>
  <si>
    <t>STATE ONE STOP</t>
  </si>
  <si>
    <t>WP 90%</t>
  </si>
  <si>
    <t>WP 10%</t>
  </si>
  <si>
    <t>17.207</t>
  </si>
  <si>
    <t>DVOP</t>
  </si>
  <si>
    <t>7003-1010</t>
  </si>
  <si>
    <t>N.A</t>
  </si>
  <si>
    <t>DTA</t>
  </si>
  <si>
    <t>4400-3067</t>
  </si>
  <si>
    <t>K103</t>
  </si>
  <si>
    <t>CT EOL 23CCLOWWP</t>
  </si>
  <si>
    <t>DTA WPP EXPANSION FUNDS</t>
  </si>
  <si>
    <t>JULY 1, 2022-SEPT 30, 2022</t>
  </si>
  <si>
    <t>F20223067</t>
  </si>
  <si>
    <t>INITIAL AWARD FY23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</si>
  <si>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</si>
  <si>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</si>
  <si>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</si>
  <si>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</si>
  <si>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</si>
  <si>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</si>
  <si>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</si>
  <si>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</si>
  <si>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</si>
  <si>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BUDGET #2 FY23</t>
  </si>
  <si>
    <t>CT EOL 23CCLOWNEGREA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</si>
  <si>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</si>
  <si>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</si>
  <si>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</si>
  <si>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</si>
  <si>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</si>
  <si>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</si>
  <si>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 AUGUST 31, 2022</t>
  </si>
  <si>
    <t>TO ADD RESEA FUNDS</t>
  </si>
  <si>
    <t>CT EOL 23CCLOWWIA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</si>
  <si>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</si>
  <si>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</si>
  <si>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</si>
  <si>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</si>
  <si>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</si>
  <si>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#3 FY23</t>
  </si>
  <si>
    <t>BUDGET #3 FY23 SEPTEMBER 30, 2022</t>
  </si>
  <si>
    <t xml:space="preserve">TO ADD FY23 YOUTH </t>
  </si>
  <si>
    <t>BUDGET #4 FY23</t>
  </si>
  <si>
    <t>DISLOCATED WORKER</t>
  </si>
  <si>
    <t>FWIADWK23A</t>
  </si>
  <si>
    <t>BUDGET #4 FY23 OCTOBER 3, 2022</t>
  </si>
  <si>
    <t>TO ADD FY23 DISLOCATED WORKER</t>
  </si>
  <si>
    <t>7003-1778</t>
  </si>
  <si>
    <t>BUDGET #5 FY23</t>
  </si>
  <si>
    <t>CT EOL 23CCLOWSOSWTF</t>
  </si>
  <si>
    <t>WTRUSTF23</t>
  </si>
  <si>
    <t>7003-0135</t>
  </si>
  <si>
    <t>K264</t>
  </si>
  <si>
    <t>TO ADD WTF FUNDS</t>
  </si>
  <si>
    <t>BUDGET #5 FY23 OCTOBER 20, 2022</t>
  </si>
  <si>
    <t>BUDGET #6 FY23</t>
  </si>
  <si>
    <t>ADULT</t>
  </si>
  <si>
    <t>FWIAADT23A</t>
  </si>
  <si>
    <t>7003-1630</t>
  </si>
  <si>
    <t>TO ADD FY23 ADULT</t>
  </si>
  <si>
    <t>BUDGET #6 FY23 OCTOBER 20, 2022</t>
  </si>
  <si>
    <t>BUDGET #7 FY23</t>
  </si>
  <si>
    <t>TO ADD FY23 WP FUNDS</t>
  </si>
  <si>
    <t>BUDGET #7 FY23 OCTOBER 21, 2022</t>
  </si>
  <si>
    <t>FES2023</t>
  </si>
  <si>
    <t>7002-6626</t>
  </si>
  <si>
    <t>K105</t>
  </si>
  <si>
    <t>K107</t>
  </si>
  <si>
    <t>BUDGET #8 FY23</t>
  </si>
  <si>
    <t>BUDGET #8 FY23 NOVEMBER 4, 2022</t>
  </si>
  <si>
    <t>TO ADD MassHire AWARD</t>
  </si>
  <si>
    <t>OCTOBER 17, 2022-JUNE 30,2023</t>
  </si>
  <si>
    <t>MassHire Award RESPECT</t>
  </si>
  <si>
    <t>OCTOBER 1, 2022-JUNE 30,  2023</t>
  </si>
  <si>
    <t>FWIADWK23B</t>
  </si>
  <si>
    <t>BUDGET #9 FY23</t>
  </si>
  <si>
    <t>TO ADD FY23 DISLOCATED WORKER FUND</t>
  </si>
  <si>
    <t>BUDGET #9 FY23 DECEMBER 8, 2022</t>
  </si>
  <si>
    <t>TO ADD FY23 STATE ONE STOP FUND</t>
  </si>
  <si>
    <t>BUDGET #10 FY23</t>
  </si>
  <si>
    <t>STOSCC2023</t>
  </si>
  <si>
    <t>7003-0803</t>
  </si>
  <si>
    <t>K284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</si>
  <si>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</si>
  <si>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</si>
  <si>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</si>
  <si>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</si>
  <si>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</si>
  <si>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</t>
  </si>
  <si>
    <t>BUDGET #12 FY23 JANUARY 10, 2023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</si>
  <si>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</si>
  <si>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</si>
  <si>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</si>
  <si>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</si>
  <si>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</si>
  <si>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</si>
  <si>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</si>
  <si>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</si>
  <si>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CT EOL 23CCLOWVETSUI</t>
  </si>
  <si>
    <t>ES38736-22-55-A-25</t>
  </si>
  <si>
    <t>CT EOL 23CCLOWTRADE</t>
  </si>
  <si>
    <t>TA38685-22-55-A-25</t>
  </si>
  <si>
    <t>AA-38535-22-55-A-25</t>
  </si>
  <si>
    <t>DV35786-21-55-5-25</t>
  </si>
  <si>
    <t>TRADE (SERVICE DATE: 10/1/2021-9/30/2024)</t>
  </si>
  <si>
    <t>FTRADE 2022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</si>
  <si>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</si>
  <si>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</si>
  <si>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</si>
  <si>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</si>
  <si>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</si>
  <si>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</si>
  <si>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</si>
  <si>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</si>
  <si>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</si>
  <si>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</si>
  <si>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</si>
  <si>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</si>
  <si>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</si>
  <si>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</si>
  <si>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</si>
  <si>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</si>
  <si>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</si>
  <si>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</si>
  <si>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APPRENTICE  (SERVICE DATES: 7/1/2020-6/30/2023)</t>
  </si>
  <si>
    <t>TO ADD APPRENTICE FUNDS</t>
  </si>
  <si>
    <t>BUDGET #16 FY23 FEB.14, 2023</t>
  </si>
  <si>
    <t>FAPAE21</t>
  </si>
  <si>
    <t>7003-1785</t>
  </si>
  <si>
    <t>HB55</t>
  </si>
  <si>
    <t>BUDGET #17 FY23</t>
  </si>
  <si>
    <t>TO MAKE ADJUSTMENT FOR RETAINED</t>
  </si>
  <si>
    <t>BUDGET #17 FY23 FEB.15, 2023</t>
  </si>
  <si>
    <t>FH126A22VR</t>
  </si>
  <si>
    <t>FV002A2222</t>
  </si>
  <si>
    <t>DOE2023</t>
  </si>
  <si>
    <t>F100VR0022</t>
  </si>
  <si>
    <t>BUDGET #18 FY23</t>
  </si>
  <si>
    <t xml:space="preserve">MA SCSEP </t>
  </si>
  <si>
    <t xml:space="preserve">FAD38278PI </t>
  </si>
  <si>
    <t>9110-1178</t>
  </si>
  <si>
    <t>K116</t>
  </si>
  <si>
    <t>BUDGET #18 FY23 MARCH 21, 2023</t>
  </si>
  <si>
    <t>VENDOR CUSTOMER CODE</t>
  </si>
  <si>
    <t>UEI #</t>
  </si>
  <si>
    <t>V7J3DKVP8A66</t>
  </si>
  <si>
    <t>VC6000192108</t>
  </si>
  <si>
    <t>BUDGET #19 FY23</t>
  </si>
  <si>
    <t>OPERATION ABLE</t>
  </si>
  <si>
    <t>BUDGET #19 FY23 APRIL 11, 2023</t>
  </si>
  <si>
    <t>DCSSCSEP23</t>
  </si>
  <si>
    <t>7003-0006</t>
  </si>
  <si>
    <t>K246</t>
  </si>
  <si>
    <t>BUDGET #20 FY23</t>
  </si>
  <si>
    <t>WPP SNAP EXPANSION</t>
  </si>
  <si>
    <t>OCT 1, 2022-FEB 16, 2023</t>
  </si>
  <si>
    <t>FY20233067</t>
  </si>
  <si>
    <t>FEB 17, 2023-JUNE 30,2023</t>
  </si>
  <si>
    <t>TO ADD WPP EXPANSION FUNDS</t>
  </si>
  <si>
    <t>BUDGET #20 FY23 APRIL 14, 2023</t>
  </si>
  <si>
    <t>BUDGET #21 FY23</t>
  </si>
  <si>
    <t>TO ADD ADDITIONAL RESEA FUNDS</t>
  </si>
  <si>
    <t>BUDGET #21 FY23 MAY 2, 2023</t>
  </si>
  <si>
    <t>UI-35950-21-60-A-25</t>
  </si>
  <si>
    <t>BUDGET #22 FY23</t>
  </si>
  <si>
    <t>TO ADD VETS FUNDING</t>
  </si>
  <si>
    <t>BUDGET #22 FY23 JUNE 9, 2023</t>
  </si>
  <si>
    <t>FVETS2023</t>
  </si>
  <si>
    <t>7002-6628</t>
  </si>
  <si>
    <t>K109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</si>
</sst>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rgb="FF000000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88">
    <xf numFmtId="0" fontId="0" fillId="0" borderId="0" xfId="0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4" fontId="8" fillId="0" borderId="3" xfId="0" applyNumberFormat="1" applyFont="1" applyBorder="1"/>
    <xf numFmtId="0" fontId="8" fillId="0" borderId="4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center"/>
    </xf>
    <xf numFmtId="0" fontId="8" fillId="0" borderId="4" xfId="0" applyFont="1" applyBorder="1" applyAlignment="1">
      <alignment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4" xfId="0" quotePrefix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horizontal="center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8" fillId="0" borderId="0" xfId="0" applyFont="1"/>
    <xf numFmtId="44" fontId="7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44" fontId="8" fillId="0" borderId="6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44" fontId="8" fillId="0" borderId="1" xfId="1" applyFont="1" applyFill="1" applyBorder="1"/>
    <xf numFmtId="0" fontId="17" fillId="2" borderId="8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8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 wrapText="1"/>
    </xf>
    <xf numFmtId="0" fontId="14" fillId="0" borderId="0" xfId="0" applyFont="1"/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4" fillId="0" borderId="1" xfId="0" applyFont="1" applyBorder="1"/>
    <xf numFmtId="0" fontId="6" fillId="0" borderId="1" xfId="0" applyFont="1" applyBorder="1" applyAlignment="1">
      <alignment horizontal="center"/>
    </xf>
    <xf numFmtId="0" fontId="20" fillId="0" borderId="12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8"/>
  <sheetViews>
    <sheetView tabSelected="1" topLeftCell="A3" zoomScale="120" zoomScaleNormal="120" workbookViewId="0">
      <selection activeCell="B80" sqref="B80:E80"/>
    </sheetView>
  </sheetViews>
  <sheetFormatPr defaultColWidth="9.1796875" defaultRowHeight="12" x14ac:dyDescent="0.3"/>
  <cols>
    <col min="1" max="1" width="69.36328125" style="42" customWidth="1"/>
    <col min="2" max="2" width="38.453125" style="42" customWidth="1"/>
    <col min="3" max="3" width="19.26953125" style="1" customWidth="1"/>
    <col min="4" max="4" width="16.26953125" style="1" customWidth="1"/>
    <col min="5" max="5" width="11.453125" style="1" customWidth="1"/>
    <col min="6" max="6" width="9.1796875" style="1" customWidth="1"/>
    <col min="7" max="7" width="22.6328125" style="1" customWidth="1"/>
    <col min="8" max="9" width="20.7265625" style="1" hidden="1" customWidth="1"/>
    <col min="10" max="10" width="16.6328125" style="1" hidden="1" customWidth="1"/>
    <col min="11" max="15" width="16.54296875" style="1" hidden="1" customWidth="1"/>
    <col min="16" max="17" width="12.90625" style="1" hidden="1" customWidth="1"/>
    <col min="18" max="18" width="13.90625" style="1" hidden="1" customWidth="1"/>
    <col min="19" max="22" width="16.90625" style="1" hidden="1" customWidth="1"/>
    <col min="23" max="24" width="13.90625" style="1" hidden="1" customWidth="1"/>
    <col min="25" max="29" width="16.90625" style="1" hidden="1" customWidth="1"/>
    <col min="30" max="30" width="16.90625" style="1" customWidth="1"/>
    <col min="31" max="31" width="12.1796875" style="42" hidden="1" customWidth="1"/>
    <col min="32" max="32" width="12" style="42" bestFit="1" customWidth="1"/>
    <col min="33" max="16384" width="9.1796875" style="42"/>
  </cols>
  <sheetData>
    <row r="1" spans="1:31" ht="20.5" x14ac:dyDescent="0.45">
      <c r="A1" s="42" t="s">
        <v>11</v>
      </c>
      <c r="B1" s="86" t="s">
        <v>10</v>
      </c>
      <c r="C1" s="87"/>
      <c r="D1" s="87"/>
      <c r="E1" s="87"/>
      <c r="F1" s="87"/>
      <c r="G1" s="87"/>
      <c r="H1" s="8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</row>
    <row r="2" spans="1:31" ht="20.5" x14ac:dyDescent="0.45">
      <c r="B2" s="43"/>
      <c r="C2" s="43"/>
      <c r="D2" s="43"/>
      <c r="E2" s="44"/>
      <c r="F2" s="44"/>
      <c r="G2" s="44"/>
    </row>
    <row r="3" spans="1:31" ht="20.5" x14ac:dyDescent="0.45">
      <c r="A3" s="45" t="s">
        <v>12</v>
      </c>
      <c r="B3" s="43" t="s">
        <v>7</v>
      </c>
      <c r="C3" s="46"/>
    </row>
    <row r="4" spans="1:31" ht="21" thickBot="1" x14ac:dyDescent="0.5">
      <c r="A4" s="45"/>
      <c r="B4" s="47"/>
      <c r="C4" s="46"/>
    </row>
    <row r="5" spans="1:31" s="14" customFormat="1" ht="32" customHeight="1" thickBot="1" x14ac:dyDescent="0.4">
      <c r="A5" s="2"/>
      <c r="B5" s="3" t="s">
        <v>2</v>
      </c>
      <c r="C5" s="3" t="s">
        <v>3</v>
      </c>
      <c r="D5" s="3" t="s">
        <v>4</v>
      </c>
      <c r="E5" s="3" t="s">
        <v>5</v>
      </c>
      <c r="F5" s="3" t="s">
        <v>1</v>
      </c>
      <c r="G5" s="60" t="s">
        <v>113</v>
      </c>
      <c r="H5" s="3" t="s">
        <v>29</v>
      </c>
      <c r="I5" s="60" t="s">
        <v>38</v>
      </c>
      <c r="J5" s="60" t="s">
        <v>39</v>
      </c>
      <c r="K5" s="60" t="s">
        <v>55</v>
      </c>
      <c r="L5" s="60" t="s">
        <v>58</v>
      </c>
      <c r="M5" s="60" t="s">
        <v>64</v>
      </c>
      <c r="N5" s="60" t="s">
        <v>71</v>
      </c>
      <c r="O5" s="60" t="s">
        <v>77</v>
      </c>
      <c r="P5" s="60" t="s">
        <v>84</v>
      </c>
      <c r="Q5" s="60" t="s">
        <v>91</v>
      </c>
      <c r="R5" s="60" t="s">
        <v>95</v>
      </c>
      <c r="S5" s="60" t="s">
        <v>100</v>
      </c>
      <c r="T5" s="60" t="s">
        <v>104</v>
      </c>
      <c r="U5" s="60" t="s">
        <v>106</v>
      </c>
      <c r="V5" s="60" t="s">
        <v>109</v>
      </c>
      <c r="W5" s="60" t="s">
        <v>124</v>
      </c>
      <c r="X5" s="60" t="s">
        <v>139</v>
      </c>
      <c r="Y5" s="60" t="s">
        <v>146</v>
      </c>
      <c r="Z5" s="60" t="s">
        <v>153</v>
      </c>
      <c r="AA5" s="60" t="s">
        <v>163</v>
      </c>
      <c r="AB5" s="60" t="s">
        <v>169</v>
      </c>
      <c r="AC5" s="60" t="s">
        <v>176</v>
      </c>
      <c r="AD5" s="60" t="s">
        <v>180</v>
      </c>
      <c r="AE5" s="35" t="s">
        <v>6</v>
      </c>
    </row>
    <row r="6" spans="1:31" s="14" customFormat="1" ht="14.5" hidden="1" x14ac:dyDescent="0.35">
      <c r="A6" s="22" t="s">
        <v>8</v>
      </c>
      <c r="B6" s="4"/>
      <c r="C6" s="5"/>
      <c r="D6" s="5"/>
      <c r="E6" s="6"/>
      <c r="F6" s="7"/>
      <c r="G6" s="7"/>
      <c r="H6" s="7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25"/>
    </row>
    <row r="7" spans="1:31" s="14" customFormat="1" ht="14.5" hidden="1" x14ac:dyDescent="0.35">
      <c r="A7" s="8" t="s">
        <v>65</v>
      </c>
      <c r="B7" s="4"/>
      <c r="C7" s="5"/>
      <c r="D7" s="5"/>
      <c r="E7" s="6"/>
      <c r="F7" s="7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9"/>
    </row>
    <row r="8" spans="1:31" s="14" customFormat="1" ht="15" hidden="1" x14ac:dyDescent="0.35">
      <c r="A8" s="23" t="s">
        <v>13</v>
      </c>
      <c r="B8" s="10" t="s">
        <v>42</v>
      </c>
      <c r="C8" s="51" t="s">
        <v>66</v>
      </c>
      <c r="D8" s="65" t="s">
        <v>67</v>
      </c>
      <c r="E8" s="66" t="s">
        <v>68</v>
      </c>
      <c r="F8" s="8" t="s">
        <v>21</v>
      </c>
      <c r="G8" s="8"/>
      <c r="H8" s="12"/>
      <c r="I8" s="12"/>
      <c r="J8" s="12"/>
      <c r="K8" s="12"/>
      <c r="L8" s="12"/>
      <c r="M8" s="36">
        <v>95000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67">
        <f>SUM(M8)</f>
        <v>95000</v>
      </c>
    </row>
    <row r="9" spans="1:31" s="14" customFormat="1" ht="15" hidden="1" thickBot="1" x14ac:dyDescent="0.4">
      <c r="A9" s="28" t="s">
        <v>15</v>
      </c>
      <c r="B9" s="58" t="s">
        <v>42</v>
      </c>
      <c r="C9" s="68" t="s">
        <v>96</v>
      </c>
      <c r="D9" s="65" t="s">
        <v>97</v>
      </c>
      <c r="E9" s="65" t="s">
        <v>98</v>
      </c>
      <c r="F9" s="10" t="s">
        <v>14</v>
      </c>
      <c r="G9" s="10"/>
      <c r="H9" s="12"/>
      <c r="I9" s="12"/>
      <c r="J9" s="12"/>
      <c r="K9" s="12"/>
      <c r="L9" s="12"/>
      <c r="M9" s="36"/>
      <c r="N9" s="36"/>
      <c r="O9" s="36"/>
      <c r="P9" s="36"/>
      <c r="Q9" s="36"/>
      <c r="R9" s="36">
        <v>379354</v>
      </c>
      <c r="S9" s="36"/>
      <c r="T9" s="36">
        <v>379354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67">
        <f>SUM(R9:T9)</f>
        <v>758708</v>
      </c>
    </row>
    <row r="10" spans="1:31" s="14" customFormat="1" ht="15" hidden="1" thickTop="1" x14ac:dyDescent="0.35">
      <c r="A10" s="28"/>
      <c r="B10" s="10"/>
      <c r="C10" s="8"/>
      <c r="D10" s="8"/>
      <c r="E10" s="8"/>
      <c r="F10" s="10"/>
      <c r="G10" s="10"/>
      <c r="H10" s="12"/>
      <c r="I10" s="12"/>
      <c r="J10" s="12"/>
      <c r="K10" s="12"/>
      <c r="L10" s="12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67">
        <f t="shared" ref="AE10:AE28" si="0">SUM(H10:H10)</f>
        <v>0</v>
      </c>
    </row>
    <row r="11" spans="1:31" s="14" customFormat="1" ht="14.5" hidden="1" x14ac:dyDescent="0.35">
      <c r="A11" s="28"/>
      <c r="B11" s="10"/>
      <c r="C11" s="24"/>
      <c r="D11" s="24"/>
      <c r="E11" s="24"/>
      <c r="F11" s="10"/>
      <c r="G11" s="10"/>
      <c r="H11" s="12"/>
      <c r="I11" s="12"/>
      <c r="J11" s="12"/>
      <c r="K11" s="12"/>
      <c r="L11" s="12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67">
        <f t="shared" si="0"/>
        <v>0</v>
      </c>
    </row>
    <row r="12" spans="1:31" s="14" customFormat="1" ht="14.5" hidden="1" x14ac:dyDescent="0.35">
      <c r="A12" s="28"/>
      <c r="B12" s="10"/>
      <c r="C12" s="24"/>
      <c r="D12" s="24"/>
      <c r="E12" s="24"/>
      <c r="F12" s="10"/>
      <c r="G12" s="10"/>
      <c r="H12" s="12"/>
      <c r="I12" s="12"/>
      <c r="J12" s="12"/>
      <c r="K12" s="12"/>
      <c r="L12" s="12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67">
        <f t="shared" si="0"/>
        <v>0</v>
      </c>
    </row>
    <row r="13" spans="1:31" s="14" customFormat="1" ht="14.5" hidden="1" x14ac:dyDescent="0.35">
      <c r="A13" s="22" t="s">
        <v>8</v>
      </c>
      <c r="B13" s="10"/>
      <c r="C13" s="24"/>
      <c r="D13" s="24"/>
      <c r="E13" s="24"/>
      <c r="F13" s="10"/>
      <c r="G13" s="10"/>
      <c r="H13" s="12"/>
      <c r="I13" s="12"/>
      <c r="J13" s="12"/>
      <c r="K13" s="12"/>
      <c r="L13" s="12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67">
        <f t="shared" si="0"/>
        <v>0</v>
      </c>
    </row>
    <row r="14" spans="1:31" s="14" customFormat="1" ht="14" hidden="1" customHeight="1" x14ac:dyDescent="0.35">
      <c r="A14" s="8" t="s">
        <v>25</v>
      </c>
      <c r="B14" s="10"/>
      <c r="C14" s="24"/>
      <c r="D14" s="24"/>
      <c r="E14" s="24"/>
      <c r="F14" s="10"/>
      <c r="G14" s="10"/>
      <c r="H14" s="12"/>
      <c r="I14" s="12"/>
      <c r="J14" s="12"/>
      <c r="K14" s="12"/>
      <c r="L14" s="12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67">
        <f t="shared" si="0"/>
        <v>0</v>
      </c>
    </row>
    <row r="15" spans="1:31" s="14" customFormat="1" ht="14.5" hidden="1" x14ac:dyDescent="0.35">
      <c r="A15" s="15" t="s">
        <v>16</v>
      </c>
      <c r="B15" s="10" t="s">
        <v>51</v>
      </c>
      <c r="C15" s="8" t="s">
        <v>80</v>
      </c>
      <c r="D15" s="8" t="s">
        <v>81</v>
      </c>
      <c r="E15" s="8" t="s">
        <v>82</v>
      </c>
      <c r="F15" s="10">
        <v>17.207000000000001</v>
      </c>
      <c r="G15" s="69" t="s">
        <v>115</v>
      </c>
      <c r="H15" s="12"/>
      <c r="I15" s="12"/>
      <c r="J15" s="12"/>
      <c r="K15" s="12"/>
      <c r="L15" s="12"/>
      <c r="M15" s="36"/>
      <c r="N15" s="36"/>
      <c r="O15" s="36">
        <f>122894-1</f>
        <v>122893</v>
      </c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67"/>
    </row>
    <row r="16" spans="1:31" s="14" customFormat="1" ht="14.5" hidden="1" x14ac:dyDescent="0.35">
      <c r="A16" s="15" t="s">
        <v>16</v>
      </c>
      <c r="B16" s="10" t="s">
        <v>54</v>
      </c>
      <c r="C16" s="8" t="s">
        <v>80</v>
      </c>
      <c r="D16" s="8" t="s">
        <v>81</v>
      </c>
      <c r="E16" s="8" t="s">
        <v>82</v>
      </c>
      <c r="F16" s="10">
        <v>17.207000000000001</v>
      </c>
      <c r="G16" s="69" t="s">
        <v>115</v>
      </c>
      <c r="H16" s="12"/>
      <c r="I16" s="12"/>
      <c r="J16" s="12"/>
      <c r="K16" s="12"/>
      <c r="L16" s="12"/>
      <c r="M16" s="36"/>
      <c r="N16" s="36"/>
      <c r="O16" s="36">
        <v>1</v>
      </c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67"/>
    </row>
    <row r="17" spans="1:31" s="14" customFormat="1" ht="14.5" hidden="1" x14ac:dyDescent="0.35">
      <c r="A17" s="15" t="s">
        <v>17</v>
      </c>
      <c r="B17" s="10" t="s">
        <v>51</v>
      </c>
      <c r="C17" s="8" t="s">
        <v>80</v>
      </c>
      <c r="D17" s="8" t="s">
        <v>81</v>
      </c>
      <c r="E17" s="8" t="s">
        <v>83</v>
      </c>
      <c r="F17" s="10" t="s">
        <v>18</v>
      </c>
      <c r="G17" s="69" t="s">
        <v>115</v>
      </c>
      <c r="H17" s="12"/>
      <c r="I17" s="12"/>
      <c r="J17" s="12"/>
      <c r="K17" s="12"/>
      <c r="L17" s="12"/>
      <c r="M17" s="36"/>
      <c r="N17" s="36"/>
      <c r="O17" s="36">
        <f>39026-1</f>
        <v>39025</v>
      </c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67"/>
    </row>
    <row r="18" spans="1:31" s="14" customFormat="1" ht="14.5" hidden="1" x14ac:dyDescent="0.35">
      <c r="A18" s="15" t="s">
        <v>17</v>
      </c>
      <c r="B18" s="10" t="s">
        <v>54</v>
      </c>
      <c r="C18" s="8" t="s">
        <v>80</v>
      </c>
      <c r="D18" s="8" t="s">
        <v>81</v>
      </c>
      <c r="E18" s="8" t="s">
        <v>83</v>
      </c>
      <c r="F18" s="10" t="s">
        <v>18</v>
      </c>
      <c r="G18" s="69" t="s">
        <v>115</v>
      </c>
      <c r="H18" s="12"/>
      <c r="I18" s="12"/>
      <c r="J18" s="12"/>
      <c r="K18" s="12"/>
      <c r="L18" s="12"/>
      <c r="M18" s="36"/>
      <c r="N18" s="36"/>
      <c r="O18" s="36">
        <v>1</v>
      </c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67"/>
    </row>
    <row r="19" spans="1:31" s="14" customFormat="1" ht="14.5" hidden="1" x14ac:dyDescent="0.35">
      <c r="A19" s="71" t="s">
        <v>125</v>
      </c>
      <c r="B19" s="58" t="s">
        <v>42</v>
      </c>
      <c r="C19" s="72" t="s">
        <v>149</v>
      </c>
      <c r="D19" s="73" t="s">
        <v>126</v>
      </c>
      <c r="E19" s="73" t="s">
        <v>127</v>
      </c>
      <c r="F19" s="10" t="s">
        <v>14</v>
      </c>
      <c r="G19" s="30"/>
      <c r="H19" s="12"/>
      <c r="I19" s="12"/>
      <c r="J19" s="12"/>
      <c r="K19" s="12"/>
      <c r="L19" s="12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>
        <v>2500</v>
      </c>
      <c r="X19" s="36"/>
      <c r="Y19" s="36"/>
      <c r="Z19" s="36"/>
      <c r="AA19" s="36"/>
      <c r="AB19" s="36"/>
      <c r="AC19" s="36"/>
      <c r="AD19" s="36"/>
      <c r="AE19" s="67">
        <f>W19</f>
        <v>2500</v>
      </c>
    </row>
    <row r="20" spans="1:31" s="14" customFormat="1" ht="14.5" hidden="1" x14ac:dyDescent="0.35">
      <c r="A20" s="71" t="s">
        <v>128</v>
      </c>
      <c r="B20" s="58" t="s">
        <v>42</v>
      </c>
      <c r="C20" s="74" t="s">
        <v>150</v>
      </c>
      <c r="D20" s="74" t="s">
        <v>129</v>
      </c>
      <c r="E20" s="73" t="s">
        <v>130</v>
      </c>
      <c r="F20" s="10" t="s">
        <v>14</v>
      </c>
      <c r="G20" s="10"/>
      <c r="H20" s="11"/>
      <c r="I20" s="11"/>
      <c r="J20" s="11"/>
      <c r="K20" s="11"/>
      <c r="L20" s="11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>
        <v>6892.68</v>
      </c>
      <c r="X20" s="37"/>
      <c r="Y20" s="37"/>
      <c r="Z20" s="37"/>
      <c r="AA20" s="37"/>
      <c r="AB20" s="37"/>
      <c r="AC20" s="37"/>
      <c r="AD20" s="37"/>
      <c r="AE20" s="67">
        <f t="shared" ref="AE20:AE22" si="1">W20</f>
        <v>6892.68</v>
      </c>
    </row>
    <row r="21" spans="1:31" s="14" customFormat="1" ht="14.5" hidden="1" x14ac:dyDescent="0.35">
      <c r="A21" s="71" t="s">
        <v>131</v>
      </c>
      <c r="B21" s="58" t="s">
        <v>42</v>
      </c>
      <c r="C21" s="75" t="s">
        <v>151</v>
      </c>
      <c r="D21" s="75" t="s">
        <v>132</v>
      </c>
      <c r="E21" s="76" t="s">
        <v>133</v>
      </c>
      <c r="F21" s="10" t="s">
        <v>14</v>
      </c>
      <c r="G21" s="10"/>
      <c r="H21" s="11"/>
      <c r="I21" s="11"/>
      <c r="J21" s="11"/>
      <c r="K21" s="11"/>
      <c r="L21" s="11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>
        <v>9190.24</v>
      </c>
      <c r="X21" s="37"/>
      <c r="Y21" s="37"/>
      <c r="Z21" s="37"/>
      <c r="AA21" s="37"/>
      <c r="AB21" s="37"/>
      <c r="AC21" s="37"/>
      <c r="AD21" s="37"/>
      <c r="AE21" s="67">
        <f t="shared" si="1"/>
        <v>9190.24</v>
      </c>
    </row>
    <row r="22" spans="1:31" s="14" customFormat="1" ht="14.5" hidden="1" x14ac:dyDescent="0.35">
      <c r="A22" s="71" t="s">
        <v>134</v>
      </c>
      <c r="B22" s="58" t="s">
        <v>42</v>
      </c>
      <c r="C22" s="77" t="s">
        <v>152</v>
      </c>
      <c r="D22" s="77" t="s">
        <v>135</v>
      </c>
      <c r="E22" s="78" t="s">
        <v>136</v>
      </c>
      <c r="F22" s="10" t="s">
        <v>14</v>
      </c>
      <c r="G22" s="30"/>
      <c r="H22" s="11"/>
      <c r="I22" s="11"/>
      <c r="J22" s="11"/>
      <c r="K22" s="11"/>
      <c r="L22" s="11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>
        <v>14285.9</v>
      </c>
      <c r="X22" s="37"/>
      <c r="Y22" s="37"/>
      <c r="Z22" s="37"/>
      <c r="AA22" s="37"/>
      <c r="AB22" s="37"/>
      <c r="AC22" s="37"/>
      <c r="AD22" s="37"/>
      <c r="AE22" s="67">
        <f t="shared" si="1"/>
        <v>14285.9</v>
      </c>
    </row>
    <row r="23" spans="1:31" s="14" customFormat="1" ht="14.5" hidden="1" x14ac:dyDescent="0.35">
      <c r="A23" s="79" t="s">
        <v>154</v>
      </c>
      <c r="B23" s="58" t="s">
        <v>42</v>
      </c>
      <c r="C23" s="80" t="s">
        <v>155</v>
      </c>
      <c r="D23" s="81" t="s">
        <v>156</v>
      </c>
      <c r="E23" s="76" t="s">
        <v>157</v>
      </c>
      <c r="F23" s="10" t="s">
        <v>14</v>
      </c>
      <c r="G23" s="30"/>
      <c r="H23" s="11"/>
      <c r="I23" s="11"/>
      <c r="J23" s="11"/>
      <c r="K23" s="11"/>
      <c r="L23" s="11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>
        <v>1380.67</v>
      </c>
      <c r="AA23" s="37"/>
      <c r="AB23" s="37"/>
      <c r="AC23" s="37"/>
      <c r="AD23" s="37"/>
      <c r="AE23" s="67">
        <f>SUM(Z23)</f>
        <v>1380.67</v>
      </c>
    </row>
    <row r="24" spans="1:31" s="14" customFormat="1" ht="14.5" hidden="1" x14ac:dyDescent="0.35">
      <c r="A24" s="82" t="s">
        <v>164</v>
      </c>
      <c r="B24" s="58" t="s">
        <v>42</v>
      </c>
      <c r="C24" s="8" t="s">
        <v>166</v>
      </c>
      <c r="D24" s="8" t="s">
        <v>167</v>
      </c>
      <c r="E24" s="39" t="s">
        <v>168</v>
      </c>
      <c r="F24" s="10" t="s">
        <v>14</v>
      </c>
      <c r="G24" s="30"/>
      <c r="H24" s="11"/>
      <c r="I24" s="11"/>
      <c r="J24" s="11"/>
      <c r="K24" s="11"/>
      <c r="L24" s="11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>
        <v>1926.67</v>
      </c>
      <c r="AB24" s="37"/>
      <c r="AC24" s="37"/>
      <c r="AD24" s="37"/>
      <c r="AE24" s="67">
        <f>AA24</f>
        <v>1926.67</v>
      </c>
    </row>
    <row r="25" spans="1:31" s="14" customFormat="1" ht="14.5" hidden="1" x14ac:dyDescent="0.35">
      <c r="A25" s="82" t="s">
        <v>170</v>
      </c>
      <c r="B25" s="58" t="s">
        <v>171</v>
      </c>
      <c r="C25" s="7" t="s">
        <v>172</v>
      </c>
      <c r="D25" s="7" t="s">
        <v>23</v>
      </c>
      <c r="E25" s="7" t="s">
        <v>24</v>
      </c>
      <c r="F25" s="83">
        <v>10.561</v>
      </c>
      <c r="G25" s="30"/>
      <c r="H25" s="11"/>
      <c r="I25" s="11"/>
      <c r="J25" s="11"/>
      <c r="K25" s="11"/>
      <c r="L25" s="11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>
        <v>4978.1750218199986</v>
      </c>
      <c r="AC25" s="37"/>
      <c r="AD25" s="37"/>
      <c r="AE25" s="67">
        <f>AB25</f>
        <v>4978.1750218199986</v>
      </c>
    </row>
    <row r="26" spans="1:31" s="14" customFormat="1" ht="14.5" hidden="1" x14ac:dyDescent="0.35">
      <c r="A26" s="15" t="s">
        <v>170</v>
      </c>
      <c r="B26" s="58" t="s">
        <v>173</v>
      </c>
      <c r="C26" s="7" t="s">
        <v>172</v>
      </c>
      <c r="D26" s="7" t="s">
        <v>23</v>
      </c>
      <c r="E26" s="7" t="s">
        <v>24</v>
      </c>
      <c r="F26" s="83">
        <v>10.561</v>
      </c>
      <c r="G26" s="30"/>
      <c r="H26" s="11"/>
      <c r="I26" s="11"/>
      <c r="J26" s="11"/>
      <c r="K26" s="11"/>
      <c r="L26" s="11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>
        <v>6651.6949781800004</v>
      </c>
      <c r="AC26" s="37"/>
      <c r="AD26" s="37"/>
      <c r="AE26" s="67">
        <f>AB26</f>
        <v>6651.6949781800004</v>
      </c>
    </row>
    <row r="27" spans="1:31" s="14" customFormat="1" ht="14.5" hidden="1" x14ac:dyDescent="0.35">
      <c r="A27" s="15" t="s">
        <v>140</v>
      </c>
      <c r="B27" s="58" t="s">
        <v>42</v>
      </c>
      <c r="C27" s="24" t="s">
        <v>143</v>
      </c>
      <c r="D27" s="8" t="s">
        <v>144</v>
      </c>
      <c r="E27" s="27" t="s">
        <v>145</v>
      </c>
      <c r="F27" s="32">
        <v>17.285</v>
      </c>
      <c r="G27" s="30"/>
      <c r="H27" s="11"/>
      <c r="I27" s="11"/>
      <c r="J27" s="11"/>
      <c r="K27" s="11"/>
      <c r="L27" s="11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>
        <v>69601</v>
      </c>
      <c r="Y27" s="37">
        <v>-57094</v>
      </c>
      <c r="Z27" s="37"/>
      <c r="AA27" s="37"/>
      <c r="AB27" s="37"/>
      <c r="AC27" s="37"/>
      <c r="AD27" s="37"/>
      <c r="AE27" s="67">
        <f>SUM(X27:Y27)</f>
        <v>12507</v>
      </c>
    </row>
    <row r="28" spans="1:31" s="14" customFormat="1" ht="14.5" hidden="1" x14ac:dyDescent="0.35">
      <c r="A28" s="29" t="s">
        <v>22</v>
      </c>
      <c r="B28" s="10"/>
      <c r="C28" s="48"/>
      <c r="D28" s="35"/>
      <c r="E28" s="8"/>
      <c r="F28" s="10" t="s">
        <v>14</v>
      </c>
      <c r="G28" s="10"/>
      <c r="H28" s="11"/>
      <c r="I28" s="11"/>
      <c r="J28" s="11"/>
      <c r="K28" s="11"/>
      <c r="L28" s="11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67">
        <f t="shared" si="0"/>
        <v>0</v>
      </c>
    </row>
    <row r="29" spans="1:31" s="14" customFormat="1" ht="14.5" hidden="1" x14ac:dyDescent="0.35">
      <c r="A29" s="29" t="s">
        <v>26</v>
      </c>
      <c r="B29" s="58" t="s">
        <v>27</v>
      </c>
      <c r="C29" s="8" t="s">
        <v>28</v>
      </c>
      <c r="D29" s="35" t="s">
        <v>23</v>
      </c>
      <c r="E29" s="8" t="s">
        <v>24</v>
      </c>
      <c r="F29" s="10">
        <v>10.561</v>
      </c>
      <c r="G29" s="10"/>
      <c r="H29" s="37">
        <v>5571.0899999999974</v>
      </c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67">
        <f>SUM(H29)</f>
        <v>5571.0899999999974</v>
      </c>
    </row>
    <row r="30" spans="1:31" s="14" customFormat="1" ht="14.5" hidden="1" x14ac:dyDescent="0.35">
      <c r="A30" s="15" t="s">
        <v>34</v>
      </c>
      <c r="B30" s="58" t="s">
        <v>42</v>
      </c>
      <c r="C30" s="8" t="s">
        <v>35</v>
      </c>
      <c r="D30" s="8" t="s">
        <v>36</v>
      </c>
      <c r="E30" s="8" t="s">
        <v>37</v>
      </c>
      <c r="F30" s="10" t="s">
        <v>14</v>
      </c>
      <c r="G30" s="10"/>
      <c r="H30" s="37"/>
      <c r="I30" s="37">
        <v>29013.046892137107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>
        <v>29750.000000000007</v>
      </c>
      <c r="V30" s="37"/>
      <c r="W30" s="37"/>
      <c r="X30" s="37"/>
      <c r="Y30" s="37"/>
      <c r="Z30" s="37"/>
      <c r="AA30" s="37"/>
      <c r="AB30" s="37"/>
      <c r="AC30" s="37"/>
      <c r="AD30" s="37"/>
      <c r="AE30" s="67">
        <f>SUM(I30:U30)</f>
        <v>58763.046892137114</v>
      </c>
    </row>
    <row r="31" spans="1:31" s="14" customFormat="1" ht="14.5" hidden="1" x14ac:dyDescent="0.35">
      <c r="A31" s="15"/>
      <c r="B31" s="10"/>
      <c r="C31" s="8"/>
      <c r="D31" s="8"/>
      <c r="E31" s="8"/>
      <c r="F31" s="10"/>
      <c r="G31" s="10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67">
        <f t="shared" ref="AE31:AE74" si="2">SUM(H31:H31)</f>
        <v>0</v>
      </c>
    </row>
    <row r="32" spans="1:31" s="14" customFormat="1" ht="15.5" hidden="1" x14ac:dyDescent="0.35">
      <c r="A32" s="3" t="s">
        <v>8</v>
      </c>
      <c r="B32" s="10"/>
      <c r="C32" s="50"/>
      <c r="D32" s="8"/>
      <c r="E32" s="50"/>
      <c r="F32" s="10"/>
      <c r="G32" s="10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67">
        <f t="shared" si="2"/>
        <v>0</v>
      </c>
    </row>
    <row r="33" spans="1:32" s="40" customFormat="1" ht="14.5" hidden="1" x14ac:dyDescent="0.35">
      <c r="A33" s="8" t="s">
        <v>116</v>
      </c>
      <c r="B33" s="4"/>
      <c r="C33" s="7"/>
      <c r="D33" s="7"/>
      <c r="E33" s="4"/>
      <c r="F33" s="4"/>
      <c r="G33" s="4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67">
        <f t="shared" si="2"/>
        <v>0</v>
      </c>
    </row>
    <row r="34" spans="1:32" s="14" customFormat="1" ht="14.5" hidden="1" x14ac:dyDescent="0.35">
      <c r="A34" s="26" t="s">
        <v>120</v>
      </c>
      <c r="B34" s="10" t="s">
        <v>42</v>
      </c>
      <c r="C34" s="49" t="s">
        <v>121</v>
      </c>
      <c r="D34" s="39" t="s">
        <v>20</v>
      </c>
      <c r="E34" s="39" t="s">
        <v>122</v>
      </c>
      <c r="F34" s="8">
        <v>17.245000000000001</v>
      </c>
      <c r="G34" s="69" t="s">
        <v>117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>
        <f>15843.4233199679-1</f>
        <v>15842.4233199679</v>
      </c>
      <c r="W34" s="37"/>
      <c r="X34" s="37"/>
      <c r="Y34" s="37"/>
      <c r="Z34" s="37"/>
      <c r="AA34" s="37"/>
      <c r="AB34" s="37"/>
      <c r="AC34" s="37"/>
      <c r="AD34" s="37"/>
      <c r="AE34" s="67">
        <f>SUM(V34)</f>
        <v>15842.4233199679</v>
      </c>
    </row>
    <row r="35" spans="1:32" s="40" customFormat="1" ht="14.5" hidden="1" x14ac:dyDescent="0.35">
      <c r="A35" s="26" t="s">
        <v>120</v>
      </c>
      <c r="B35" s="10" t="s">
        <v>123</v>
      </c>
      <c r="C35" s="49" t="s">
        <v>121</v>
      </c>
      <c r="D35" s="39" t="s">
        <v>20</v>
      </c>
      <c r="E35" s="39" t="s">
        <v>122</v>
      </c>
      <c r="F35" s="8">
        <v>17.245000000000001</v>
      </c>
      <c r="G35" s="69" t="s">
        <v>117</v>
      </c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>
        <v>1</v>
      </c>
      <c r="W35" s="37"/>
      <c r="X35" s="37"/>
      <c r="Y35" s="37"/>
      <c r="Z35" s="37"/>
      <c r="AA35" s="37"/>
      <c r="AB35" s="37"/>
      <c r="AC35" s="37"/>
      <c r="AD35" s="37"/>
      <c r="AE35" s="67">
        <f>SUM(V35)</f>
        <v>1</v>
      </c>
    </row>
    <row r="36" spans="1:32" s="40" customFormat="1" ht="14.5" hidden="1" x14ac:dyDescent="0.35">
      <c r="A36" s="26"/>
      <c r="B36" s="10"/>
      <c r="C36" s="8"/>
      <c r="D36" s="8"/>
      <c r="E36" s="8"/>
      <c r="F36" s="8"/>
      <c r="G36" s="8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67">
        <f t="shared" si="2"/>
        <v>0</v>
      </c>
    </row>
    <row r="37" spans="1:32" s="40" customFormat="1" ht="14.5" hidden="1" x14ac:dyDescent="0.35">
      <c r="A37" s="33"/>
      <c r="B37" s="34"/>
      <c r="C37" s="8"/>
      <c r="D37" s="8"/>
      <c r="E37" s="8"/>
      <c r="F37" s="8"/>
      <c r="G37" s="8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67">
        <f t="shared" si="2"/>
        <v>0</v>
      </c>
    </row>
    <row r="38" spans="1:32" s="40" customFormat="1" ht="14.5" hidden="1" x14ac:dyDescent="0.35">
      <c r="A38" s="33"/>
      <c r="B38" s="10"/>
      <c r="C38" s="8"/>
      <c r="D38" s="8"/>
      <c r="E38" s="8"/>
      <c r="F38" s="8"/>
      <c r="G38" s="8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67">
        <f t="shared" si="2"/>
        <v>0</v>
      </c>
    </row>
    <row r="39" spans="1:32" s="40" customFormat="1" ht="14.5" hidden="1" x14ac:dyDescent="0.35">
      <c r="A39" s="33"/>
      <c r="B39" s="10"/>
      <c r="C39" s="8"/>
      <c r="D39" s="8"/>
      <c r="E39" s="8"/>
      <c r="F39" s="8"/>
      <c r="G39" s="8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67">
        <f t="shared" si="2"/>
        <v>0</v>
      </c>
    </row>
    <row r="40" spans="1:32" s="14" customFormat="1" ht="14.5" hidden="1" x14ac:dyDescent="0.35">
      <c r="A40" s="16"/>
      <c r="B40" s="4"/>
      <c r="C40" s="5"/>
      <c r="D40" s="5"/>
      <c r="E40" s="6"/>
      <c r="F40" s="7"/>
      <c r="G40" s="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67">
        <f t="shared" si="2"/>
        <v>0</v>
      </c>
    </row>
    <row r="41" spans="1:32" s="14" customFormat="1" ht="14.5" hidden="1" x14ac:dyDescent="0.35">
      <c r="A41" s="22" t="s">
        <v>8</v>
      </c>
      <c r="B41" s="4"/>
      <c r="C41" s="5"/>
      <c r="D41" s="5"/>
      <c r="E41" s="6"/>
      <c r="F41" s="7"/>
      <c r="G41" s="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67">
        <f t="shared" si="2"/>
        <v>0</v>
      </c>
    </row>
    <row r="42" spans="1:32" s="14" customFormat="1" ht="14.5" hidden="1" x14ac:dyDescent="0.35">
      <c r="A42" s="8" t="s">
        <v>40</v>
      </c>
      <c r="B42" s="4"/>
      <c r="C42" s="5"/>
      <c r="D42" s="5"/>
      <c r="E42" s="6"/>
      <c r="F42" s="7"/>
      <c r="G42" s="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67">
        <f t="shared" si="2"/>
        <v>0</v>
      </c>
    </row>
    <row r="43" spans="1:32" s="14" customFormat="1" ht="15.5" hidden="1" x14ac:dyDescent="0.35">
      <c r="A43" s="61" t="s">
        <v>41</v>
      </c>
      <c r="B43" s="58" t="s">
        <v>42</v>
      </c>
      <c r="C43" s="8" t="s">
        <v>43</v>
      </c>
      <c r="D43" s="8" t="s">
        <v>44</v>
      </c>
      <c r="E43" s="8" t="s">
        <v>45</v>
      </c>
      <c r="F43" s="8">
        <v>17.225000000000001</v>
      </c>
      <c r="G43" s="84" t="s">
        <v>179</v>
      </c>
      <c r="H43" s="37"/>
      <c r="I43" s="37"/>
      <c r="J43" s="37">
        <f>46646.94-1</f>
        <v>46645.94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>
        <v>9094.6651898451528</v>
      </c>
      <c r="AD43" s="37"/>
      <c r="AE43" s="67">
        <f>SUM(J43:AC43)</f>
        <v>55740.605189845155</v>
      </c>
    </row>
    <row r="44" spans="1:32" s="14" customFormat="1" ht="15.5" hidden="1" x14ac:dyDescent="0.35">
      <c r="A44" s="61" t="s">
        <v>41</v>
      </c>
      <c r="B44" s="62" t="s">
        <v>46</v>
      </c>
      <c r="C44" s="8" t="s">
        <v>43</v>
      </c>
      <c r="D44" s="8" t="s">
        <v>44</v>
      </c>
      <c r="E44" s="8" t="s">
        <v>45</v>
      </c>
      <c r="F44" s="8">
        <v>17.225000000000001</v>
      </c>
      <c r="G44" s="84" t="s">
        <v>179</v>
      </c>
      <c r="H44" s="37"/>
      <c r="I44" s="37"/>
      <c r="J44" s="37">
        <v>1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67">
        <f>SUM(J44:AC44)</f>
        <v>1</v>
      </c>
    </row>
    <row r="45" spans="1:32" s="14" customFormat="1" ht="14.5" hidden="1" x14ac:dyDescent="0.35">
      <c r="A45" s="33"/>
      <c r="B45" s="10"/>
      <c r="C45" s="8"/>
      <c r="D45" s="8"/>
      <c r="E45" s="8"/>
      <c r="F45" s="8"/>
      <c r="G45" s="8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67">
        <f t="shared" si="2"/>
        <v>0</v>
      </c>
    </row>
    <row r="46" spans="1:32" s="14" customFormat="1" ht="14.5" hidden="1" x14ac:dyDescent="0.35">
      <c r="A46" s="33"/>
      <c r="B46" s="10"/>
      <c r="C46" s="8"/>
      <c r="D46" s="8"/>
      <c r="E46" s="8"/>
      <c r="F46" s="8"/>
      <c r="G46" s="8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67">
        <f t="shared" si="2"/>
        <v>0</v>
      </c>
    </row>
    <row r="47" spans="1:32" s="14" customFormat="1" ht="14.5" hidden="1" x14ac:dyDescent="0.35">
      <c r="A47" s="33"/>
      <c r="B47" s="10"/>
      <c r="C47" s="8"/>
      <c r="D47" s="8"/>
      <c r="E47" s="8"/>
      <c r="F47" s="8"/>
      <c r="G47" s="8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67">
        <f t="shared" si="2"/>
        <v>0</v>
      </c>
      <c r="AF47" s="41"/>
    </row>
    <row r="48" spans="1:32" s="14" customFormat="1" ht="14.5" hidden="1" x14ac:dyDescent="0.35">
      <c r="A48"/>
      <c r="B48"/>
      <c r="C48" s="8"/>
      <c r="D48" s="8"/>
      <c r="E48" s="8"/>
      <c r="F48" s="32"/>
      <c r="G48" s="32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67">
        <f t="shared" si="2"/>
        <v>0</v>
      </c>
    </row>
    <row r="49" spans="1:31" s="14" customFormat="1" ht="14.5" hidden="1" x14ac:dyDescent="0.35">
      <c r="A49" s="15"/>
      <c r="B49" s="10"/>
      <c r="C49" s="8"/>
      <c r="D49" s="8"/>
      <c r="E49" s="8"/>
      <c r="F49" s="32"/>
      <c r="G49" s="32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67">
        <f t="shared" si="2"/>
        <v>0</v>
      </c>
    </row>
    <row r="50" spans="1:31" s="40" customFormat="1" ht="14.5" hidden="1" x14ac:dyDescent="0.35">
      <c r="A50" s="16"/>
      <c r="B50" s="4"/>
      <c r="C50" s="5"/>
      <c r="D50" s="5"/>
      <c r="E50" s="5"/>
      <c r="F50" s="4"/>
      <c r="G50" s="4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67">
        <f t="shared" si="2"/>
        <v>0</v>
      </c>
    </row>
    <row r="51" spans="1:31" s="40" customFormat="1" ht="14.5" hidden="1" x14ac:dyDescent="0.35">
      <c r="A51" s="22" t="s">
        <v>8</v>
      </c>
      <c r="B51" s="4"/>
      <c r="C51" s="5"/>
      <c r="D51" s="5"/>
      <c r="E51" s="5"/>
      <c r="F51" s="4"/>
      <c r="G51" s="4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67">
        <f t="shared" si="2"/>
        <v>0</v>
      </c>
    </row>
    <row r="52" spans="1:31" s="40" customFormat="1" ht="14.5" hidden="1" x14ac:dyDescent="0.35">
      <c r="A52" s="8" t="s">
        <v>49</v>
      </c>
      <c r="B52" s="4"/>
      <c r="C52" s="5"/>
      <c r="D52" s="5"/>
      <c r="E52" s="5"/>
      <c r="F52" s="7"/>
      <c r="G52" s="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67">
        <f t="shared" si="2"/>
        <v>0</v>
      </c>
    </row>
    <row r="53" spans="1:31" s="14" customFormat="1" ht="15.5" hidden="1" x14ac:dyDescent="0.35">
      <c r="A53" s="63" t="s">
        <v>50</v>
      </c>
      <c r="B53" s="10" t="s">
        <v>51</v>
      </c>
      <c r="C53" s="8" t="s">
        <v>52</v>
      </c>
      <c r="D53" s="64" t="s">
        <v>53</v>
      </c>
      <c r="E53" s="64">
        <v>6501</v>
      </c>
      <c r="F53" s="10">
        <v>17.259</v>
      </c>
      <c r="G53" s="70" t="s">
        <v>118</v>
      </c>
      <c r="H53" s="36"/>
      <c r="I53" s="36"/>
      <c r="J53" s="36"/>
      <c r="K53" s="36">
        <f>565757-1</f>
        <v>565756</v>
      </c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67">
        <f>SUM(K53)</f>
        <v>565756</v>
      </c>
    </row>
    <row r="54" spans="1:31" s="14" customFormat="1" ht="15.5" hidden="1" x14ac:dyDescent="0.35">
      <c r="A54" s="63" t="s">
        <v>50</v>
      </c>
      <c r="B54" s="10" t="s">
        <v>54</v>
      </c>
      <c r="C54" s="8" t="s">
        <v>52</v>
      </c>
      <c r="D54" s="64" t="s">
        <v>53</v>
      </c>
      <c r="E54" s="64">
        <v>6501</v>
      </c>
      <c r="F54" s="10">
        <v>17.259</v>
      </c>
      <c r="G54" s="70" t="s">
        <v>118</v>
      </c>
      <c r="H54" s="36"/>
      <c r="I54" s="36"/>
      <c r="J54" s="36"/>
      <c r="K54" s="36">
        <v>1</v>
      </c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67">
        <f>SUM(K54)</f>
        <v>1</v>
      </c>
    </row>
    <row r="55" spans="1:31" s="14" customFormat="1" ht="15.5" hidden="1" x14ac:dyDescent="0.35">
      <c r="A55" s="15" t="s">
        <v>72</v>
      </c>
      <c r="B55" s="10" t="s">
        <v>51</v>
      </c>
      <c r="C55" s="39" t="s">
        <v>73</v>
      </c>
      <c r="D55" s="50" t="s">
        <v>74</v>
      </c>
      <c r="E55" s="50">
        <v>6502</v>
      </c>
      <c r="F55" s="8">
        <v>17.257999999999999</v>
      </c>
      <c r="G55" s="70" t="s">
        <v>118</v>
      </c>
      <c r="H55" s="37"/>
      <c r="I55" s="37"/>
      <c r="J55" s="37"/>
      <c r="K55" s="37"/>
      <c r="L55" s="37"/>
      <c r="M55" s="37"/>
      <c r="N55" s="37">
        <f>95407-1</f>
        <v>95406</v>
      </c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67">
        <f>SUM(N55)</f>
        <v>95406</v>
      </c>
    </row>
    <row r="56" spans="1:31" s="14" customFormat="1" ht="15.5" hidden="1" x14ac:dyDescent="0.35">
      <c r="A56" s="15" t="s">
        <v>72</v>
      </c>
      <c r="B56" s="10" t="s">
        <v>54</v>
      </c>
      <c r="C56" s="39" t="s">
        <v>73</v>
      </c>
      <c r="D56" s="50" t="s">
        <v>74</v>
      </c>
      <c r="E56" s="50">
        <v>6502</v>
      </c>
      <c r="F56" s="8">
        <v>17.257999999999999</v>
      </c>
      <c r="G56" s="70" t="s">
        <v>118</v>
      </c>
      <c r="H56" s="37"/>
      <c r="I56" s="37"/>
      <c r="J56" s="37"/>
      <c r="K56" s="37"/>
      <c r="L56" s="37"/>
      <c r="M56" s="37"/>
      <c r="N56" s="37">
        <v>1</v>
      </c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67">
        <f>SUM(N56)</f>
        <v>1</v>
      </c>
    </row>
    <row r="57" spans="1:31" s="40" customFormat="1" ht="15.5" hidden="1" x14ac:dyDescent="0.35">
      <c r="A57" s="26" t="s">
        <v>59</v>
      </c>
      <c r="B57" s="10" t="s">
        <v>51</v>
      </c>
      <c r="C57" s="8" t="s">
        <v>60</v>
      </c>
      <c r="D57" s="50" t="s">
        <v>63</v>
      </c>
      <c r="E57" s="50">
        <v>6503</v>
      </c>
      <c r="F57" s="8">
        <v>17.277999999999999</v>
      </c>
      <c r="G57" s="70" t="s">
        <v>118</v>
      </c>
      <c r="H57" s="36"/>
      <c r="I57" s="36"/>
      <c r="J57" s="36"/>
      <c r="K57" s="36"/>
      <c r="L57" s="36">
        <f>126916-1</f>
        <v>126915</v>
      </c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67">
        <f>SUM(L57)</f>
        <v>126915</v>
      </c>
    </row>
    <row r="58" spans="1:31" s="40" customFormat="1" ht="15.5" hidden="1" x14ac:dyDescent="0.35">
      <c r="A58" s="26" t="s">
        <v>59</v>
      </c>
      <c r="B58" s="10" t="s">
        <v>54</v>
      </c>
      <c r="C58" s="8" t="s">
        <v>60</v>
      </c>
      <c r="D58" s="50" t="s">
        <v>63</v>
      </c>
      <c r="E58" s="50">
        <v>6503</v>
      </c>
      <c r="F58" s="8">
        <v>17.277999999999999</v>
      </c>
      <c r="G58" s="70" t="s">
        <v>118</v>
      </c>
      <c r="H58" s="36"/>
      <c r="I58" s="36"/>
      <c r="J58" s="36"/>
      <c r="K58" s="36"/>
      <c r="L58" s="36">
        <v>1</v>
      </c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67">
        <f>SUM(L58)</f>
        <v>1</v>
      </c>
    </row>
    <row r="59" spans="1:31" s="40" customFormat="1" ht="15.5" hidden="1" x14ac:dyDescent="0.35">
      <c r="A59" s="26"/>
      <c r="B59" s="10"/>
      <c r="C59" s="8"/>
      <c r="D59" s="50"/>
      <c r="E59" s="50"/>
      <c r="F59" s="8"/>
      <c r="G59" s="70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67"/>
    </row>
    <row r="60" spans="1:31" s="40" customFormat="1" ht="15.5" hidden="1" x14ac:dyDescent="0.35">
      <c r="A60" s="15" t="s">
        <v>72</v>
      </c>
      <c r="B60" s="10" t="s">
        <v>89</v>
      </c>
      <c r="C60" s="8" t="s">
        <v>103</v>
      </c>
      <c r="D60" s="50" t="s">
        <v>74</v>
      </c>
      <c r="E60" s="50">
        <v>6502</v>
      </c>
      <c r="F60" s="8">
        <v>17.257999999999999</v>
      </c>
      <c r="G60" s="70" t="s">
        <v>118</v>
      </c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>
        <f>426357-1</f>
        <v>426356</v>
      </c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67">
        <f>SUM(R60:S60)</f>
        <v>426356</v>
      </c>
    </row>
    <row r="61" spans="1:31" s="40" customFormat="1" ht="15.5" hidden="1" x14ac:dyDescent="0.35">
      <c r="A61" s="15" t="s">
        <v>72</v>
      </c>
      <c r="B61" s="10" t="s">
        <v>54</v>
      </c>
      <c r="C61" s="8" t="s">
        <v>103</v>
      </c>
      <c r="D61" s="50" t="s">
        <v>74</v>
      </c>
      <c r="E61" s="50">
        <v>6502</v>
      </c>
      <c r="F61" s="8">
        <v>17.257999999999999</v>
      </c>
      <c r="G61" s="70" t="s">
        <v>118</v>
      </c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>
        <v>1</v>
      </c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67">
        <f>SUM(R61:S61)</f>
        <v>1</v>
      </c>
    </row>
    <row r="62" spans="1:31" s="40" customFormat="1" ht="14.5" hidden="1" x14ac:dyDescent="0.35">
      <c r="A62" s="26"/>
      <c r="B62" s="38"/>
      <c r="C62" s="35"/>
      <c r="D62" s="8"/>
      <c r="E62" s="10"/>
      <c r="F62" s="8"/>
      <c r="G62" s="70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67">
        <f t="shared" si="2"/>
        <v>0</v>
      </c>
    </row>
    <row r="63" spans="1:31" s="40" customFormat="1" ht="15.5" hidden="1" x14ac:dyDescent="0.35">
      <c r="A63" s="26" t="s">
        <v>59</v>
      </c>
      <c r="B63" s="10" t="s">
        <v>89</v>
      </c>
      <c r="C63" s="8" t="s">
        <v>90</v>
      </c>
      <c r="D63" s="50" t="s">
        <v>63</v>
      </c>
      <c r="E63" s="64">
        <v>6503</v>
      </c>
      <c r="F63" s="8">
        <v>17.277999999999999</v>
      </c>
      <c r="G63" s="70" t="s">
        <v>118</v>
      </c>
      <c r="H63" s="36"/>
      <c r="I63" s="36"/>
      <c r="J63" s="36"/>
      <c r="K63" s="36"/>
      <c r="L63" s="36"/>
      <c r="M63" s="36"/>
      <c r="N63" s="36"/>
      <c r="O63" s="36"/>
      <c r="P63" s="36"/>
      <c r="Q63" s="36">
        <f>504210-1</f>
        <v>504209</v>
      </c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67">
        <f>SUM(Q63)</f>
        <v>504209</v>
      </c>
    </row>
    <row r="64" spans="1:31" s="40" customFormat="1" ht="15.5" hidden="1" x14ac:dyDescent="0.35">
      <c r="A64" s="26" t="s">
        <v>59</v>
      </c>
      <c r="B64" s="10" t="s">
        <v>54</v>
      </c>
      <c r="C64" s="8" t="s">
        <v>90</v>
      </c>
      <c r="D64" s="50" t="s">
        <v>63</v>
      </c>
      <c r="E64" s="64">
        <v>6503</v>
      </c>
      <c r="F64" s="8">
        <v>17.277999999999999</v>
      </c>
      <c r="G64" s="70" t="s">
        <v>118</v>
      </c>
      <c r="H64" s="36"/>
      <c r="I64" s="36"/>
      <c r="J64" s="36"/>
      <c r="K64" s="36"/>
      <c r="L64" s="36"/>
      <c r="M64" s="36"/>
      <c r="N64" s="36"/>
      <c r="O64" s="36"/>
      <c r="P64" s="36"/>
      <c r="Q64" s="36">
        <v>1</v>
      </c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67">
        <f>SUM(Q64)</f>
        <v>1</v>
      </c>
    </row>
    <row r="65" spans="1:31" s="14" customFormat="1" ht="14.5" hidden="1" x14ac:dyDescent="0.35">
      <c r="A65" s="26"/>
      <c r="B65" s="10"/>
      <c r="C65" s="51"/>
      <c r="D65" s="8"/>
      <c r="E65" s="10"/>
      <c r="F65" s="8"/>
      <c r="G65" s="8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67">
        <f t="shared" si="2"/>
        <v>0</v>
      </c>
    </row>
    <row r="66" spans="1:31" s="14" customFormat="1" ht="14.5" hidden="1" x14ac:dyDescent="0.35">
      <c r="A66" s="26"/>
      <c r="B66" s="10"/>
      <c r="C66" s="51"/>
      <c r="D66" s="8"/>
      <c r="E66" s="10"/>
      <c r="F66" s="8"/>
      <c r="G66" s="8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67">
        <f t="shared" si="2"/>
        <v>0</v>
      </c>
    </row>
    <row r="67" spans="1:31" s="14" customFormat="1" ht="15.5" hidden="1" x14ac:dyDescent="0.35">
      <c r="A67" s="26" t="s">
        <v>88</v>
      </c>
      <c r="B67" s="10" t="s">
        <v>87</v>
      </c>
      <c r="C67" s="8" t="s">
        <v>52</v>
      </c>
      <c r="D67" s="50" t="s">
        <v>53</v>
      </c>
      <c r="E67" s="10">
        <v>6407</v>
      </c>
      <c r="F67" s="10">
        <v>17.259</v>
      </c>
      <c r="G67" s="10"/>
      <c r="H67" s="36"/>
      <c r="I67" s="36"/>
      <c r="J67" s="36"/>
      <c r="K67" s="36"/>
      <c r="L67" s="36"/>
      <c r="M67" s="36"/>
      <c r="N67" s="36"/>
      <c r="O67" s="36"/>
      <c r="P67" s="36">
        <v>10000</v>
      </c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67">
        <f>SUM(P67)</f>
        <v>10000</v>
      </c>
    </row>
    <row r="68" spans="1:31" s="14" customFormat="1" ht="14.5" hidden="1" x14ac:dyDescent="0.35">
      <c r="A68" s="26"/>
      <c r="B68" s="38"/>
      <c r="C68" s="35"/>
      <c r="D68" s="8"/>
      <c r="E68" s="10"/>
      <c r="F68" s="8"/>
      <c r="G68" s="8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67">
        <f t="shared" si="2"/>
        <v>0</v>
      </c>
    </row>
    <row r="69" spans="1:31" s="14" customFormat="1" ht="14.5" hidden="1" x14ac:dyDescent="0.35">
      <c r="A69" s="26"/>
      <c r="B69" s="10"/>
      <c r="C69" s="35"/>
      <c r="D69" s="8"/>
      <c r="E69" s="10"/>
      <c r="F69" s="8"/>
      <c r="G69" s="8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67">
        <f t="shared" si="2"/>
        <v>0</v>
      </c>
    </row>
    <row r="70" spans="1:31" s="14" customFormat="1" ht="14.5" hidden="1" x14ac:dyDescent="0.35">
      <c r="A70" s="26"/>
      <c r="B70" s="10"/>
      <c r="C70" s="35"/>
      <c r="D70" s="8"/>
      <c r="E70" s="10"/>
      <c r="F70" s="8"/>
      <c r="G70" s="8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67">
        <f t="shared" si="2"/>
        <v>0</v>
      </c>
    </row>
    <row r="71" spans="1:31" s="14" customFormat="1" ht="18.5" hidden="1" x14ac:dyDescent="0.35">
      <c r="A71" s="52"/>
      <c r="B71" s="10"/>
      <c r="C71" s="39"/>
      <c r="D71" s="39"/>
      <c r="E71" s="39"/>
      <c r="F71" s="8"/>
      <c r="G71" s="8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67">
        <f t="shared" si="2"/>
        <v>0</v>
      </c>
    </row>
    <row r="72" spans="1:31" s="14" customFormat="1" ht="14.5" hidden="1" x14ac:dyDescent="0.35">
      <c r="A72" s="26"/>
      <c r="B72" s="10"/>
      <c r="C72" s="53"/>
      <c r="D72" s="8"/>
      <c r="E72" s="53"/>
      <c r="F72" s="8"/>
      <c r="G72" s="8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67">
        <f t="shared" si="2"/>
        <v>0</v>
      </c>
    </row>
    <row r="73" spans="1:31" s="14" customFormat="1" ht="14.5" hidden="1" x14ac:dyDescent="0.35">
      <c r="A73" s="31"/>
      <c r="B73" s="38"/>
      <c r="C73" s="35"/>
      <c r="D73" s="8"/>
      <c r="E73" s="54"/>
      <c r="F73" s="8"/>
      <c r="G73" s="8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67">
        <f t="shared" si="2"/>
        <v>0</v>
      </c>
    </row>
    <row r="74" spans="1:31" s="14" customFormat="1" ht="14.5" hidden="1" x14ac:dyDescent="0.35">
      <c r="A74" s="31"/>
      <c r="B74" s="10"/>
      <c r="C74" s="35"/>
      <c r="D74" s="8"/>
      <c r="E74" s="54"/>
      <c r="F74" s="8"/>
      <c r="G74" s="8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67">
        <f t="shared" si="2"/>
        <v>0</v>
      </c>
    </row>
    <row r="75" spans="1:31" s="14" customFormat="1" ht="14.5" hidden="1" x14ac:dyDescent="0.35">
      <c r="A75" s="31"/>
      <c r="B75" s="10"/>
      <c r="C75" s="35"/>
      <c r="D75" s="8"/>
      <c r="E75" s="54"/>
      <c r="F75" s="8"/>
      <c r="G75" s="8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67"/>
    </row>
    <row r="76" spans="1:31" s="14" customFormat="1" ht="14.5" hidden="1" x14ac:dyDescent="0.35">
      <c r="A76" s="31"/>
      <c r="B76" s="10"/>
      <c r="C76" s="35"/>
      <c r="D76" s="8"/>
      <c r="E76" s="54"/>
      <c r="F76" s="8"/>
      <c r="G76" s="8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67"/>
    </row>
    <row r="77" spans="1:31" s="14" customFormat="1" ht="14.5" hidden="1" x14ac:dyDescent="0.35">
      <c r="A77" s="26"/>
      <c r="B77" s="10"/>
      <c r="C77" s="8"/>
      <c r="D77" s="8"/>
      <c r="E77" s="10"/>
      <c r="F77" s="8"/>
      <c r="G77" s="8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67">
        <f t="shared" ref="AE77:AE81" si="3">SUM(H77:H77)</f>
        <v>0</v>
      </c>
    </row>
    <row r="78" spans="1:31" s="14" customFormat="1" ht="14.5" x14ac:dyDescent="0.35">
      <c r="A78" s="22" t="s">
        <v>8</v>
      </c>
      <c r="B78" s="10"/>
      <c r="C78" s="8"/>
      <c r="D78" s="8"/>
      <c r="E78" s="10"/>
      <c r="F78" s="8"/>
      <c r="G78" s="8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67">
        <f t="shared" si="3"/>
        <v>0</v>
      </c>
    </row>
    <row r="79" spans="1:31" s="14" customFormat="1" ht="14.5" x14ac:dyDescent="0.35">
      <c r="A79" s="8" t="s">
        <v>114</v>
      </c>
      <c r="B79" s="10"/>
      <c r="C79" s="8"/>
      <c r="D79" s="8"/>
      <c r="E79" s="10"/>
      <c r="F79" s="8"/>
      <c r="G79" s="8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67">
        <f t="shared" si="3"/>
        <v>0</v>
      </c>
    </row>
    <row r="80" spans="1:31" s="14" customFormat="1" ht="14.5" x14ac:dyDescent="0.35">
      <c r="A80" s="31" t="s">
        <v>19</v>
      </c>
      <c r="B80" s="10" t="s">
        <v>42</v>
      </c>
      <c r="C80" s="85" t="s">
        <v>183</v>
      </c>
      <c r="D80" s="85" t="s">
        <v>184</v>
      </c>
      <c r="E80" s="27" t="s">
        <v>185</v>
      </c>
      <c r="F80" s="35">
        <v>17.800999999999998</v>
      </c>
      <c r="G80" s="69" t="s">
        <v>119</v>
      </c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>
        <v>14122.16</v>
      </c>
      <c r="AE80" s="67">
        <f>SUM(AD80)</f>
        <v>14122.16</v>
      </c>
    </row>
    <row r="81" spans="1:31" s="14" customFormat="1" ht="14.5" x14ac:dyDescent="0.35">
      <c r="A81" s="13"/>
      <c r="B81" s="13"/>
      <c r="C81" s="13"/>
      <c r="D81" s="7"/>
      <c r="E81" s="7"/>
      <c r="F81" s="7"/>
      <c r="G81" s="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67">
        <f t="shared" si="3"/>
        <v>0</v>
      </c>
    </row>
    <row r="82" spans="1:31" s="14" customFormat="1" ht="14.5" x14ac:dyDescent="0.35">
      <c r="A82" s="15" t="s">
        <v>0</v>
      </c>
      <c r="B82" s="15"/>
      <c r="C82" s="17"/>
      <c r="D82" s="17"/>
      <c r="E82" s="17"/>
      <c r="F82" s="17"/>
      <c r="G82" s="17"/>
      <c r="H82" s="37">
        <f>SUM(H29:H81)</f>
        <v>5571.0899999999974</v>
      </c>
      <c r="I82" s="37">
        <f>SUM(I30:I81)</f>
        <v>29013.046892137107</v>
      </c>
      <c r="J82" s="37">
        <f>SUM(J42:J50)</f>
        <v>46646.94</v>
      </c>
      <c r="K82" s="37">
        <f>SUM(K50:K80)</f>
        <v>565757</v>
      </c>
      <c r="L82" s="37">
        <f>SUM(L57:L81)</f>
        <v>126916</v>
      </c>
      <c r="M82" s="37">
        <f>SUM(M7:M11)</f>
        <v>95000</v>
      </c>
      <c r="N82" s="37">
        <f>SUM(N55:N56)</f>
        <v>95407</v>
      </c>
      <c r="O82" s="37">
        <f>SUM(O15:O18)</f>
        <v>161920</v>
      </c>
      <c r="P82" s="37">
        <f>SUM(P52:P74)</f>
        <v>10000</v>
      </c>
      <c r="Q82" s="37">
        <f>SUM(Q62:Q76)</f>
        <v>504210</v>
      </c>
      <c r="R82" s="37">
        <f>SUM(R9:R11)</f>
        <v>379354</v>
      </c>
      <c r="S82" s="37">
        <f>SUM(S60:S77)</f>
        <v>426357</v>
      </c>
      <c r="T82" s="37">
        <f>SUM(T9:T10)</f>
        <v>379354</v>
      </c>
      <c r="U82" s="37">
        <f>SUM(U14:U31)</f>
        <v>29750.000000000007</v>
      </c>
      <c r="V82" s="37">
        <f>SUM(V33:V36)</f>
        <v>15843.4233199679</v>
      </c>
      <c r="W82" s="37">
        <f>SUM(W13:W26)</f>
        <v>32868.82</v>
      </c>
      <c r="X82" s="37">
        <f>SUM(X26:X27)</f>
        <v>69601</v>
      </c>
      <c r="Y82" s="37">
        <f>SUM(Y12:Y81)</f>
        <v>-57094</v>
      </c>
      <c r="Z82" s="37">
        <f>SUM(Z13:Z26)</f>
        <v>1380.67</v>
      </c>
      <c r="AA82" s="37">
        <f>SUM(AA13:AA26)</f>
        <v>1926.67</v>
      </c>
      <c r="AB82" s="37">
        <f>SUM(AB25:AB26)</f>
        <v>11629.869999999999</v>
      </c>
      <c r="AC82" s="37">
        <f>SUM(AC42:AC47)</f>
        <v>9094.6651898451528</v>
      </c>
      <c r="AD82" s="37">
        <f>SUM(AD79:AD81)</f>
        <v>14122.16</v>
      </c>
      <c r="AE82" s="67"/>
    </row>
    <row r="83" spans="1:31" s="14" customFormat="1" ht="14.5" x14ac:dyDescent="0.35">
      <c r="A83" s="55"/>
      <c r="B83" s="55"/>
      <c r="C83" s="18"/>
      <c r="D83" s="18"/>
      <c r="E83" s="18"/>
      <c r="F83" s="18"/>
      <c r="G83" s="1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20"/>
    </row>
    <row r="84" spans="1:31" s="14" customFormat="1" ht="14.5" x14ac:dyDescent="0.35">
      <c r="A84" s="4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</row>
    <row r="85" spans="1:31" s="14" customFormat="1" ht="14.5" x14ac:dyDescent="0.35">
      <c r="A85" s="40" t="s">
        <v>9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1" s="14" customFormat="1" ht="14.5" hidden="1" x14ac:dyDescent="0.35">
      <c r="A86" s="40" t="s">
        <v>30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</row>
    <row r="87" spans="1:31" s="14" customFormat="1" ht="14.5" hidden="1" x14ac:dyDescent="0.35">
      <c r="A87" s="55" t="s">
        <v>31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1" s="14" customFormat="1" ht="14.5" hidden="1" x14ac:dyDescent="0.35">
      <c r="A88" s="40" t="s">
        <v>32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</row>
    <row r="89" spans="1:31" s="14" customFormat="1" ht="14.5" hidden="1" x14ac:dyDescent="0.35">
      <c r="A89" s="40" t="s">
        <v>33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1" s="14" customFormat="1" ht="14.5" hidden="1" x14ac:dyDescent="0.35">
      <c r="A90" s="40" t="s">
        <v>47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spans="1:31" s="14" customFormat="1" ht="14.5" hidden="1" x14ac:dyDescent="0.35">
      <c r="A91" s="40" t="s">
        <v>48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1" s="14" customFormat="1" ht="14.5" hidden="1" x14ac:dyDescent="0.35">
      <c r="A92" s="40" t="s">
        <v>56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spans="1:31" s="14" customFormat="1" ht="14.5" hidden="1" x14ac:dyDescent="0.35">
      <c r="A93" s="40" t="s">
        <v>57</v>
      </c>
      <c r="C93" s="21"/>
      <c r="D93" s="21"/>
      <c r="E93" s="56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1" s="14" customFormat="1" ht="14.5" hidden="1" x14ac:dyDescent="0.35">
      <c r="A94" s="40" t="s">
        <v>61</v>
      </c>
      <c r="C94" s="21"/>
      <c r="D94" s="21"/>
      <c r="E94" s="56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spans="1:31" s="14" customFormat="1" ht="14.5" hidden="1" x14ac:dyDescent="0.35">
      <c r="A95" s="40" t="s">
        <v>62</v>
      </c>
      <c r="C95" s="21"/>
      <c r="D95" s="21"/>
      <c r="E95" s="56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1" s="14" customFormat="1" ht="14.5" hidden="1" x14ac:dyDescent="0.35">
      <c r="A96" s="40" t="s">
        <v>70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</row>
    <row r="97" spans="1:30" s="14" customFormat="1" ht="14.5" hidden="1" x14ac:dyDescent="0.35">
      <c r="A97" s="40" t="s">
        <v>69</v>
      </c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 s="14" customFormat="1" ht="14.5" hidden="1" x14ac:dyDescent="0.35">
      <c r="A98" s="40" t="s">
        <v>76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</row>
    <row r="99" spans="1:30" s="14" customFormat="1" ht="14.5" hidden="1" x14ac:dyDescent="0.35">
      <c r="A99" s="40" t="s">
        <v>75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 s="14" customFormat="1" ht="14.5" hidden="1" x14ac:dyDescent="0.35">
      <c r="A100" s="40" t="s">
        <v>79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</row>
    <row r="101" spans="1:30" s="14" customFormat="1" ht="14.5" hidden="1" x14ac:dyDescent="0.35">
      <c r="A101" s="40" t="s">
        <v>78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 s="14" customFormat="1" ht="14.5" hidden="1" x14ac:dyDescent="0.35">
      <c r="A102" s="40" t="s">
        <v>85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</row>
    <row r="103" spans="1:30" ht="14.5" hidden="1" x14ac:dyDescent="0.35">
      <c r="A103" s="40" t="s">
        <v>86</v>
      </c>
    </row>
    <row r="104" spans="1:30" ht="14.5" hidden="1" x14ac:dyDescent="0.35">
      <c r="A104" s="40" t="s">
        <v>93</v>
      </c>
    </row>
    <row r="105" spans="1:30" ht="14.5" hidden="1" x14ac:dyDescent="0.35">
      <c r="A105" s="40" t="s">
        <v>92</v>
      </c>
    </row>
    <row r="106" spans="1:30" ht="14.5" hidden="1" x14ac:dyDescent="0.35">
      <c r="A106" s="40" t="s">
        <v>99</v>
      </c>
    </row>
    <row r="107" spans="1:30" ht="14.5" hidden="1" x14ac:dyDescent="0.35">
      <c r="A107" s="40" t="s">
        <v>94</v>
      </c>
    </row>
    <row r="108" spans="1:30" ht="14.5" hidden="1" x14ac:dyDescent="0.35">
      <c r="A108" s="40" t="s">
        <v>102</v>
      </c>
    </row>
    <row r="109" spans="1:30" ht="14.5" hidden="1" x14ac:dyDescent="0.35">
      <c r="A109" s="40" t="s">
        <v>101</v>
      </c>
    </row>
    <row r="110" spans="1:30" ht="14.5" hidden="1" x14ac:dyDescent="0.35">
      <c r="A110" s="40" t="s">
        <v>105</v>
      </c>
    </row>
    <row r="111" spans="1:30" ht="14.5" hidden="1" x14ac:dyDescent="0.35">
      <c r="A111" s="40" t="s">
        <v>94</v>
      </c>
    </row>
    <row r="112" spans="1:30" ht="14.5" hidden="1" x14ac:dyDescent="0.35">
      <c r="A112" s="40" t="s">
        <v>108</v>
      </c>
    </row>
    <row r="113" spans="1:1" ht="14.5" hidden="1" x14ac:dyDescent="0.35">
      <c r="A113" s="40" t="s">
        <v>107</v>
      </c>
    </row>
    <row r="114" spans="1:1" ht="14.5" hidden="1" x14ac:dyDescent="0.35">
      <c r="A114" s="40" t="s">
        <v>112</v>
      </c>
    </row>
    <row r="115" spans="1:1" ht="14.5" hidden="1" x14ac:dyDescent="0.35">
      <c r="A115" s="40" t="s">
        <v>110</v>
      </c>
    </row>
    <row r="116" spans="1:1" ht="14.5" hidden="1" x14ac:dyDescent="0.35">
      <c r="A116" s="40" t="s">
        <v>138</v>
      </c>
    </row>
    <row r="117" spans="1:1" ht="14.5" hidden="1" x14ac:dyDescent="0.35">
      <c r="A117" s="40" t="s">
        <v>137</v>
      </c>
    </row>
    <row r="118" spans="1:1" ht="14.5" hidden="1" x14ac:dyDescent="0.35">
      <c r="A118" s="40" t="s">
        <v>142</v>
      </c>
    </row>
    <row r="119" spans="1:1" ht="14.5" hidden="1" x14ac:dyDescent="0.35">
      <c r="A119" s="40" t="s">
        <v>141</v>
      </c>
    </row>
    <row r="120" spans="1:1" ht="14.5" hidden="1" x14ac:dyDescent="0.35">
      <c r="A120" s="40" t="s">
        <v>148</v>
      </c>
    </row>
    <row r="121" spans="1:1" ht="14.5" hidden="1" x14ac:dyDescent="0.35">
      <c r="A121" s="40" t="s">
        <v>147</v>
      </c>
    </row>
    <row r="122" spans="1:1" ht="14.5" hidden="1" x14ac:dyDescent="0.35">
      <c r="A122" s="40" t="s">
        <v>158</v>
      </c>
    </row>
    <row r="123" spans="1:1" ht="14.5" hidden="1" x14ac:dyDescent="0.35">
      <c r="A123" s="40" t="s">
        <v>137</v>
      </c>
    </row>
    <row r="124" spans="1:1" ht="14.5" hidden="1" x14ac:dyDescent="0.35">
      <c r="A124" s="40" t="s">
        <v>165</v>
      </c>
    </row>
    <row r="125" spans="1:1" ht="14.5" hidden="1" x14ac:dyDescent="0.35">
      <c r="A125" s="40" t="s">
        <v>137</v>
      </c>
    </row>
    <row r="126" spans="1:1" ht="14.5" hidden="1" x14ac:dyDescent="0.35">
      <c r="A126" s="40" t="s">
        <v>175</v>
      </c>
    </row>
    <row r="127" spans="1:1" ht="14.5" hidden="1" x14ac:dyDescent="0.35">
      <c r="A127" s="40" t="s">
        <v>174</v>
      </c>
    </row>
    <row r="128" spans="1:1" ht="14.5" hidden="1" x14ac:dyDescent="0.35">
      <c r="A128" s="40" t="s">
        <v>178</v>
      </c>
    </row>
    <row r="129" spans="1:1" ht="14.5" hidden="1" x14ac:dyDescent="0.35">
      <c r="A129" s="40" t="s">
        <v>177</v>
      </c>
    </row>
    <row r="130" spans="1:1" ht="14.5" x14ac:dyDescent="0.35">
      <c r="A130" s="40" t="s">
        <v>182</v>
      </c>
    </row>
    <row r="131" spans="1:1" ht="14.5" x14ac:dyDescent="0.35">
      <c r="A131" s="40" t="s">
        <v>181</v>
      </c>
    </row>
    <row r="134" spans="1:1" ht="14.5" x14ac:dyDescent="0.35">
      <c r="A134" s="14" t="s">
        <v>111</v>
      </c>
    </row>
    <row r="135" spans="1:1" ht="14.5" x14ac:dyDescent="0.35">
      <c r="A135" s="14" t="s">
        <v>159</v>
      </c>
    </row>
    <row r="136" spans="1:1" ht="14.5" x14ac:dyDescent="0.35">
      <c r="A136" s="14" t="s">
        <v>162</v>
      </c>
    </row>
    <row r="137" spans="1:1" ht="14.5" x14ac:dyDescent="0.35">
      <c r="A137" s="14" t="s">
        <v>160</v>
      </c>
    </row>
    <row r="138" spans="1:1" ht="14.5" x14ac:dyDescent="0.35">
      <c r="A138" s="14" t="s">
        <v>161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9BBCE-3248-45F2-BF66-BEA9548D59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18644E-93C2-46C0-8D0C-ADA56AA81B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1B69FD-CE19-44A7-9D6F-686585680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LOWELL</vt:lpstr>
      <vt:lpstr>LOWELL!Print_Area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2019-01-09T16:43:03Z</cp:lastPrinted>
  <dcterms:created xsi:type="dcterms:W3CDTF">2000-04-13T13:33:42Z</dcterms:created>
  <dcterms:modified xsi:type="dcterms:W3CDTF">2023-06-09T18:18:26Z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