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METRO NORTH REB/"/>
    </mc:Choice>
  </mc:AlternateContent>
  <xr:revisionPtr revIDLastSave="0" documentId="8_{F0768AB7-A586-4F9F-8529-A8F3FE4835C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N REB" sheetId="2" r:id="rId1"/>
  </sheets>
  <definedNames>
    <definedName name="_xlnm.Print_Area" localSheetId="0">'METRO N REB'!$A$1:$F$73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71" i="2" l="1"/>
  <c r="U51" i="2"/>
  <c r="S71" i="2"/>
  <c r="U34" i="2"/>
  <c r="R15" i="2"/>
  <c r="R71" i="2" s="1"/>
  <c r="U16" i="2"/>
  <c r="U17" i="2"/>
  <c r="U18" i="2"/>
  <c r="U19" i="2"/>
  <c r="U20" i="2"/>
  <c r="U21" i="2"/>
  <c r="U22" i="2"/>
  <c r="Q71" i="2"/>
  <c r="P18" i="2"/>
  <c r="U40" i="2"/>
  <c r="U42" i="2"/>
  <c r="O41" i="2"/>
  <c r="U41" i="2" s="1"/>
  <c r="O39" i="2"/>
  <c r="U39" i="2" s="1"/>
  <c r="U11" i="2"/>
  <c r="N10" i="2"/>
  <c r="U10" i="2" s="1"/>
  <c r="U35" i="2"/>
  <c r="M71" i="2"/>
  <c r="L71" i="2"/>
  <c r="U55" i="2"/>
  <c r="U13" i="2"/>
  <c r="K12" i="2"/>
  <c r="K71" i="2" s="1"/>
  <c r="U9" i="2"/>
  <c r="J8" i="2"/>
  <c r="J71" i="2" s="1"/>
  <c r="I26" i="2"/>
  <c r="I71" i="2" s="1"/>
  <c r="U27" i="2"/>
  <c r="H71" i="2"/>
  <c r="U23" i="2"/>
  <c r="U24" i="2"/>
  <c r="U25" i="2"/>
  <c r="U28" i="2"/>
  <c r="U29" i="2"/>
  <c r="U30" i="2"/>
  <c r="U31" i="2"/>
  <c r="U32" i="2"/>
  <c r="U33" i="2"/>
  <c r="U36" i="2"/>
  <c r="U37" i="2"/>
  <c r="U38" i="2"/>
  <c r="U43" i="2"/>
  <c r="U44" i="2"/>
  <c r="U45" i="2"/>
  <c r="U46" i="2"/>
  <c r="U47" i="2"/>
  <c r="U48" i="2"/>
  <c r="U49" i="2"/>
  <c r="U50" i="2"/>
  <c r="U52" i="2"/>
  <c r="U53" i="2"/>
  <c r="U54" i="2"/>
  <c r="U57" i="2"/>
  <c r="U59" i="2"/>
  <c r="U60" i="2"/>
  <c r="U61" i="2"/>
  <c r="U62" i="2"/>
  <c r="U63" i="2"/>
  <c r="U64" i="2"/>
  <c r="U65" i="2"/>
  <c r="U66" i="2"/>
  <c r="U67" i="2"/>
  <c r="U68" i="2"/>
  <c r="U69" i="2"/>
  <c r="U70" i="2"/>
  <c r="G71" i="2"/>
  <c r="U15" i="2" l="1"/>
  <c r="P71" i="2"/>
  <c r="O71" i="2"/>
  <c r="U26" i="2"/>
  <c r="U8" i="2"/>
  <c r="N71" i="2"/>
  <c r="U12" i="2"/>
</calcChain>
</file>

<file path=xl/sharedStrings.xml><?xml version="1.0" encoding="utf-8"?>
<sst xmlns="http://schemas.openxmlformats.org/spreadsheetml/2006/main" count="208" uniqueCount="138">
  <si>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</si>
  <si>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</si>
  <si>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</si>
  <si>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</si>
  <si>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</si>
  <si>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</si>
  <si>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</si>
  <si>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</si>
  <si>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</si>
  <si>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</si>
  <si>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</si>
  <si>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WP 90%</t>
  </si>
  <si>
    <t>17.207</t>
  </si>
  <si>
    <t>STATE ONE STOP</t>
  </si>
  <si>
    <t>N/A</t>
  </si>
  <si>
    <t>WP 10%</t>
  </si>
  <si>
    <t>DOE -ELEMENTARY &amp; SECONDARY ED</t>
  </si>
  <si>
    <t>84.002A</t>
  </si>
  <si>
    <t>ELDER AFFAIRS</t>
  </si>
  <si>
    <t>DOE-CAREER PATHWAYS</t>
  </si>
  <si>
    <t>MA COMMISSION FOR THE BLIND</t>
  </si>
  <si>
    <t>JULY 1, 2020-JUNE 30, 2021</t>
  </si>
  <si>
    <t>JULY 1, 2022-JUNE 30, 2023</t>
  </si>
  <si>
    <t>METRO NORTH REB</t>
  </si>
  <si>
    <t>7002-6626</t>
  </si>
  <si>
    <t>K105</t>
  </si>
  <si>
    <t>K107</t>
  </si>
  <si>
    <t>FH126A20VR</t>
  </si>
  <si>
    <t>4110-3021</t>
  </si>
  <si>
    <t>K122</t>
  </si>
  <si>
    <t>SEPT 23, 2020-JUNE 30, 2021</t>
  </si>
  <si>
    <t>CT EOL 21CCMETNTRADE</t>
  </si>
  <si>
    <t>TRADE</t>
  </si>
  <si>
    <t>WORKFORCE TRAINING FUND</t>
  </si>
  <si>
    <t>DTA</t>
  </si>
  <si>
    <t>OCTOBER 19, 2020-JUNE 30, 2021</t>
  </si>
  <si>
    <t>DOE2021B1</t>
  </si>
  <si>
    <t>7035-0002</t>
  </si>
  <si>
    <t>K117</t>
  </si>
  <si>
    <t>4400-1979</t>
  </si>
  <si>
    <t>J527</t>
  </si>
  <si>
    <t>SPSS2021</t>
  </si>
  <si>
    <t>OCTOBER 28, 2020-JUNE 30, 2021</t>
  </si>
  <si>
    <t xml:space="preserve"> FV002A1922</t>
  </si>
  <si>
    <t>7038-0107</t>
  </si>
  <si>
    <t xml:space="preserve"> K123 </t>
  </si>
  <si>
    <t>MA REHAB COMMISSION (SERVICE DATE 7.1.2020-9.30.2021)</t>
  </si>
  <si>
    <t>JULY 1, 2020-JUNE 30,2021</t>
  </si>
  <si>
    <t xml:space="preserve"> F100VR0020</t>
  </si>
  <si>
    <t>4120-0020</t>
  </si>
  <si>
    <t>K133</t>
  </si>
  <si>
    <t>JULY 1, 2021-SEPTEMBER 30,2021</t>
  </si>
  <si>
    <t>UI</t>
  </si>
  <si>
    <t>4400-3067</t>
  </si>
  <si>
    <t>K103</t>
  </si>
  <si>
    <t>CT EOL 23CCMETNWP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</si>
  <si>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</si>
  <si>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</si>
  <si>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</si>
  <si>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</si>
  <si>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</si>
  <si>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</si>
  <si>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</si>
  <si>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</si>
  <si>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</si>
  <si>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SPSS2023</t>
  </si>
  <si>
    <t>K227</t>
  </si>
  <si>
    <t>BUDGET #1 FY23</t>
  </si>
  <si>
    <t>CT EOL 23CCMETNNEGREA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</si>
  <si>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</si>
  <si>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</si>
  <si>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</si>
  <si>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</si>
  <si>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</si>
  <si>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</si>
  <si>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</si>
  <si>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</si>
  <si>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</si>
  <si>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</si>
  <si>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</si>
  <si>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</si>
  <si>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</si>
  <si>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</si>
  <si>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</si>
  <si>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</si>
  <si>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</si>
  <si>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</si>
  <si>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</si>
  <si>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</si>
  <si>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</si>
  <si>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</si>
  <si>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BUDGET #5 FY23</t>
  </si>
  <si>
    <t>CT EOL 23CCMETNVETSUI</t>
  </si>
  <si>
    <t>OCT 1, 2022-DEC 31, 2022</t>
  </si>
  <si>
    <t>FVETS2022</t>
  </si>
  <si>
    <t>7002-6628</t>
  </si>
  <si>
    <t>K110</t>
  </si>
  <si>
    <t>JVSG BRONZE INCENTIVE AWARD</t>
  </si>
  <si>
    <t>BUDGET #5 FY23 OCTOBER 18, 2022</t>
  </si>
  <si>
    <t>TO ADD INCENTIVE AWARD</t>
  </si>
  <si>
    <t>BUDGET #6 FY23</t>
  </si>
  <si>
    <t>CT EOL 23CCMETNSOSWTF</t>
  </si>
  <si>
    <t>BUDGET #6 FY23 OCTOBER 20, 2022</t>
  </si>
  <si>
    <t>TO ADD WTF FUNDS</t>
  </si>
  <si>
    <t>WTRUSTF23</t>
  </si>
  <si>
    <t>7003-0135</t>
  </si>
  <si>
    <t>K264</t>
  </si>
  <si>
    <t>BUDGET #7 FY23</t>
  </si>
  <si>
    <t>TO ADD FY23 ADULT</t>
  </si>
  <si>
    <t>BUDGET #7 FY23 OCTOBER 20, 2022</t>
  </si>
  <si>
    <t>ADULT</t>
  </si>
  <si>
    <t>FWIAADT23A</t>
  </si>
  <si>
    <t>7003-1630</t>
  </si>
  <si>
    <t>BUDGET #8 FY23</t>
  </si>
  <si>
    <t>TO ADD FY23 WP FUNDS</t>
  </si>
  <si>
    <t>BUDGET #8 FY23 OCTOBER 21, 2022</t>
  </si>
  <si>
    <t>FES2023</t>
  </si>
  <si>
    <t>BUDGET #9 FY23</t>
  </si>
  <si>
    <t>TO ADD FY23 DISLOCATED WORKER FUND</t>
  </si>
  <si>
    <t>BUDGET #9 FY23 DECEMBER 9, 2022</t>
  </si>
  <si>
    <t>OCTOBER 1, 2022-JUNE 30,  2023</t>
  </si>
  <si>
    <t>FWIADWK23B</t>
  </si>
  <si>
    <t>7003-1778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</si>
  <si>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</si>
  <si>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</si>
  <si>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</si>
  <si>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</si>
  <si>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</si>
  <si>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</si>
  <si>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</si>
  <si>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</si>
  <si>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</si>
  <si>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</si>
  <si>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</t>
  </si>
  <si>
    <t>BUDGET #12 FY23 JANUARY 10, 2023</t>
  </si>
  <si>
    <t>BUDGET #13 FY23</t>
  </si>
  <si>
    <t>TO INCREASE WPP PROGRAM</t>
  </si>
  <si>
    <t>BUDGET #13 FY23 JANUARY 12,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</si>
</sst>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applyFont="1" applyBorder="1" applyAlignment="1">
      <alignment horizontal="left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0" xfId="0" quotePrefix="1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44" fontId="8" fillId="0" borderId="3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7" fontId="8" fillId="0" borderId="2" xfId="0" applyNumberFormat="1" applyFont="1" applyBorder="1"/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5"/>
  <sheetViews>
    <sheetView tabSelected="1" topLeftCell="C1" zoomScale="120" zoomScaleNormal="120" workbookViewId="0">
      <selection activeCell="S4" sqref="G1:S1048576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8" width="14.1796875" style="2" hidden="1" customWidth="1"/>
    <col min="9" max="16" width="17.1796875" style="2" hidden="1" customWidth="1"/>
    <col min="17" max="17" width="13.90625" style="2" hidden="1" customWidth="1"/>
    <col min="18" max="19" width="17.1796875" style="2" hidden="1" customWidth="1"/>
    <col min="20" max="20" width="17.1796875" style="2" customWidth="1"/>
    <col min="21" max="21" width="13.81640625" style="3" hidden="1" customWidth="1"/>
    <col min="22" max="22" width="14" style="3" bestFit="1" customWidth="1"/>
    <col min="23" max="16384" width="9.1796875" style="3"/>
  </cols>
  <sheetData>
    <row r="1" spans="1:21" ht="20.5" x14ac:dyDescent="0.45">
      <c r="A1" s="3" t="s">
        <v>10</v>
      </c>
      <c r="B1" s="78" t="s">
        <v>9</v>
      </c>
      <c r="C1" s="79"/>
      <c r="D1" s="79"/>
      <c r="E1" s="79"/>
      <c r="F1" s="7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20.5" x14ac:dyDescent="0.45">
      <c r="A2" s="31"/>
      <c r="B2" s="6"/>
      <c r="C2" s="6"/>
      <c r="D2" s="6"/>
      <c r="E2" s="7"/>
      <c r="F2" s="7"/>
      <c r="U2" s="2"/>
    </row>
    <row r="3" spans="1:21" ht="20.5" x14ac:dyDescent="0.45">
      <c r="A3" s="4" t="s">
        <v>23</v>
      </c>
      <c r="B3" s="53"/>
      <c r="C3" s="1"/>
      <c r="U3" s="2"/>
    </row>
    <row r="4" spans="1:21" ht="21" thickBot="1" x14ac:dyDescent="0.5">
      <c r="A4" s="4"/>
      <c r="B4" s="5"/>
      <c r="C4" s="1"/>
    </row>
    <row r="5" spans="1:21" s="9" customFormat="1" ht="32.25" customHeight="1" thickBot="1" x14ac:dyDescent="0.4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26" t="s">
        <v>56</v>
      </c>
      <c r="H5" s="69" t="s">
        <v>67</v>
      </c>
      <c r="I5" s="69" t="s">
        <v>76</v>
      </c>
      <c r="J5" s="69" t="s">
        <v>77</v>
      </c>
      <c r="K5" s="69" t="s">
        <v>86</v>
      </c>
      <c r="L5" s="69" t="s">
        <v>91</v>
      </c>
      <c r="M5" s="69" t="s">
        <v>100</v>
      </c>
      <c r="N5" s="69" t="s">
        <v>107</v>
      </c>
      <c r="O5" s="69" t="s">
        <v>113</v>
      </c>
      <c r="P5" s="69" t="s">
        <v>117</v>
      </c>
      <c r="Q5" s="69" t="s">
        <v>123</v>
      </c>
      <c r="R5" s="69" t="s">
        <v>129</v>
      </c>
      <c r="S5" s="69" t="s">
        <v>133</v>
      </c>
      <c r="T5" s="69" t="s">
        <v>135</v>
      </c>
      <c r="U5" s="8" t="s">
        <v>6</v>
      </c>
    </row>
    <row r="6" spans="1:21" s="14" customFormat="1" ht="14.5" hidden="1" x14ac:dyDescent="0.35">
      <c r="A6" s="23" t="s">
        <v>7</v>
      </c>
      <c r="B6" s="39"/>
      <c r="C6" s="45"/>
      <c r="D6" s="45"/>
      <c r="E6" s="46"/>
      <c r="F6" s="47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24"/>
    </row>
    <row r="7" spans="1:21" s="14" customFormat="1" ht="14.5" hidden="1" x14ac:dyDescent="0.35">
      <c r="A7" s="10" t="s">
        <v>80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/>
    </row>
    <row r="8" spans="1:21" s="14" customFormat="1" ht="15.5" hidden="1" x14ac:dyDescent="0.35">
      <c r="A8" s="72" t="s">
        <v>81</v>
      </c>
      <c r="B8" s="12" t="s">
        <v>82</v>
      </c>
      <c r="C8" s="10" t="s">
        <v>83</v>
      </c>
      <c r="D8" s="73" t="s">
        <v>84</v>
      </c>
      <c r="E8" s="73">
        <v>6501</v>
      </c>
      <c r="F8" s="12">
        <v>17.259</v>
      </c>
      <c r="G8" s="54"/>
      <c r="H8" s="54"/>
      <c r="I8" s="54"/>
      <c r="J8" s="54">
        <f>1169231-1</f>
        <v>1169230</v>
      </c>
      <c r="K8" s="54"/>
      <c r="L8" s="54"/>
      <c r="M8" s="54"/>
      <c r="N8" s="54"/>
      <c r="O8" s="54"/>
      <c r="P8" s="54"/>
      <c r="Q8" s="54"/>
      <c r="R8" s="54"/>
      <c r="S8" s="54"/>
      <c r="T8" s="54"/>
      <c r="U8" s="11">
        <f>SUM(J8)</f>
        <v>1169230</v>
      </c>
    </row>
    <row r="9" spans="1:21" s="14" customFormat="1" ht="15.5" hidden="1" x14ac:dyDescent="0.35">
      <c r="A9" s="72" t="s">
        <v>81</v>
      </c>
      <c r="B9" s="12" t="s">
        <v>85</v>
      </c>
      <c r="C9" s="10" t="s">
        <v>83</v>
      </c>
      <c r="D9" s="73" t="s">
        <v>84</v>
      </c>
      <c r="E9" s="73">
        <v>6501</v>
      </c>
      <c r="F9" s="12">
        <v>17.259</v>
      </c>
      <c r="G9" s="54"/>
      <c r="H9" s="54"/>
      <c r="I9" s="54"/>
      <c r="J9" s="54">
        <v>1</v>
      </c>
      <c r="K9" s="54"/>
      <c r="L9" s="54"/>
      <c r="M9" s="54"/>
      <c r="N9" s="54"/>
      <c r="O9" s="54"/>
      <c r="P9" s="54"/>
      <c r="Q9" s="54"/>
      <c r="R9" s="54"/>
      <c r="S9" s="54"/>
      <c r="T9" s="54"/>
      <c r="U9" s="11">
        <f>SUM(J9)</f>
        <v>1</v>
      </c>
    </row>
    <row r="10" spans="1:21" s="14" customFormat="1" ht="15.5" hidden="1" x14ac:dyDescent="0.35">
      <c r="A10" s="15" t="s">
        <v>110</v>
      </c>
      <c r="B10" s="12" t="s">
        <v>82</v>
      </c>
      <c r="C10" s="56" t="s">
        <v>111</v>
      </c>
      <c r="D10" s="74" t="s">
        <v>112</v>
      </c>
      <c r="E10" s="74">
        <v>6502</v>
      </c>
      <c r="F10" s="10">
        <v>17.257999999999999</v>
      </c>
      <c r="G10" s="54"/>
      <c r="H10" s="54"/>
      <c r="I10" s="54"/>
      <c r="J10" s="54"/>
      <c r="K10" s="54"/>
      <c r="L10" s="54"/>
      <c r="M10" s="54"/>
      <c r="N10" s="54">
        <f>188256-1</f>
        <v>188255</v>
      </c>
      <c r="O10" s="54"/>
      <c r="P10" s="54"/>
      <c r="Q10" s="54"/>
      <c r="R10" s="54"/>
      <c r="S10" s="54"/>
      <c r="T10" s="54"/>
      <c r="U10" s="11">
        <f>SUM(N10)</f>
        <v>188255</v>
      </c>
    </row>
    <row r="11" spans="1:21" s="14" customFormat="1" ht="15.5" hidden="1" x14ac:dyDescent="0.35">
      <c r="A11" s="15" t="s">
        <v>110</v>
      </c>
      <c r="B11" s="12" t="s">
        <v>85</v>
      </c>
      <c r="C11" s="56" t="s">
        <v>111</v>
      </c>
      <c r="D11" s="74" t="s">
        <v>112</v>
      </c>
      <c r="E11" s="74">
        <v>6502</v>
      </c>
      <c r="F11" s="10">
        <v>17.257999999999999</v>
      </c>
      <c r="G11" s="54"/>
      <c r="H11" s="54"/>
      <c r="I11" s="54"/>
      <c r="J11" s="54"/>
      <c r="K11" s="54"/>
      <c r="L11" s="54"/>
      <c r="M11" s="54"/>
      <c r="N11" s="54">
        <v>1</v>
      </c>
      <c r="O11" s="54"/>
      <c r="P11" s="54"/>
      <c r="Q11" s="54"/>
      <c r="R11" s="54"/>
      <c r="S11" s="54"/>
      <c r="T11" s="54"/>
      <c r="U11" s="11">
        <f>SUM(N11)</f>
        <v>1</v>
      </c>
    </row>
    <row r="12" spans="1:21" s="14" customFormat="1" ht="15.5" hidden="1" x14ac:dyDescent="0.35">
      <c r="A12" s="30" t="s">
        <v>89</v>
      </c>
      <c r="B12" s="12" t="s">
        <v>82</v>
      </c>
      <c r="C12" s="10" t="s">
        <v>90</v>
      </c>
      <c r="D12" s="74" t="s">
        <v>122</v>
      </c>
      <c r="E12" s="74">
        <v>6503</v>
      </c>
      <c r="F12" s="10">
        <v>17.277999999999999</v>
      </c>
      <c r="G12" s="54"/>
      <c r="H12" s="54"/>
      <c r="I12" s="54"/>
      <c r="J12" s="54"/>
      <c r="K12" s="54">
        <f>262584-1</f>
        <v>262583</v>
      </c>
      <c r="L12" s="54"/>
      <c r="M12" s="54"/>
      <c r="N12" s="54"/>
      <c r="O12" s="54"/>
      <c r="P12" s="54"/>
      <c r="Q12" s="54"/>
      <c r="R12" s="54"/>
      <c r="S12" s="54"/>
      <c r="T12" s="54"/>
      <c r="U12" s="11">
        <f>K12</f>
        <v>262583</v>
      </c>
    </row>
    <row r="13" spans="1:21" s="14" customFormat="1" ht="15.5" hidden="1" x14ac:dyDescent="0.35">
      <c r="A13" s="30" t="s">
        <v>89</v>
      </c>
      <c r="B13" s="12" t="s">
        <v>85</v>
      </c>
      <c r="C13" s="10" t="s">
        <v>90</v>
      </c>
      <c r="D13" s="74" t="s">
        <v>122</v>
      </c>
      <c r="E13" s="74">
        <v>6503</v>
      </c>
      <c r="F13" s="10">
        <v>17.277999999999999</v>
      </c>
      <c r="G13" s="54"/>
      <c r="H13" s="54"/>
      <c r="I13" s="54"/>
      <c r="J13" s="54"/>
      <c r="K13" s="54">
        <v>1</v>
      </c>
      <c r="L13" s="54"/>
      <c r="M13" s="54"/>
      <c r="N13" s="54"/>
      <c r="O13" s="54"/>
      <c r="P13" s="54"/>
      <c r="Q13" s="54"/>
      <c r="R13" s="54"/>
      <c r="S13" s="54"/>
      <c r="T13" s="54"/>
      <c r="U13" s="11">
        <f>K13</f>
        <v>1</v>
      </c>
    </row>
    <row r="14" spans="1:21" s="14" customFormat="1" ht="15.5" hidden="1" x14ac:dyDescent="0.35">
      <c r="A14" s="30"/>
      <c r="B14" s="12"/>
      <c r="C14" s="10"/>
      <c r="D14" s="74"/>
      <c r="E14" s="74"/>
      <c r="F14" s="10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11"/>
    </row>
    <row r="15" spans="1:21" s="14" customFormat="1" ht="15.5" hidden="1" x14ac:dyDescent="0.35">
      <c r="A15" s="15" t="s">
        <v>110</v>
      </c>
      <c r="B15" s="12" t="s">
        <v>120</v>
      </c>
      <c r="C15" s="10" t="s">
        <v>132</v>
      </c>
      <c r="D15" s="74" t="s">
        <v>112</v>
      </c>
      <c r="E15" s="74">
        <v>6502</v>
      </c>
      <c r="F15" s="10">
        <v>17.257999999999999</v>
      </c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>
        <f>841284-1</f>
        <v>841283</v>
      </c>
      <c r="S15" s="54"/>
      <c r="T15" s="54"/>
      <c r="U15" s="11">
        <f>SUM(Q15:R15)</f>
        <v>841283</v>
      </c>
    </row>
    <row r="16" spans="1:21" s="14" customFormat="1" ht="15.5" hidden="1" x14ac:dyDescent="0.35">
      <c r="A16" s="15" t="s">
        <v>110</v>
      </c>
      <c r="B16" s="12" t="s">
        <v>85</v>
      </c>
      <c r="C16" s="10" t="s">
        <v>132</v>
      </c>
      <c r="D16" s="74" t="s">
        <v>112</v>
      </c>
      <c r="E16" s="74">
        <v>6502</v>
      </c>
      <c r="F16" s="10">
        <v>17.257999999999999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>
        <v>1</v>
      </c>
      <c r="S16" s="54"/>
      <c r="T16" s="54"/>
      <c r="U16" s="11">
        <f t="shared" ref="U16:U22" si="0">SUM(Q16:R16)</f>
        <v>1</v>
      </c>
    </row>
    <row r="17" spans="1:22" s="14" customFormat="1" ht="14.5" hidden="1" x14ac:dyDescent="0.35">
      <c r="A17" s="30"/>
      <c r="B17" s="55"/>
      <c r="C17" s="32"/>
      <c r="D17" s="10"/>
      <c r="E17" s="12"/>
      <c r="F17" s="10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11">
        <f t="shared" si="0"/>
        <v>0</v>
      </c>
    </row>
    <row r="18" spans="1:22" s="14" customFormat="1" ht="15.5" hidden="1" x14ac:dyDescent="0.35">
      <c r="A18" s="30" t="s">
        <v>89</v>
      </c>
      <c r="B18" s="12" t="s">
        <v>120</v>
      </c>
      <c r="C18" s="10" t="s">
        <v>121</v>
      </c>
      <c r="D18" s="74" t="s">
        <v>122</v>
      </c>
      <c r="E18" s="73">
        <v>6503</v>
      </c>
      <c r="F18" s="10">
        <v>17.277999999999999</v>
      </c>
      <c r="G18" s="54"/>
      <c r="H18" s="54"/>
      <c r="I18" s="54"/>
      <c r="J18" s="54"/>
      <c r="K18" s="54"/>
      <c r="L18" s="54"/>
      <c r="M18" s="54"/>
      <c r="N18" s="54"/>
      <c r="O18" s="54"/>
      <c r="P18" s="54">
        <f>1043194-1</f>
        <v>1043193</v>
      </c>
      <c r="Q18" s="54"/>
      <c r="R18" s="54"/>
      <c r="S18" s="54"/>
      <c r="T18" s="54"/>
      <c r="U18" s="11">
        <f t="shared" si="0"/>
        <v>0</v>
      </c>
    </row>
    <row r="19" spans="1:22" s="14" customFormat="1" ht="15.5" hidden="1" x14ac:dyDescent="0.35">
      <c r="A19" s="30" t="s">
        <v>89</v>
      </c>
      <c r="B19" s="12" t="s">
        <v>85</v>
      </c>
      <c r="C19" s="10" t="s">
        <v>121</v>
      </c>
      <c r="D19" s="74" t="s">
        <v>122</v>
      </c>
      <c r="E19" s="73">
        <v>6503</v>
      </c>
      <c r="F19" s="10">
        <v>17.277999999999999</v>
      </c>
      <c r="G19" s="54"/>
      <c r="H19" s="54"/>
      <c r="I19" s="54"/>
      <c r="J19" s="54"/>
      <c r="K19" s="54"/>
      <c r="L19" s="54"/>
      <c r="M19" s="54"/>
      <c r="N19" s="54"/>
      <c r="O19" s="54"/>
      <c r="P19" s="54">
        <v>1</v>
      </c>
      <c r="Q19" s="54"/>
      <c r="R19" s="54"/>
      <c r="S19" s="54"/>
      <c r="T19" s="54"/>
      <c r="U19" s="11">
        <f t="shared" si="0"/>
        <v>0</v>
      </c>
      <c r="V19" s="49"/>
    </row>
    <row r="20" spans="1:22" s="14" customFormat="1" ht="14.5" hidden="1" x14ac:dyDescent="0.35">
      <c r="A20" s="30"/>
      <c r="B20" s="12"/>
      <c r="C20" s="58"/>
      <c r="D20" s="10"/>
      <c r="E20" s="58"/>
      <c r="F20" s="10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11">
        <f t="shared" si="0"/>
        <v>0</v>
      </c>
    </row>
    <row r="21" spans="1:22" s="14" customFormat="1" ht="14.5" hidden="1" x14ac:dyDescent="0.35">
      <c r="A21" s="38"/>
      <c r="B21" s="60"/>
      <c r="C21" s="61"/>
      <c r="D21" s="28"/>
      <c r="E21" s="62"/>
      <c r="F21" s="62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11">
        <f t="shared" si="0"/>
        <v>0</v>
      </c>
    </row>
    <row r="22" spans="1:22" s="14" customFormat="1" ht="14.5" hidden="1" x14ac:dyDescent="0.35">
      <c r="A22" s="38"/>
      <c r="B22" s="12"/>
      <c r="C22" s="61"/>
      <c r="D22" s="28"/>
      <c r="E22" s="62"/>
      <c r="F22" s="62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11">
        <f t="shared" si="0"/>
        <v>0</v>
      </c>
    </row>
    <row r="23" spans="1:22" s="14" customFormat="1" ht="14.5" hidden="1" x14ac:dyDescent="0.35">
      <c r="A23" s="40"/>
      <c r="B23" s="12"/>
      <c r="C23" s="10"/>
      <c r="D23" s="10"/>
      <c r="E23" s="12"/>
      <c r="F23" s="10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11">
        <f t="shared" ref="U23:U36" si="1">SUM(G23:G23)</f>
        <v>0</v>
      </c>
    </row>
    <row r="24" spans="1:22" s="14" customFormat="1" ht="14.5" hidden="1" x14ac:dyDescent="0.35">
      <c r="A24" s="23" t="s">
        <v>7</v>
      </c>
      <c r="B24" s="12"/>
      <c r="C24" s="28"/>
      <c r="D24" s="28"/>
      <c r="E24" s="29"/>
      <c r="F24" s="10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1">
        <f t="shared" si="1"/>
        <v>0</v>
      </c>
    </row>
    <row r="25" spans="1:22" s="14" customFormat="1" ht="14.5" hidden="1" x14ac:dyDescent="0.35">
      <c r="A25" s="10" t="s">
        <v>68</v>
      </c>
      <c r="B25" s="12"/>
      <c r="C25" s="28"/>
      <c r="D25" s="28"/>
      <c r="E25" s="29"/>
      <c r="F25" s="10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1">
        <f t="shared" si="1"/>
        <v>0</v>
      </c>
    </row>
    <row r="26" spans="1:22" s="14" customFormat="1" ht="14.5" hidden="1" x14ac:dyDescent="0.35">
      <c r="A26" s="70" t="s">
        <v>71</v>
      </c>
      <c r="B26" s="68" t="s">
        <v>22</v>
      </c>
      <c r="C26" s="10" t="s">
        <v>72</v>
      </c>
      <c r="D26" s="10" t="s">
        <v>73</v>
      </c>
      <c r="E26" s="10" t="s">
        <v>74</v>
      </c>
      <c r="F26" s="10">
        <v>17.225000000000001</v>
      </c>
      <c r="G26" s="13"/>
      <c r="H26" s="13"/>
      <c r="I26" s="54">
        <f>694583.81-1</f>
        <v>694582.81</v>
      </c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71">
        <f>SUM(I26)</f>
        <v>694582.81</v>
      </c>
    </row>
    <row r="27" spans="1:22" s="14" customFormat="1" ht="14.5" hidden="1" x14ac:dyDescent="0.35">
      <c r="A27" s="70" t="s">
        <v>71</v>
      </c>
      <c r="B27" s="61" t="s">
        <v>75</v>
      </c>
      <c r="C27" s="10" t="s">
        <v>72</v>
      </c>
      <c r="D27" s="10" t="s">
        <v>73</v>
      </c>
      <c r="E27" s="10" t="s">
        <v>74</v>
      </c>
      <c r="F27" s="10">
        <v>17.225000000000001</v>
      </c>
      <c r="G27" s="13"/>
      <c r="H27" s="13"/>
      <c r="I27" s="54">
        <v>1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71">
        <f>SUM(I27)</f>
        <v>1</v>
      </c>
    </row>
    <row r="28" spans="1:22" s="14" customFormat="1" ht="14.5" hidden="1" x14ac:dyDescent="0.35">
      <c r="A28" s="41"/>
      <c r="B28" s="12"/>
      <c r="C28" s="10"/>
      <c r="D28" s="10"/>
      <c r="E28" s="10"/>
      <c r="F28" s="10"/>
      <c r="G28" s="13"/>
      <c r="H28" s="13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11">
        <f t="shared" si="1"/>
        <v>0</v>
      </c>
      <c r="V28" s="49"/>
    </row>
    <row r="29" spans="1:22" s="14" customFormat="1" ht="14.5" hidden="1" x14ac:dyDescent="0.35">
      <c r="A29" s="15"/>
      <c r="B29" s="12"/>
      <c r="C29" s="10"/>
      <c r="D29" s="10"/>
      <c r="E29" s="10"/>
      <c r="F29" s="10"/>
      <c r="G29" s="13"/>
      <c r="H29" s="13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11">
        <f t="shared" si="1"/>
        <v>0</v>
      </c>
    </row>
    <row r="30" spans="1:22" s="14" customFormat="1" ht="14.5" hidden="1" x14ac:dyDescent="0.35">
      <c r="A30" s="15"/>
      <c r="B30" s="12"/>
      <c r="C30" s="10"/>
      <c r="D30" s="10"/>
      <c r="E30" s="10"/>
      <c r="F30" s="10"/>
      <c r="G30" s="13"/>
      <c r="H30" s="13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11">
        <f t="shared" si="1"/>
        <v>0</v>
      </c>
    </row>
    <row r="31" spans="1:22" s="14" customFormat="1" ht="14.5" hidden="1" x14ac:dyDescent="0.35">
      <c r="A31" s="30"/>
      <c r="B31" s="12"/>
      <c r="C31" s="28"/>
      <c r="D31" s="28"/>
      <c r="E31" s="29"/>
      <c r="F31" s="10"/>
      <c r="G31" s="13"/>
      <c r="H31" s="13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11">
        <f t="shared" si="1"/>
        <v>0</v>
      </c>
    </row>
    <row r="32" spans="1:22" s="14" customFormat="1" ht="14.5" hidden="1" x14ac:dyDescent="0.35">
      <c r="A32" s="23" t="s">
        <v>7</v>
      </c>
      <c r="B32" s="12"/>
      <c r="C32" s="28"/>
      <c r="D32" s="28"/>
      <c r="E32" s="29"/>
      <c r="F32" s="10"/>
      <c r="G32" s="13"/>
      <c r="H32" s="13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11">
        <f t="shared" si="1"/>
        <v>0</v>
      </c>
    </row>
    <row r="33" spans="1:23" s="14" customFormat="1" ht="14.5" hidden="1" x14ac:dyDescent="0.35">
      <c r="A33" s="10" t="s">
        <v>101</v>
      </c>
      <c r="B33" s="12"/>
      <c r="C33" s="28"/>
      <c r="D33" s="28"/>
      <c r="E33" s="29"/>
      <c r="F33" s="10"/>
      <c r="G33" s="13"/>
      <c r="H33" s="13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11">
        <f t="shared" si="1"/>
        <v>0</v>
      </c>
    </row>
    <row r="34" spans="1:23" s="14" customFormat="1" ht="15" hidden="1" thickBot="1" x14ac:dyDescent="0.4">
      <c r="A34" s="33" t="s">
        <v>13</v>
      </c>
      <c r="B34" s="68" t="s">
        <v>22</v>
      </c>
      <c r="C34" s="77" t="s">
        <v>125</v>
      </c>
      <c r="D34" s="75" t="s">
        <v>126</v>
      </c>
      <c r="E34" s="75" t="s">
        <v>127</v>
      </c>
      <c r="F34" s="12" t="s">
        <v>14</v>
      </c>
      <c r="G34" s="13"/>
      <c r="H34" s="13"/>
      <c r="I34" s="54"/>
      <c r="J34" s="54"/>
      <c r="K34" s="54"/>
      <c r="L34" s="54"/>
      <c r="M34" s="54"/>
      <c r="N34" s="54"/>
      <c r="O34" s="54"/>
      <c r="P34" s="54"/>
      <c r="Q34" s="54">
        <v>690764</v>
      </c>
      <c r="R34" s="54"/>
      <c r="S34" s="54">
        <v>690764</v>
      </c>
      <c r="T34" s="54"/>
      <c r="U34" s="11">
        <f>SUM(Q34:S34)</f>
        <v>1381528</v>
      </c>
    </row>
    <row r="35" spans="1:23" s="14" customFormat="1" ht="15.5" hidden="1" thickTop="1" x14ac:dyDescent="0.35">
      <c r="A35" s="59" t="s">
        <v>33</v>
      </c>
      <c r="B35" s="12" t="s">
        <v>22</v>
      </c>
      <c r="C35" s="52" t="s">
        <v>104</v>
      </c>
      <c r="D35" s="75" t="s">
        <v>105</v>
      </c>
      <c r="E35" s="76" t="s">
        <v>106</v>
      </c>
      <c r="F35" s="10" t="s">
        <v>14</v>
      </c>
      <c r="G35" s="13"/>
      <c r="H35" s="13"/>
      <c r="I35" s="54"/>
      <c r="J35" s="54"/>
      <c r="K35" s="54"/>
      <c r="L35" s="54"/>
      <c r="M35" s="54">
        <v>95000</v>
      </c>
      <c r="N35" s="54"/>
      <c r="O35" s="54"/>
      <c r="P35" s="54"/>
      <c r="Q35" s="54"/>
      <c r="R35" s="54"/>
      <c r="S35" s="54"/>
      <c r="T35" s="54"/>
      <c r="U35" s="11">
        <f>SUM(M35)</f>
        <v>95000</v>
      </c>
      <c r="W35" s="49"/>
    </row>
    <row r="36" spans="1:23" s="14" customFormat="1" ht="14.5" x14ac:dyDescent="0.35">
      <c r="A36" s="38"/>
      <c r="B36" s="12"/>
      <c r="C36" s="10"/>
      <c r="D36" s="10"/>
      <c r="E36" s="10"/>
      <c r="F36" s="12"/>
      <c r="G36" s="13"/>
      <c r="H36" s="13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11">
        <f t="shared" si="1"/>
        <v>0</v>
      </c>
    </row>
    <row r="37" spans="1:23" s="14" customFormat="1" ht="14.5" x14ac:dyDescent="0.35">
      <c r="A37" s="23" t="s">
        <v>7</v>
      </c>
      <c r="B37" s="41"/>
      <c r="C37" s="41"/>
      <c r="D37" s="41"/>
      <c r="E37" s="41"/>
      <c r="F37" s="63"/>
      <c r="G37" s="13"/>
      <c r="H37" s="13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11">
        <f t="shared" ref="U37:U66" si="2">SUM(G37:G37)</f>
        <v>0</v>
      </c>
    </row>
    <row r="38" spans="1:23" s="14" customFormat="1" ht="14.5" x14ac:dyDescent="0.35">
      <c r="A38" s="10" t="s">
        <v>55</v>
      </c>
      <c r="B38" s="41"/>
      <c r="C38" s="41"/>
      <c r="D38" s="41"/>
      <c r="E38" s="41"/>
      <c r="F38" s="63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11">
        <f t="shared" si="2"/>
        <v>0</v>
      </c>
    </row>
    <row r="39" spans="1:23" s="14" customFormat="1" ht="14.5" hidden="1" x14ac:dyDescent="0.35">
      <c r="A39" s="15" t="s">
        <v>11</v>
      </c>
      <c r="B39" s="12" t="s">
        <v>82</v>
      </c>
      <c r="C39" s="10" t="s">
        <v>116</v>
      </c>
      <c r="D39" s="10" t="s">
        <v>24</v>
      </c>
      <c r="E39" s="10" t="s">
        <v>25</v>
      </c>
      <c r="F39" s="12">
        <v>17.207000000000001</v>
      </c>
      <c r="G39" s="54"/>
      <c r="H39" s="54"/>
      <c r="I39" s="54"/>
      <c r="J39" s="54"/>
      <c r="K39" s="54"/>
      <c r="L39" s="54"/>
      <c r="M39" s="54"/>
      <c r="N39" s="54"/>
      <c r="O39" s="54">
        <f>1293930-1</f>
        <v>1293929</v>
      </c>
      <c r="P39" s="54"/>
      <c r="Q39" s="54"/>
      <c r="R39" s="54"/>
      <c r="S39" s="54"/>
      <c r="T39" s="54"/>
      <c r="U39" s="11">
        <f>O39</f>
        <v>1293929</v>
      </c>
    </row>
    <row r="40" spans="1:23" s="14" customFormat="1" ht="14.5" hidden="1" x14ac:dyDescent="0.35">
      <c r="A40" s="15" t="s">
        <v>11</v>
      </c>
      <c r="B40" s="12" t="s">
        <v>85</v>
      </c>
      <c r="C40" s="10" t="s">
        <v>116</v>
      </c>
      <c r="D40" s="10" t="s">
        <v>24</v>
      </c>
      <c r="E40" s="10" t="s">
        <v>25</v>
      </c>
      <c r="F40" s="12">
        <v>17.207000000000001</v>
      </c>
      <c r="G40" s="54"/>
      <c r="H40" s="54"/>
      <c r="I40" s="54"/>
      <c r="J40" s="54"/>
      <c r="K40" s="54"/>
      <c r="L40" s="54"/>
      <c r="M40" s="54"/>
      <c r="N40" s="54"/>
      <c r="O40" s="54">
        <v>1</v>
      </c>
      <c r="P40" s="54"/>
      <c r="Q40" s="54"/>
      <c r="R40" s="54"/>
      <c r="S40" s="54"/>
      <c r="T40" s="54"/>
      <c r="U40" s="11">
        <f t="shared" ref="U40:U42" si="3">O40</f>
        <v>1</v>
      </c>
    </row>
    <row r="41" spans="1:23" s="14" customFormat="1" ht="14.5" hidden="1" x14ac:dyDescent="0.35">
      <c r="A41" s="15" t="s">
        <v>15</v>
      </c>
      <c r="B41" s="12" t="s">
        <v>82</v>
      </c>
      <c r="C41" s="10" t="s">
        <v>116</v>
      </c>
      <c r="D41" s="10" t="s">
        <v>24</v>
      </c>
      <c r="E41" s="10" t="s">
        <v>26</v>
      </c>
      <c r="F41" s="12" t="s">
        <v>12</v>
      </c>
      <c r="G41" s="54"/>
      <c r="H41" s="54"/>
      <c r="I41" s="54"/>
      <c r="J41" s="54"/>
      <c r="K41" s="54"/>
      <c r="L41" s="54"/>
      <c r="M41" s="54"/>
      <c r="N41" s="54"/>
      <c r="O41" s="54">
        <f>111422-1</f>
        <v>111421</v>
      </c>
      <c r="P41" s="54"/>
      <c r="Q41" s="54"/>
      <c r="R41" s="54"/>
      <c r="S41" s="54"/>
      <c r="T41" s="54"/>
      <c r="U41" s="11">
        <f t="shared" si="3"/>
        <v>111421</v>
      </c>
    </row>
    <row r="42" spans="1:23" s="14" customFormat="1" ht="14.5" hidden="1" x14ac:dyDescent="0.35">
      <c r="A42" s="15" t="s">
        <v>15</v>
      </c>
      <c r="B42" s="12" t="s">
        <v>85</v>
      </c>
      <c r="C42" s="10" t="s">
        <v>116</v>
      </c>
      <c r="D42" s="10" t="s">
        <v>24</v>
      </c>
      <c r="E42" s="10" t="s">
        <v>26</v>
      </c>
      <c r="F42" s="12" t="s">
        <v>12</v>
      </c>
      <c r="G42" s="54"/>
      <c r="H42" s="54"/>
      <c r="I42" s="54"/>
      <c r="J42" s="54"/>
      <c r="K42" s="54"/>
      <c r="L42" s="54"/>
      <c r="M42" s="54"/>
      <c r="N42" s="54"/>
      <c r="O42" s="54">
        <v>1</v>
      </c>
      <c r="P42" s="54"/>
      <c r="Q42" s="54"/>
      <c r="R42" s="54"/>
      <c r="S42" s="54"/>
      <c r="T42" s="54"/>
      <c r="U42" s="11">
        <f t="shared" si="3"/>
        <v>1</v>
      </c>
    </row>
    <row r="43" spans="1:23" s="14" customFormat="1" ht="14.5" hidden="1" x14ac:dyDescent="0.35">
      <c r="A43" s="34" t="s">
        <v>16</v>
      </c>
      <c r="B43" s="12" t="s">
        <v>42</v>
      </c>
      <c r="C43" s="10" t="s">
        <v>43</v>
      </c>
      <c r="D43" s="32" t="s">
        <v>44</v>
      </c>
      <c r="E43" s="10" t="s">
        <v>45</v>
      </c>
      <c r="F43" s="64" t="s">
        <v>17</v>
      </c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11">
        <f t="shared" si="2"/>
        <v>0</v>
      </c>
    </row>
    <row r="44" spans="1:23" s="14" customFormat="1" ht="14.5" hidden="1" x14ac:dyDescent="0.35">
      <c r="A44" s="34" t="s">
        <v>18</v>
      </c>
      <c r="B44" s="12" t="s">
        <v>21</v>
      </c>
      <c r="C44" s="10"/>
      <c r="D44" s="10"/>
      <c r="E44" s="10"/>
      <c r="F44" s="64" t="s">
        <v>14</v>
      </c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11">
        <f t="shared" si="2"/>
        <v>0</v>
      </c>
    </row>
    <row r="45" spans="1:23" s="14" customFormat="1" ht="14.5" hidden="1" x14ac:dyDescent="0.35">
      <c r="A45" s="34" t="s">
        <v>19</v>
      </c>
      <c r="B45" s="12" t="s">
        <v>35</v>
      </c>
      <c r="C45" s="10" t="s">
        <v>36</v>
      </c>
      <c r="D45" s="10" t="s">
        <v>37</v>
      </c>
      <c r="E45" s="10" t="s">
        <v>38</v>
      </c>
      <c r="F45" s="65" t="s">
        <v>14</v>
      </c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11">
        <f t="shared" si="2"/>
        <v>0</v>
      </c>
    </row>
    <row r="46" spans="1:23" s="14" customFormat="1" ht="14.5" hidden="1" x14ac:dyDescent="0.35">
      <c r="A46" s="34" t="s">
        <v>20</v>
      </c>
      <c r="B46" s="55" t="s">
        <v>30</v>
      </c>
      <c r="C46" s="56" t="s">
        <v>27</v>
      </c>
      <c r="D46" s="56" t="s">
        <v>28</v>
      </c>
      <c r="E46" s="56" t="s">
        <v>29</v>
      </c>
      <c r="F46" s="65" t="s">
        <v>14</v>
      </c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11">
        <f t="shared" si="2"/>
        <v>0</v>
      </c>
    </row>
    <row r="47" spans="1:23" s="14" customFormat="1" ht="14.5" hidden="1" x14ac:dyDescent="0.35">
      <c r="A47" s="15" t="s">
        <v>46</v>
      </c>
      <c r="B47" s="55" t="s">
        <v>47</v>
      </c>
      <c r="C47" s="56" t="s">
        <v>48</v>
      </c>
      <c r="D47" s="10" t="s">
        <v>49</v>
      </c>
      <c r="E47" s="56" t="s">
        <v>50</v>
      </c>
      <c r="F47" s="65" t="s">
        <v>14</v>
      </c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11">
        <f t="shared" si="2"/>
        <v>0</v>
      </c>
    </row>
    <row r="48" spans="1:23" s="14" customFormat="1" ht="14.5" hidden="1" x14ac:dyDescent="0.35">
      <c r="A48" s="15" t="s">
        <v>46</v>
      </c>
      <c r="B48" s="55" t="s">
        <v>51</v>
      </c>
      <c r="C48" s="56" t="s">
        <v>48</v>
      </c>
      <c r="D48" s="10" t="s">
        <v>49</v>
      </c>
      <c r="E48" s="56" t="s">
        <v>50</v>
      </c>
      <c r="F48" s="65" t="s">
        <v>14</v>
      </c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11">
        <f t="shared" si="2"/>
        <v>0</v>
      </c>
    </row>
    <row r="49" spans="1:22" s="14" customFormat="1" ht="14.5" hidden="1" x14ac:dyDescent="0.35">
      <c r="A49" s="34" t="s">
        <v>34</v>
      </c>
      <c r="B49" s="12" t="s">
        <v>21</v>
      </c>
      <c r="C49" s="66" t="s">
        <v>41</v>
      </c>
      <c r="D49" s="32" t="s">
        <v>39</v>
      </c>
      <c r="E49" s="10" t="s">
        <v>40</v>
      </c>
      <c r="F49" s="64" t="s">
        <v>14</v>
      </c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11">
        <f t="shared" si="2"/>
        <v>0</v>
      </c>
    </row>
    <row r="50" spans="1:22" s="14" customFormat="1" ht="14.5" hidden="1" x14ac:dyDescent="0.35">
      <c r="A50" s="34" t="s">
        <v>57</v>
      </c>
      <c r="B50" s="68" t="s">
        <v>58</v>
      </c>
      <c r="C50" s="10" t="s">
        <v>59</v>
      </c>
      <c r="D50" s="32" t="s">
        <v>53</v>
      </c>
      <c r="E50" s="10" t="s">
        <v>54</v>
      </c>
      <c r="F50" s="12">
        <v>10.561</v>
      </c>
      <c r="G50" s="57">
        <v>13273.389999999998</v>
      </c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11">
        <f t="shared" si="2"/>
        <v>13273.389999999998</v>
      </c>
    </row>
    <row r="51" spans="1:22" s="14" customFormat="1" ht="14.5" x14ac:dyDescent="0.35">
      <c r="A51" s="15" t="s">
        <v>64</v>
      </c>
      <c r="B51" s="68" t="s">
        <v>22</v>
      </c>
      <c r="C51" s="10" t="s">
        <v>65</v>
      </c>
      <c r="D51" s="10" t="s">
        <v>39</v>
      </c>
      <c r="E51" s="10" t="s">
        <v>66</v>
      </c>
      <c r="F51" s="12" t="s">
        <v>14</v>
      </c>
      <c r="G51" s="57"/>
      <c r="H51" s="57">
        <v>50695.496014116412</v>
      </c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>
        <v>14000</v>
      </c>
      <c r="U51" s="11">
        <f>SUM(H51:T51)</f>
        <v>64695.496014116412</v>
      </c>
    </row>
    <row r="52" spans="1:22" s="14" customFormat="1" ht="14.5" x14ac:dyDescent="0.35">
      <c r="A52" s="15"/>
      <c r="B52" s="12"/>
      <c r="C52" s="36"/>
      <c r="D52" s="36"/>
      <c r="E52" s="37"/>
      <c r="F52" s="35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11">
        <f t="shared" si="2"/>
        <v>0</v>
      </c>
    </row>
    <row r="53" spans="1:22" s="14" customFormat="1" ht="14.5" hidden="1" x14ac:dyDescent="0.35">
      <c r="A53" s="23" t="s">
        <v>7</v>
      </c>
      <c r="B53" s="12"/>
      <c r="C53" s="36"/>
      <c r="D53" s="36"/>
      <c r="E53" s="37"/>
      <c r="F53" s="35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11">
        <f t="shared" si="2"/>
        <v>0</v>
      </c>
    </row>
    <row r="54" spans="1:22" s="14" customFormat="1" ht="14.5" hidden="1" x14ac:dyDescent="0.35">
      <c r="A54" s="10" t="s">
        <v>92</v>
      </c>
      <c r="B54" s="12"/>
      <c r="C54" s="28"/>
      <c r="D54" s="36"/>
      <c r="E54" s="37"/>
      <c r="F54" s="35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11">
        <f t="shared" si="2"/>
        <v>0</v>
      </c>
    </row>
    <row r="55" spans="1:22" s="14" customFormat="1" ht="14.5" hidden="1" x14ac:dyDescent="0.35">
      <c r="A55" s="41" t="s">
        <v>97</v>
      </c>
      <c r="B55" s="12" t="s">
        <v>93</v>
      </c>
      <c r="C55" s="53" t="s">
        <v>94</v>
      </c>
      <c r="D55" s="10" t="s">
        <v>95</v>
      </c>
      <c r="E55" s="29" t="s">
        <v>96</v>
      </c>
      <c r="F55" s="32">
        <v>17.800999999999998</v>
      </c>
      <c r="G55" s="57"/>
      <c r="H55" s="57"/>
      <c r="I55" s="57"/>
      <c r="J55" s="57"/>
      <c r="K55" s="57"/>
      <c r="L55" s="57">
        <v>5324</v>
      </c>
      <c r="M55" s="57"/>
      <c r="N55" s="57"/>
      <c r="O55" s="57"/>
      <c r="P55" s="57"/>
      <c r="Q55" s="57"/>
      <c r="R55" s="57"/>
      <c r="S55" s="57"/>
      <c r="T55" s="57"/>
      <c r="U55" s="11">
        <f>SUM(L55)</f>
        <v>5324</v>
      </c>
    </row>
    <row r="56" spans="1:22" s="14" customFormat="1" ht="14.5" hidden="1" x14ac:dyDescent="0.35">
      <c r="A56" s="38"/>
      <c r="B56" s="12"/>
      <c r="C56" s="28"/>
      <c r="D56" s="28"/>
      <c r="E56" s="29"/>
      <c r="F56" s="32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11"/>
    </row>
    <row r="57" spans="1:22" s="14" customFormat="1" ht="14.5" hidden="1" x14ac:dyDescent="0.35">
      <c r="A57" s="38" t="s">
        <v>52</v>
      </c>
      <c r="B57" s="12"/>
      <c r="C57" s="10"/>
      <c r="D57" s="56"/>
      <c r="E57" s="53"/>
      <c r="F57" s="10">
        <v>17.225000000000001</v>
      </c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11">
        <f t="shared" si="2"/>
        <v>0</v>
      </c>
      <c r="V57" s="49"/>
    </row>
    <row r="58" spans="1:22" s="14" customFormat="1" ht="14.5" hidden="1" x14ac:dyDescent="0.35">
      <c r="A58" s="41"/>
      <c r="B58" s="12"/>
      <c r="C58" s="53"/>
      <c r="D58" s="28"/>
      <c r="E58" s="53"/>
      <c r="F58" s="10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11"/>
    </row>
    <row r="59" spans="1:22" s="14" customFormat="1" ht="14.5" hidden="1" x14ac:dyDescent="0.35">
      <c r="A59" s="15"/>
      <c r="B59" s="12"/>
      <c r="C59" s="36"/>
      <c r="D59" s="36"/>
      <c r="E59" s="36"/>
      <c r="F59" s="35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11">
        <f t="shared" si="2"/>
        <v>0</v>
      </c>
    </row>
    <row r="60" spans="1:22" s="14" customFormat="1" ht="14.5" hidden="1" x14ac:dyDescent="0.35">
      <c r="A60" s="15"/>
      <c r="B60" s="12"/>
      <c r="C60" s="36"/>
      <c r="D60" s="36"/>
      <c r="E60" s="36"/>
      <c r="F60" s="35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11">
        <f t="shared" si="2"/>
        <v>0</v>
      </c>
    </row>
    <row r="61" spans="1:22" s="14" customFormat="1" ht="14.5" hidden="1" x14ac:dyDescent="0.35">
      <c r="A61" s="23" t="s">
        <v>7</v>
      </c>
      <c r="B61" s="12"/>
      <c r="C61" s="36"/>
      <c r="D61" s="36"/>
      <c r="E61" s="36"/>
      <c r="F61" s="35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11">
        <f t="shared" si="2"/>
        <v>0</v>
      </c>
    </row>
    <row r="62" spans="1:22" s="14" customFormat="1" ht="14.5" hidden="1" x14ac:dyDescent="0.35">
      <c r="A62" s="10" t="s">
        <v>31</v>
      </c>
      <c r="B62" s="12"/>
      <c r="C62" s="36"/>
      <c r="D62" s="36"/>
      <c r="E62" s="36"/>
      <c r="F62" s="35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11">
        <f t="shared" si="2"/>
        <v>0</v>
      </c>
    </row>
    <row r="63" spans="1:22" s="14" customFormat="1" ht="14.5" hidden="1" x14ac:dyDescent="0.35">
      <c r="A63" s="30" t="s">
        <v>32</v>
      </c>
      <c r="B63" s="12"/>
      <c r="C63" s="10"/>
      <c r="D63" s="10"/>
      <c r="E63" s="10"/>
      <c r="F63" s="10">
        <v>17.245000000000001</v>
      </c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11">
        <f t="shared" si="2"/>
        <v>0</v>
      </c>
    </row>
    <row r="64" spans="1:22" s="14" customFormat="1" ht="14.5" hidden="1" x14ac:dyDescent="0.35">
      <c r="A64" s="30" t="s">
        <v>32</v>
      </c>
      <c r="B64" s="12"/>
      <c r="C64" s="10"/>
      <c r="D64" s="10"/>
      <c r="E64" s="10"/>
      <c r="F64" s="10">
        <v>17.245000000000001</v>
      </c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11">
        <f t="shared" si="2"/>
        <v>0</v>
      </c>
    </row>
    <row r="65" spans="1:21" s="14" customFormat="1" ht="14.5" hidden="1" x14ac:dyDescent="0.35">
      <c r="A65" s="30" t="s">
        <v>32</v>
      </c>
      <c r="B65" s="12"/>
      <c r="C65" s="10"/>
      <c r="D65" s="10"/>
      <c r="E65" s="10"/>
      <c r="F65" s="10">
        <v>17.245000000000001</v>
      </c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11">
        <f t="shared" si="2"/>
        <v>0</v>
      </c>
    </row>
    <row r="66" spans="1:21" s="14" customFormat="1" ht="14.5" hidden="1" x14ac:dyDescent="0.35">
      <c r="A66" s="41"/>
      <c r="B66" s="12"/>
      <c r="C66" s="10"/>
      <c r="D66" s="10"/>
      <c r="E66" s="10"/>
      <c r="F66" s="10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11">
        <f t="shared" si="2"/>
        <v>0</v>
      </c>
    </row>
    <row r="67" spans="1:21" s="14" customFormat="1" ht="14.5" hidden="1" x14ac:dyDescent="0.35">
      <c r="A67" s="41"/>
      <c r="B67" s="12"/>
      <c r="C67" s="10"/>
      <c r="D67" s="10"/>
      <c r="E67" s="10"/>
      <c r="F67" s="10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11">
        <f>SUM(G67:G67)</f>
        <v>0</v>
      </c>
    </row>
    <row r="68" spans="1:21" s="14" customFormat="1" ht="14.5" hidden="1" x14ac:dyDescent="0.35">
      <c r="A68" s="41"/>
      <c r="B68" s="12"/>
      <c r="C68" s="10"/>
      <c r="D68" s="10"/>
      <c r="E68" s="10"/>
      <c r="F68" s="10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11">
        <f>SUM(G68:G68)</f>
        <v>0</v>
      </c>
    </row>
    <row r="69" spans="1:21" s="14" customFormat="1" ht="14.5" hidden="1" x14ac:dyDescent="0.35">
      <c r="A69" s="41"/>
      <c r="B69" s="12"/>
      <c r="C69" s="10"/>
      <c r="D69" s="10"/>
      <c r="E69" s="10"/>
      <c r="F69" s="10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11">
        <f>SUM(G69:G69)</f>
        <v>0</v>
      </c>
    </row>
    <row r="70" spans="1:21" s="14" customFormat="1" ht="15" thickBot="1" x14ac:dyDescent="0.4">
      <c r="A70" s="50"/>
      <c r="B70" s="50"/>
      <c r="C70" s="50"/>
      <c r="D70" s="51"/>
      <c r="E70" s="51"/>
      <c r="F70" s="51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11">
        <f>SUM(G70:G70)</f>
        <v>0</v>
      </c>
    </row>
    <row r="71" spans="1:21" s="9" customFormat="1" ht="15" thickBot="1" x14ac:dyDescent="0.4">
      <c r="A71" s="42" t="s">
        <v>0</v>
      </c>
      <c r="B71" s="43"/>
      <c r="C71" s="44"/>
      <c r="D71" s="44"/>
      <c r="E71" s="44"/>
      <c r="F71" s="44"/>
      <c r="G71" s="67">
        <f>SUM(G6:G70)</f>
        <v>13273.389999999998</v>
      </c>
      <c r="H71" s="67">
        <f>SUM(H51:H70)</f>
        <v>50695.496014116412</v>
      </c>
      <c r="I71" s="67">
        <f>SUM(I26:I29)</f>
        <v>694583.81</v>
      </c>
      <c r="J71" s="67">
        <f>SUM(J7:J9)</f>
        <v>1169231</v>
      </c>
      <c r="K71" s="67">
        <f>SUM(K7:K68)</f>
        <v>262584</v>
      </c>
      <c r="L71" s="67">
        <f>SUM(L54:L70)</f>
        <v>5324</v>
      </c>
      <c r="M71" s="67">
        <f>SUM(M33:M36)</f>
        <v>95000</v>
      </c>
      <c r="N71" s="67">
        <f>SUM(N7:N11)</f>
        <v>188256</v>
      </c>
      <c r="O71" s="67">
        <f>SUM(O38:O69)</f>
        <v>1405352</v>
      </c>
      <c r="P71" s="67">
        <f>SUM(P13:P22)</f>
        <v>1043194</v>
      </c>
      <c r="Q71" s="67">
        <f>SUM(Q33:Q70)</f>
        <v>690764</v>
      </c>
      <c r="R71" s="67">
        <f>SUM(R14:R23)</f>
        <v>841284</v>
      </c>
      <c r="S71" s="67">
        <f>SUM(S32:S36)</f>
        <v>690764</v>
      </c>
      <c r="T71" s="67">
        <f>SUM(T37:T70)</f>
        <v>14000</v>
      </c>
      <c r="U71" s="22"/>
    </row>
    <row r="72" spans="1:21" s="9" customFormat="1" ht="14.5" x14ac:dyDescent="0.35">
      <c r="A72" s="16"/>
      <c r="B72" s="16"/>
      <c r="C72" s="17"/>
      <c r="D72" s="17"/>
      <c r="E72" s="17"/>
      <c r="F72" s="17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9"/>
    </row>
    <row r="73" spans="1:21" s="9" customFormat="1" ht="15.5" x14ac:dyDescent="0.35">
      <c r="A73" s="14" t="s">
        <v>8</v>
      </c>
      <c r="C73" s="27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1:21" s="9" customFormat="1" ht="15.5" hidden="1" x14ac:dyDescent="0.35">
      <c r="A74" s="14" t="s">
        <v>60</v>
      </c>
      <c r="C74" s="27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1:21" s="9" customFormat="1" ht="14.5" hidden="1" x14ac:dyDescent="0.35">
      <c r="A75" s="16" t="s">
        <v>61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1" s="9" customFormat="1" ht="14.5" hidden="1" x14ac:dyDescent="0.35">
      <c r="A76" s="14" t="s">
        <v>62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21" s="9" customFormat="1" ht="14.5" hidden="1" x14ac:dyDescent="0.35">
      <c r="A77" s="14" t="s">
        <v>63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1:21" s="9" customFormat="1" ht="14.5" hidden="1" x14ac:dyDescent="0.35">
      <c r="A78" s="14" t="s">
        <v>69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1:21" s="9" customFormat="1" ht="14.5" hidden="1" x14ac:dyDescent="0.35">
      <c r="A79" s="14" t="s">
        <v>70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1" s="9" customFormat="1" ht="14.5" hidden="1" x14ac:dyDescent="0.35">
      <c r="A80" s="14" t="s">
        <v>78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1:20" s="9" customFormat="1" ht="14.5" hidden="1" x14ac:dyDescent="0.35">
      <c r="A81" s="14" t="s">
        <v>79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20" s="9" customFormat="1" ht="14.5" hidden="1" x14ac:dyDescent="0.35">
      <c r="A82" s="14" t="s">
        <v>87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1:20" s="9" customFormat="1" ht="14.5" hidden="1" x14ac:dyDescent="0.35">
      <c r="A83" s="14" t="s">
        <v>88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s="9" customFormat="1" ht="14.5" hidden="1" x14ac:dyDescent="0.35">
      <c r="A84" s="14" t="s">
        <v>98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1:20" ht="14.5" hidden="1" x14ac:dyDescent="0.35">
      <c r="A85" s="14" t="s">
        <v>99</v>
      </c>
    </row>
    <row r="86" spans="1:20" ht="14.5" hidden="1" x14ac:dyDescent="0.35">
      <c r="A86" s="14" t="s">
        <v>102</v>
      </c>
    </row>
    <row r="87" spans="1:20" ht="14.5" hidden="1" x14ac:dyDescent="0.35">
      <c r="A87" s="14" t="s">
        <v>103</v>
      </c>
    </row>
    <row r="88" spans="1:20" ht="14.5" hidden="1" x14ac:dyDescent="0.35">
      <c r="A88" s="14" t="s">
        <v>109</v>
      </c>
    </row>
    <row r="89" spans="1:20" ht="14.5" hidden="1" x14ac:dyDescent="0.35">
      <c r="A89" s="14" t="s">
        <v>108</v>
      </c>
    </row>
    <row r="90" spans="1:20" ht="14.5" hidden="1" x14ac:dyDescent="0.35">
      <c r="A90" s="14" t="s">
        <v>115</v>
      </c>
    </row>
    <row r="91" spans="1:20" ht="14.5" hidden="1" x14ac:dyDescent="0.35">
      <c r="A91" s="14" t="s">
        <v>114</v>
      </c>
    </row>
    <row r="92" spans="1:20" ht="14.5" hidden="1" x14ac:dyDescent="0.35">
      <c r="A92" s="14" t="s">
        <v>119</v>
      </c>
    </row>
    <row r="93" spans="1:20" ht="14.5" hidden="1" x14ac:dyDescent="0.35">
      <c r="A93" s="14" t="s">
        <v>118</v>
      </c>
    </row>
    <row r="94" spans="1:20" ht="14.5" hidden="1" x14ac:dyDescent="0.35">
      <c r="A94" s="14" t="s">
        <v>128</v>
      </c>
    </row>
    <row r="95" spans="1:20" ht="14.5" hidden="1" x14ac:dyDescent="0.35">
      <c r="A95" s="14" t="s">
        <v>124</v>
      </c>
    </row>
    <row r="96" spans="1:20" ht="14.5" hidden="1" x14ac:dyDescent="0.35">
      <c r="A96" s="14" t="s">
        <v>131</v>
      </c>
    </row>
    <row r="97" spans="1:1" ht="14.5" hidden="1" x14ac:dyDescent="0.35">
      <c r="A97" s="14" t="s">
        <v>130</v>
      </c>
    </row>
    <row r="98" spans="1:1" ht="14.5" hidden="1" x14ac:dyDescent="0.35">
      <c r="A98" s="14" t="s">
        <v>134</v>
      </c>
    </row>
    <row r="99" spans="1:1" ht="14.5" hidden="1" x14ac:dyDescent="0.35">
      <c r="A99" s="14" t="s">
        <v>124</v>
      </c>
    </row>
    <row r="100" spans="1:1" ht="14.5" x14ac:dyDescent="0.35">
      <c r="A100" s="14" t="s">
        <v>137</v>
      </c>
    </row>
    <row r="101" spans="1:1" ht="14.5" x14ac:dyDescent="0.35">
      <c r="A101" s="14" t="s">
        <v>136</v>
      </c>
    </row>
    <row r="102" spans="1:1" ht="14.5" x14ac:dyDescent="0.35">
      <c r="A102" s="14"/>
    </row>
    <row r="103" spans="1:1" ht="14.5" x14ac:dyDescent="0.35">
      <c r="A103" s="14"/>
    </row>
    <row r="104" spans="1:1" ht="14.5" x14ac:dyDescent="0.35">
      <c r="A104" s="14"/>
    </row>
    <row r="105" spans="1:1" ht="14.5" x14ac:dyDescent="0.35">
      <c r="A105" s="14"/>
    </row>
    <row r="106" spans="1:1" ht="14.5" x14ac:dyDescent="0.35">
      <c r="A106" s="14"/>
    </row>
    <row r="107" spans="1:1" ht="14.5" x14ac:dyDescent="0.35">
      <c r="A107" s="14"/>
    </row>
    <row r="108" spans="1:1" ht="14.5" x14ac:dyDescent="0.35">
      <c r="A108" s="14"/>
    </row>
    <row r="109" spans="1:1" ht="14.5" x14ac:dyDescent="0.35">
      <c r="A109" s="14"/>
    </row>
    <row r="110" spans="1:1" ht="14.5" x14ac:dyDescent="0.35">
      <c r="A110" s="14"/>
    </row>
    <row r="111" spans="1:1" ht="14.5" x14ac:dyDescent="0.35">
      <c r="A111" s="14"/>
    </row>
    <row r="112" spans="1:1" ht="14.5" x14ac:dyDescent="0.35">
      <c r="A112" s="14"/>
    </row>
    <row r="113" spans="1:1" ht="14.5" x14ac:dyDescent="0.35">
      <c r="A113" s="14"/>
    </row>
    <row r="114" spans="1:1" ht="14.5" x14ac:dyDescent="0.35">
      <c r="A114" s="14"/>
    </row>
    <row r="115" spans="1:1" ht="14.5" x14ac:dyDescent="0.35">
      <c r="A115" s="14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2023-01-12T16:26:54Z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