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FAB85FBE-87B8-4F92-B738-523B9F93FB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67" i="2" l="1"/>
  <c r="AC67" i="2" s="1"/>
  <c r="AB74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8" i="2"/>
  <c r="AC69" i="2"/>
  <c r="AC70" i="2"/>
  <c r="AC71" i="2"/>
  <c r="AC72" i="2"/>
  <c r="AC8" i="2"/>
  <c r="AA74" i="2"/>
  <c r="Z74" i="2"/>
  <c r="Y74" i="2"/>
  <c r="X74" i="2"/>
  <c r="W74" i="2"/>
  <c r="V66" i="2"/>
  <c r="V74" i="2" s="1"/>
  <c r="U74" i="2"/>
  <c r="T74" i="2"/>
  <c r="S15" i="2"/>
  <c r="S74" i="2" s="1"/>
  <c r="R74" i="2"/>
  <c r="Q18" i="2"/>
  <c r="P41" i="2"/>
  <c r="P39" i="2"/>
  <c r="O10" i="2"/>
  <c r="N74" i="2"/>
  <c r="M74" i="2"/>
  <c r="L12" i="2"/>
  <c r="L74" i="2" s="1"/>
  <c r="K8" i="2"/>
  <c r="K74" i="2" s="1"/>
  <c r="J26" i="2"/>
  <c r="J74" i="2" s="1"/>
  <c r="I74" i="2"/>
  <c r="AC73" i="2"/>
  <c r="H74" i="2"/>
  <c r="Q74" i="2" l="1"/>
  <c r="P74" i="2"/>
  <c r="O74" i="2"/>
</calcChain>
</file>

<file path=xl/sharedStrings.xml><?xml version="1.0" encoding="utf-8"?>
<sst xmlns="http://schemas.openxmlformats.org/spreadsheetml/2006/main" count="280" uniqueCount="178">
  <si>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</si>
  <si>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</si>
  <si>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</si>
  <si>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</si>
  <si>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</si>
  <si>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</si>
  <si>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</si>
  <si>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</si>
  <si>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</si>
  <si>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</si>
  <si>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</si>
  <si>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</si>
  <si>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</si>
  <si>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</si>
  <si>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</si>
  <si>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</si>
  <si>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JULY 1, 2020-JUNE 30, 2021</t>
  </si>
  <si>
    <t>JULY 1, 2022-JUNE 30, 2023</t>
  </si>
  <si>
    <t>METRO NORTH REB</t>
  </si>
  <si>
    <t>7002-6626</t>
  </si>
  <si>
    <t>K105</t>
  </si>
  <si>
    <t>K107</t>
  </si>
  <si>
    <t>4110-3021</t>
  </si>
  <si>
    <t>WORKFORCE TRAINING FUND</t>
  </si>
  <si>
    <t>DTA</t>
  </si>
  <si>
    <t>7035-0002</t>
  </si>
  <si>
    <t>4400-1979</t>
  </si>
  <si>
    <t>J527</t>
  </si>
  <si>
    <t>SPSS2021</t>
  </si>
  <si>
    <t>7038-0107</t>
  </si>
  <si>
    <t>4120-0020</t>
  </si>
  <si>
    <t>K133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</si>
  <si>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</si>
  <si>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</si>
  <si>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</si>
  <si>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</si>
  <si>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</si>
  <si>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</si>
  <si>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</si>
  <si>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</si>
  <si>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</si>
  <si>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</si>
  <si>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</si>
  <si>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</si>
  <si>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</si>
  <si>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</si>
  <si>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</si>
  <si>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</si>
  <si>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</si>
  <si>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</si>
  <si>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</si>
  <si>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</si>
  <si>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</si>
  <si>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</si>
  <si>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</si>
  <si>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</si>
  <si>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</si>
  <si>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</si>
  <si>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</si>
  <si>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</si>
  <si>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</si>
  <si>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</si>
  <si>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</si>
  <si>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</si>
  <si>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</si>
  <si>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</si>
  <si>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</si>
  <si>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</si>
  <si>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</si>
  <si>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</si>
  <si>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</si>
  <si>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</si>
  <si>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</si>
  <si>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</si>
  <si>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</si>
  <si>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</si>
  <si>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</si>
  <si>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</si>
  <si>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</si>
  <si>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</si>
  <si>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</si>
  <si>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</si>
  <si>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</si>
  <si>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</si>
  <si>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</si>
  <si>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</si>
  <si>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</si>
  <si>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</si>
  <si>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</si>
  <si>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</si>
  <si>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</si>
  <si>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</si>
  <si>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</si>
  <si>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</si>
  <si>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</si>
  <si>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</si>
  <si>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</si>
  <si>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</si>
  <si>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</si>
  <si>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</si>
  <si>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</si>
  <si>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</si>
  <si>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</si>
  <si>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</si>
  <si>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</si>
  <si>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</si>
  <si>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</si>
  <si>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</si>
  <si>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</si>
  <si>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</si>
  <si>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</si>
  <si>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</si>
  <si>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</si>
  <si>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</si>
  <si>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</si>
  <si>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</si>
  <si>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</si>
  <si>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</si>
  <si>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</si>
  <si>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</si>
  <si>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</si>
  <si>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</si>
  <si>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</si>
  <si>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AA-38535-22-55-A-25</t>
  </si>
  <si>
    <t>ES38736-22-55-A-25</t>
  </si>
  <si>
    <t>DV35786-21-55-5-25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</si>
  <si>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</si>
  <si>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</si>
  <si>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</si>
  <si>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</si>
  <si>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</si>
  <si>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</si>
  <si>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BUDGET #15 FY23</t>
  </si>
  <si>
    <t>TO ADD PARTNER FUNDS</t>
  </si>
  <si>
    <t>BUDGET #15 FY23 FEB. 7, 2023</t>
  </si>
  <si>
    <t>MCB</t>
  </si>
  <si>
    <t>K222</t>
  </si>
  <si>
    <t>DOE-Infrastructure</t>
  </si>
  <si>
    <t>K123</t>
  </si>
  <si>
    <t>DOE-WDB Support</t>
  </si>
  <si>
    <t>K228</t>
  </si>
  <si>
    <t>MRC</t>
  </si>
  <si>
    <t>FH126A22VR</t>
  </si>
  <si>
    <t>FV002A2222</t>
  </si>
  <si>
    <t>DOE2023</t>
  </si>
  <si>
    <t>F100VR0022</t>
  </si>
  <si>
    <t>BUDGET #16 FY23</t>
  </si>
  <si>
    <t xml:space="preserve">MA SCSEP </t>
  </si>
  <si>
    <t xml:space="preserve">FAD38278PI </t>
  </si>
  <si>
    <t>9110-1178</t>
  </si>
  <si>
    <t>K116</t>
  </si>
  <si>
    <t>BUDGET #16 FY23 MARCH 21, 2023</t>
  </si>
  <si>
    <t>VENDOR CUSTOMER CODE</t>
  </si>
  <si>
    <t>UEI #</t>
  </si>
  <si>
    <t>KYRATTDFFL33</t>
  </si>
  <si>
    <t>VC6000181727</t>
  </si>
  <si>
    <t>BUDGET #17 FY23</t>
  </si>
  <si>
    <t>OPERATION ABLE</t>
  </si>
  <si>
    <t>DCSSCSEP23</t>
  </si>
  <si>
    <t>7003-0006</t>
  </si>
  <si>
    <t>K246</t>
  </si>
  <si>
    <t>BUDGET #17 FY23 APRIL 11, 2023</t>
  </si>
  <si>
    <t>BUDGET #18 FY23</t>
  </si>
  <si>
    <t>TO ADD WPP EXPANSION FUNDS</t>
  </si>
  <si>
    <t>BUDGET #18 FY23 APRIL 14, 2023</t>
  </si>
  <si>
    <t>WPP SNAP EXPANSION</t>
  </si>
  <si>
    <t>OCT 1, 2022-FEB 16, 2023</t>
  </si>
  <si>
    <t>FY20233067</t>
  </si>
  <si>
    <t>FEB 17, 2023-JUNE 30,2023</t>
  </si>
  <si>
    <t>BUDGET #19 FY23</t>
  </si>
  <si>
    <t>TO ADD ADDITIONAL RESEA FUNDS</t>
  </si>
  <si>
    <t>BUDGET #19 FY23 MAY 2, 2023</t>
  </si>
  <si>
    <t>UI-35950-21-60-A-25</t>
  </si>
  <si>
    <t>BUDGET #20 FY23</t>
  </si>
  <si>
    <t>JULY 1, 2023 - JUNE 30, 2024</t>
  </si>
  <si>
    <t>JULY 1, 2024 - SEPT 30, 2024</t>
  </si>
  <si>
    <t>BUDGET #20 FY23 JUNE 26, 2023</t>
  </si>
  <si>
    <t>TO MOVE FUNDS TO FY24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</si>
</sst>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5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9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5" xfId="1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8"/>
  <sheetViews>
    <sheetView tabSelected="1" topLeftCell="E28" zoomScale="120" zoomScaleNormal="120" workbookViewId="0">
      <selection activeCell="AC41" sqref="AC1:AC1048576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4.54296875" style="2" customWidth="1"/>
    <col min="8" max="9" width="14.1796875" style="2" hidden="1" customWidth="1"/>
    <col min="10" max="17" width="17.1796875" style="2" hidden="1" customWidth="1"/>
    <col min="18" max="18" width="13.90625" style="2" hidden="1" customWidth="1"/>
    <col min="19" max="21" width="17.1796875" style="2" hidden="1" customWidth="1"/>
    <col min="22" max="27" width="13.90625" style="2" hidden="1" customWidth="1"/>
    <col min="28" max="28" width="14.453125" style="99" bestFit="1" customWidth="1"/>
    <col min="29" max="29" width="13.81640625" style="3" hidden="1" customWidth="1"/>
    <col min="30" max="30" width="14" style="3" bestFit="1" customWidth="1"/>
    <col min="31" max="16384" width="9.1796875" style="3"/>
  </cols>
  <sheetData>
    <row r="1" spans="1:29" ht="20.5" x14ac:dyDescent="0.45">
      <c r="A1" s="3" t="s">
        <v>10</v>
      </c>
      <c r="B1" s="96" t="s">
        <v>9</v>
      </c>
      <c r="C1" s="97"/>
      <c r="D1" s="97"/>
      <c r="E1" s="97"/>
      <c r="F1" s="97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98"/>
      <c r="AC1" s="21"/>
    </row>
    <row r="2" spans="1:29" ht="20.5" x14ac:dyDescent="0.45">
      <c r="A2" s="31"/>
      <c r="B2" s="6"/>
      <c r="C2" s="6"/>
      <c r="D2" s="6"/>
      <c r="E2" s="7"/>
      <c r="F2" s="7"/>
      <c r="G2" s="7"/>
      <c r="AC2" s="2"/>
    </row>
    <row r="3" spans="1:29" ht="20.5" x14ac:dyDescent="0.45">
      <c r="A3" s="4" t="s">
        <v>18</v>
      </c>
      <c r="B3" s="53"/>
      <c r="C3" s="1"/>
      <c r="AC3" s="2"/>
    </row>
    <row r="4" spans="1:29" ht="21" thickBot="1" x14ac:dyDescent="0.5">
      <c r="A4" s="4"/>
      <c r="B4" s="5"/>
      <c r="C4" s="1"/>
    </row>
    <row r="5" spans="1:29" s="9" customFormat="1" ht="37.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9" t="s">
        <v>122</v>
      </c>
      <c r="H5" s="26" t="s">
        <v>36</v>
      </c>
      <c r="I5" s="69" t="s">
        <v>47</v>
      </c>
      <c r="J5" s="69" t="s">
        <v>56</v>
      </c>
      <c r="K5" s="69" t="s">
        <v>57</v>
      </c>
      <c r="L5" s="69" t="s">
        <v>66</v>
      </c>
      <c r="M5" s="69" t="s">
        <v>71</v>
      </c>
      <c r="N5" s="69" t="s">
        <v>80</v>
      </c>
      <c r="O5" s="69" t="s">
        <v>87</v>
      </c>
      <c r="P5" s="69" t="s">
        <v>93</v>
      </c>
      <c r="Q5" s="69" t="s">
        <v>97</v>
      </c>
      <c r="R5" s="69" t="s">
        <v>103</v>
      </c>
      <c r="S5" s="69" t="s">
        <v>109</v>
      </c>
      <c r="T5" s="69" t="s">
        <v>113</v>
      </c>
      <c r="U5" s="69" t="s">
        <v>115</v>
      </c>
      <c r="V5" s="69" t="s">
        <v>118</v>
      </c>
      <c r="W5" s="69" t="s">
        <v>132</v>
      </c>
      <c r="X5" s="69" t="s">
        <v>146</v>
      </c>
      <c r="Y5" s="69" t="s">
        <v>156</v>
      </c>
      <c r="Z5" s="69" t="s">
        <v>162</v>
      </c>
      <c r="AA5" s="69" t="s">
        <v>169</v>
      </c>
      <c r="AB5" s="69" t="s">
        <v>173</v>
      </c>
      <c r="AC5" s="8" t="s">
        <v>6</v>
      </c>
    </row>
    <row r="6" spans="1:29" s="14" customFormat="1" ht="24.5" customHeight="1" x14ac:dyDescent="0.3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100"/>
      <c r="AC6" s="24"/>
    </row>
    <row r="7" spans="1:29" s="14" customFormat="1" ht="24.5" customHeight="1" x14ac:dyDescent="0.35">
      <c r="A7" s="10" t="s">
        <v>60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1"/>
      <c r="AC7" s="11"/>
    </row>
    <row r="8" spans="1:29" s="14" customFormat="1" ht="15.5" x14ac:dyDescent="0.35">
      <c r="A8" s="71" t="s">
        <v>61</v>
      </c>
      <c r="B8" s="12" t="s">
        <v>62</v>
      </c>
      <c r="C8" s="10" t="s">
        <v>63</v>
      </c>
      <c r="D8" s="72" t="s">
        <v>64</v>
      </c>
      <c r="E8" s="72">
        <v>6501</v>
      </c>
      <c r="F8" s="12">
        <v>17.259</v>
      </c>
      <c r="G8" s="78" t="s">
        <v>123</v>
      </c>
      <c r="H8" s="54"/>
      <c r="I8" s="54"/>
      <c r="J8" s="54"/>
      <c r="K8" s="54">
        <f>1169231-1</f>
        <v>1169230</v>
      </c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>
        <v>-499353.95</v>
      </c>
      <c r="AC8" s="11">
        <f>SUM(H8:AB8)</f>
        <v>669876.05000000005</v>
      </c>
    </row>
    <row r="9" spans="1:29" s="14" customFormat="1" ht="15.5" x14ac:dyDescent="0.35">
      <c r="A9" s="71" t="s">
        <v>61</v>
      </c>
      <c r="B9" s="12" t="s">
        <v>65</v>
      </c>
      <c r="C9" s="10" t="s">
        <v>63</v>
      </c>
      <c r="D9" s="72" t="s">
        <v>64</v>
      </c>
      <c r="E9" s="72">
        <v>6501</v>
      </c>
      <c r="F9" s="12">
        <v>17.259</v>
      </c>
      <c r="G9" s="78" t="s">
        <v>123</v>
      </c>
      <c r="H9" s="54"/>
      <c r="I9" s="54"/>
      <c r="J9" s="54"/>
      <c r="K9" s="54">
        <v>1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>
        <v>499353.95</v>
      </c>
      <c r="AC9" s="11">
        <f t="shared" ref="AC9:AC72" si="0">SUM(H9:AB9)</f>
        <v>499354.95</v>
      </c>
    </row>
    <row r="10" spans="1:29" s="14" customFormat="1" ht="15.5" hidden="1" x14ac:dyDescent="0.35">
      <c r="A10" s="15" t="s">
        <v>90</v>
      </c>
      <c r="B10" s="12" t="s">
        <v>62</v>
      </c>
      <c r="C10" s="56" t="s">
        <v>91</v>
      </c>
      <c r="D10" s="73" t="s">
        <v>92</v>
      </c>
      <c r="E10" s="73">
        <v>6502</v>
      </c>
      <c r="F10" s="10">
        <v>17.257999999999999</v>
      </c>
      <c r="G10" s="78" t="s">
        <v>123</v>
      </c>
      <c r="H10" s="54"/>
      <c r="I10" s="54"/>
      <c r="J10" s="54"/>
      <c r="K10" s="54"/>
      <c r="L10" s="54"/>
      <c r="M10" s="54"/>
      <c r="N10" s="54"/>
      <c r="O10" s="54">
        <f>188256-1</f>
        <v>188255</v>
      </c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11">
        <f t="shared" si="0"/>
        <v>188255</v>
      </c>
    </row>
    <row r="11" spans="1:29" s="14" customFormat="1" ht="15.5" hidden="1" x14ac:dyDescent="0.35">
      <c r="A11" s="15" t="s">
        <v>90</v>
      </c>
      <c r="B11" s="12" t="s">
        <v>65</v>
      </c>
      <c r="C11" s="56" t="s">
        <v>91</v>
      </c>
      <c r="D11" s="73" t="s">
        <v>92</v>
      </c>
      <c r="E11" s="73">
        <v>6502</v>
      </c>
      <c r="F11" s="10">
        <v>17.257999999999999</v>
      </c>
      <c r="G11" s="78" t="s">
        <v>123</v>
      </c>
      <c r="H11" s="54"/>
      <c r="I11" s="54"/>
      <c r="J11" s="54"/>
      <c r="K11" s="54"/>
      <c r="L11" s="54"/>
      <c r="M11" s="54"/>
      <c r="N11" s="54"/>
      <c r="O11" s="54">
        <v>1</v>
      </c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11">
        <f t="shared" si="0"/>
        <v>1</v>
      </c>
    </row>
    <row r="12" spans="1:29" s="14" customFormat="1" ht="15.5" hidden="1" x14ac:dyDescent="0.35">
      <c r="A12" s="30" t="s">
        <v>69</v>
      </c>
      <c r="B12" s="12" t="s">
        <v>62</v>
      </c>
      <c r="C12" s="10" t="s">
        <v>70</v>
      </c>
      <c r="D12" s="73" t="s">
        <v>102</v>
      </c>
      <c r="E12" s="73">
        <v>6503</v>
      </c>
      <c r="F12" s="10">
        <v>17.277999999999999</v>
      </c>
      <c r="G12" s="78" t="s">
        <v>123</v>
      </c>
      <c r="H12" s="54"/>
      <c r="I12" s="54"/>
      <c r="J12" s="54"/>
      <c r="K12" s="54"/>
      <c r="L12" s="54">
        <f>262584-1</f>
        <v>262583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11">
        <f t="shared" si="0"/>
        <v>262583</v>
      </c>
    </row>
    <row r="13" spans="1:29" s="14" customFormat="1" ht="15.5" hidden="1" x14ac:dyDescent="0.35">
      <c r="A13" s="30" t="s">
        <v>69</v>
      </c>
      <c r="B13" s="12" t="s">
        <v>65</v>
      </c>
      <c r="C13" s="10" t="s">
        <v>70</v>
      </c>
      <c r="D13" s="73" t="s">
        <v>102</v>
      </c>
      <c r="E13" s="73">
        <v>6503</v>
      </c>
      <c r="F13" s="10">
        <v>17.277999999999999</v>
      </c>
      <c r="G13" s="78" t="s">
        <v>123</v>
      </c>
      <c r="H13" s="54"/>
      <c r="I13" s="54"/>
      <c r="J13" s="54"/>
      <c r="K13" s="54"/>
      <c r="L13" s="54">
        <v>1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11">
        <f t="shared" si="0"/>
        <v>1</v>
      </c>
    </row>
    <row r="14" spans="1:29" s="14" customFormat="1" ht="15.5" x14ac:dyDescent="0.35">
      <c r="A14" s="30"/>
      <c r="B14" s="12"/>
      <c r="C14" s="10"/>
      <c r="D14" s="73"/>
      <c r="E14" s="73"/>
      <c r="F14" s="10"/>
      <c r="G14" s="78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11">
        <f t="shared" si="0"/>
        <v>0</v>
      </c>
    </row>
    <row r="15" spans="1:29" s="14" customFormat="1" ht="15.5" x14ac:dyDescent="0.35">
      <c r="A15" s="15" t="s">
        <v>90</v>
      </c>
      <c r="B15" s="12" t="s">
        <v>100</v>
      </c>
      <c r="C15" s="10" t="s">
        <v>112</v>
      </c>
      <c r="D15" s="73" t="s">
        <v>92</v>
      </c>
      <c r="E15" s="73">
        <v>6502</v>
      </c>
      <c r="F15" s="10">
        <v>17.257999999999999</v>
      </c>
      <c r="G15" s="78" t="s">
        <v>123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>
        <f>841284-1</f>
        <v>841283</v>
      </c>
      <c r="T15" s="54"/>
      <c r="U15" s="54"/>
      <c r="V15" s="54"/>
      <c r="W15" s="54"/>
      <c r="X15" s="54"/>
      <c r="Y15" s="54"/>
      <c r="Z15" s="54"/>
      <c r="AA15" s="54"/>
      <c r="AB15" s="54">
        <v>-524150.78</v>
      </c>
      <c r="AC15" s="11">
        <f t="shared" si="0"/>
        <v>317132.21999999997</v>
      </c>
    </row>
    <row r="16" spans="1:29" s="14" customFormat="1" ht="15.5" x14ac:dyDescent="0.35">
      <c r="A16" s="15" t="s">
        <v>90</v>
      </c>
      <c r="B16" s="12" t="s">
        <v>65</v>
      </c>
      <c r="C16" s="10" t="s">
        <v>112</v>
      </c>
      <c r="D16" s="73" t="s">
        <v>92</v>
      </c>
      <c r="E16" s="73">
        <v>6502</v>
      </c>
      <c r="F16" s="10">
        <v>17.257999999999999</v>
      </c>
      <c r="G16" s="78" t="s">
        <v>123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>
        <v>1</v>
      </c>
      <c r="T16" s="54"/>
      <c r="U16" s="54"/>
      <c r="V16" s="54"/>
      <c r="W16" s="54"/>
      <c r="X16" s="54"/>
      <c r="Y16" s="54"/>
      <c r="Z16" s="54"/>
      <c r="AA16" s="54"/>
      <c r="AB16" s="54">
        <v>524150.78</v>
      </c>
      <c r="AC16" s="11">
        <f t="shared" si="0"/>
        <v>524151.78</v>
      </c>
    </row>
    <row r="17" spans="1:30" s="14" customFormat="1" ht="14.5" x14ac:dyDescent="0.35">
      <c r="A17" s="30"/>
      <c r="B17" s="55"/>
      <c r="C17" s="32"/>
      <c r="D17" s="10"/>
      <c r="E17" s="12"/>
      <c r="F17" s="10"/>
      <c r="G17" s="78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11">
        <f t="shared" si="0"/>
        <v>0</v>
      </c>
    </row>
    <row r="18" spans="1:30" s="14" customFormat="1" ht="15.5" x14ac:dyDescent="0.35">
      <c r="A18" s="30" t="s">
        <v>69</v>
      </c>
      <c r="B18" s="12" t="s">
        <v>100</v>
      </c>
      <c r="C18" s="10" t="s">
        <v>101</v>
      </c>
      <c r="D18" s="73" t="s">
        <v>102</v>
      </c>
      <c r="E18" s="72">
        <v>6503</v>
      </c>
      <c r="F18" s="10">
        <v>17.277999999999999</v>
      </c>
      <c r="G18" s="78" t="s">
        <v>123</v>
      </c>
      <c r="H18" s="54"/>
      <c r="I18" s="54"/>
      <c r="J18" s="54"/>
      <c r="K18" s="54"/>
      <c r="L18" s="54"/>
      <c r="M18" s="54"/>
      <c r="N18" s="54"/>
      <c r="O18" s="54"/>
      <c r="P18" s="54"/>
      <c r="Q18" s="54">
        <f>1043194-1</f>
        <v>1043193</v>
      </c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>
        <v>-765990.79</v>
      </c>
      <c r="AC18" s="11">
        <f t="shared" si="0"/>
        <v>277202.20999999996</v>
      </c>
    </row>
    <row r="19" spans="1:30" s="14" customFormat="1" ht="15.5" x14ac:dyDescent="0.35">
      <c r="A19" s="30" t="s">
        <v>69</v>
      </c>
      <c r="B19" s="12" t="s">
        <v>65</v>
      </c>
      <c r="C19" s="10" t="s">
        <v>101</v>
      </c>
      <c r="D19" s="73" t="s">
        <v>102</v>
      </c>
      <c r="E19" s="72">
        <v>6503</v>
      </c>
      <c r="F19" s="10">
        <v>17.277999999999999</v>
      </c>
      <c r="G19" s="78" t="s">
        <v>123</v>
      </c>
      <c r="H19" s="54"/>
      <c r="I19" s="54"/>
      <c r="J19" s="54"/>
      <c r="K19" s="54"/>
      <c r="L19" s="54"/>
      <c r="M19" s="54"/>
      <c r="N19" s="54"/>
      <c r="O19" s="54"/>
      <c r="P19" s="54"/>
      <c r="Q19" s="54">
        <v>1</v>
      </c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>
        <v>765990.79</v>
      </c>
      <c r="AC19" s="11">
        <f t="shared" si="0"/>
        <v>765991.79</v>
      </c>
      <c r="AD19" s="49"/>
    </row>
    <row r="20" spans="1:30" s="14" customFormat="1" ht="14.5" x14ac:dyDescent="0.35">
      <c r="A20" s="30"/>
      <c r="B20" s="12"/>
      <c r="C20" s="58"/>
      <c r="D20" s="10"/>
      <c r="E20" s="58"/>
      <c r="F20" s="10"/>
      <c r="G20" s="1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11">
        <f t="shared" si="0"/>
        <v>0</v>
      </c>
    </row>
    <row r="21" spans="1:30" s="14" customFormat="1" ht="14.5" x14ac:dyDescent="0.35">
      <c r="A21" s="38"/>
      <c r="B21" s="60"/>
      <c r="C21" s="61"/>
      <c r="D21" s="28"/>
      <c r="E21" s="62"/>
      <c r="F21" s="62"/>
      <c r="G21" s="62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11">
        <f t="shared" si="0"/>
        <v>0</v>
      </c>
    </row>
    <row r="22" spans="1:30" s="14" customFormat="1" ht="14.5" x14ac:dyDescent="0.35">
      <c r="A22" s="38"/>
      <c r="B22" s="12"/>
      <c r="C22" s="61"/>
      <c r="D22" s="28"/>
      <c r="E22" s="62"/>
      <c r="F22" s="62"/>
      <c r="G22" s="62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11">
        <f t="shared" si="0"/>
        <v>0</v>
      </c>
    </row>
    <row r="23" spans="1:30" s="14" customFormat="1" ht="14.5" x14ac:dyDescent="0.35">
      <c r="A23" s="40"/>
      <c r="B23" s="12"/>
      <c r="C23" s="10"/>
      <c r="D23" s="10"/>
      <c r="E23" s="12"/>
      <c r="F23" s="10"/>
      <c r="G23" s="10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11">
        <f t="shared" si="0"/>
        <v>0</v>
      </c>
    </row>
    <row r="24" spans="1:30" s="14" customFormat="1" ht="14.5" x14ac:dyDescent="0.3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01"/>
      <c r="AC24" s="11">
        <f t="shared" si="0"/>
        <v>0</v>
      </c>
    </row>
    <row r="25" spans="1:30" s="14" customFormat="1" ht="14.5" x14ac:dyDescent="0.35">
      <c r="A25" s="10" t="s">
        <v>48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01"/>
      <c r="AC25" s="11">
        <f t="shared" si="0"/>
        <v>0</v>
      </c>
    </row>
    <row r="26" spans="1:30" s="14" customFormat="1" ht="15.5" x14ac:dyDescent="0.35">
      <c r="A26" s="70" t="s">
        <v>51</v>
      </c>
      <c r="B26" s="68" t="s">
        <v>17</v>
      </c>
      <c r="C26" s="10" t="s">
        <v>52</v>
      </c>
      <c r="D26" s="10" t="s">
        <v>53</v>
      </c>
      <c r="E26" s="10" t="s">
        <v>54</v>
      </c>
      <c r="F26" s="10">
        <v>17.225000000000001</v>
      </c>
      <c r="G26" s="95" t="s">
        <v>172</v>
      </c>
      <c r="H26" s="13"/>
      <c r="I26" s="13"/>
      <c r="J26" s="54">
        <f>694583.81-1</f>
        <v>694582.81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>
        <v>86592.23</v>
      </c>
      <c r="AB26" s="54">
        <v>-518135.24</v>
      </c>
      <c r="AC26" s="11">
        <f t="shared" si="0"/>
        <v>263039.80000000005</v>
      </c>
    </row>
    <row r="27" spans="1:30" s="14" customFormat="1" ht="15.5" x14ac:dyDescent="0.35">
      <c r="A27" s="70" t="s">
        <v>51</v>
      </c>
      <c r="B27" s="61" t="s">
        <v>55</v>
      </c>
      <c r="C27" s="10" t="s">
        <v>52</v>
      </c>
      <c r="D27" s="10" t="s">
        <v>53</v>
      </c>
      <c r="E27" s="10" t="s">
        <v>54</v>
      </c>
      <c r="F27" s="10">
        <v>17.225000000000001</v>
      </c>
      <c r="G27" s="95" t="s">
        <v>172</v>
      </c>
      <c r="H27" s="13"/>
      <c r="I27" s="13"/>
      <c r="J27" s="54">
        <v>1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>
        <v>518135.24</v>
      </c>
      <c r="AC27" s="11">
        <f t="shared" si="0"/>
        <v>518136.24</v>
      </c>
    </row>
    <row r="28" spans="1:30" s="14" customFormat="1" ht="14.5" x14ac:dyDescent="0.35">
      <c r="A28" s="41"/>
      <c r="B28" s="12"/>
      <c r="C28" s="10"/>
      <c r="D28" s="10"/>
      <c r="E28" s="10"/>
      <c r="F28" s="10"/>
      <c r="G28" s="10"/>
      <c r="H28" s="13"/>
      <c r="I28" s="1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11">
        <f t="shared" si="0"/>
        <v>0</v>
      </c>
      <c r="AD28" s="49"/>
    </row>
    <row r="29" spans="1:30" s="14" customFormat="1" ht="14.5" x14ac:dyDescent="0.35">
      <c r="A29" s="15"/>
      <c r="B29" s="12"/>
      <c r="C29" s="10"/>
      <c r="D29" s="10"/>
      <c r="E29" s="10"/>
      <c r="F29" s="10"/>
      <c r="G29" s="10"/>
      <c r="H29" s="13"/>
      <c r="I29" s="1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11">
        <f t="shared" si="0"/>
        <v>0</v>
      </c>
    </row>
    <row r="30" spans="1:30" s="14" customFormat="1" ht="14.5" x14ac:dyDescent="0.35">
      <c r="A30" s="15"/>
      <c r="B30" s="12"/>
      <c r="C30" s="10"/>
      <c r="D30" s="10"/>
      <c r="E30" s="10"/>
      <c r="F30" s="10"/>
      <c r="G30" s="10"/>
      <c r="H30" s="13"/>
      <c r="I30" s="1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11">
        <f t="shared" si="0"/>
        <v>0</v>
      </c>
    </row>
    <row r="31" spans="1:30" s="14" customFormat="1" ht="14.5" x14ac:dyDescent="0.35">
      <c r="A31" s="30"/>
      <c r="B31" s="12"/>
      <c r="C31" s="28"/>
      <c r="D31" s="28"/>
      <c r="E31" s="29"/>
      <c r="F31" s="10"/>
      <c r="G31" s="10"/>
      <c r="H31" s="13"/>
      <c r="I31" s="1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11">
        <f t="shared" si="0"/>
        <v>0</v>
      </c>
    </row>
    <row r="32" spans="1:30" s="14" customFormat="1" ht="14.5" hidden="1" x14ac:dyDescent="0.35">
      <c r="A32" s="23" t="s">
        <v>7</v>
      </c>
      <c r="B32" s="12"/>
      <c r="C32" s="28"/>
      <c r="D32" s="28"/>
      <c r="E32" s="29"/>
      <c r="F32" s="10"/>
      <c r="G32" s="10"/>
      <c r="H32" s="13"/>
      <c r="I32" s="1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11">
        <f t="shared" si="0"/>
        <v>0</v>
      </c>
    </row>
    <row r="33" spans="1:31" s="14" customFormat="1" ht="14" hidden="1" customHeight="1" x14ac:dyDescent="0.35">
      <c r="A33" s="10" t="s">
        <v>81</v>
      </c>
      <c r="B33" s="12"/>
      <c r="C33" s="28"/>
      <c r="D33" s="28"/>
      <c r="E33" s="29"/>
      <c r="F33" s="10"/>
      <c r="G33" s="10"/>
      <c r="H33" s="13"/>
      <c r="I33" s="13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11">
        <f t="shared" si="0"/>
        <v>0</v>
      </c>
    </row>
    <row r="34" spans="1:31" s="14" customFormat="1" ht="15" hidden="1" thickBot="1" x14ac:dyDescent="0.4">
      <c r="A34" s="33" t="s">
        <v>13</v>
      </c>
      <c r="B34" s="68" t="s">
        <v>17</v>
      </c>
      <c r="C34" s="76" t="s">
        <v>105</v>
      </c>
      <c r="D34" s="74" t="s">
        <v>106</v>
      </c>
      <c r="E34" s="74" t="s">
        <v>107</v>
      </c>
      <c r="F34" s="12" t="s">
        <v>14</v>
      </c>
      <c r="G34" s="12"/>
      <c r="H34" s="13"/>
      <c r="I34" s="13"/>
      <c r="J34" s="54"/>
      <c r="K34" s="54"/>
      <c r="L34" s="54"/>
      <c r="M34" s="54"/>
      <c r="N34" s="54"/>
      <c r="O34" s="54"/>
      <c r="P34" s="54"/>
      <c r="Q34" s="54"/>
      <c r="R34" s="54">
        <v>690764</v>
      </c>
      <c r="S34" s="54"/>
      <c r="T34" s="54">
        <v>690764</v>
      </c>
      <c r="U34" s="54"/>
      <c r="V34" s="54"/>
      <c r="W34" s="54"/>
      <c r="X34" s="54"/>
      <c r="Y34" s="54"/>
      <c r="Z34" s="54"/>
      <c r="AA34" s="54"/>
      <c r="AB34" s="54"/>
      <c r="AC34" s="11">
        <f t="shared" si="0"/>
        <v>1381528</v>
      </c>
    </row>
    <row r="35" spans="1:31" s="14" customFormat="1" ht="15.5" hidden="1" thickTop="1" x14ac:dyDescent="0.35">
      <c r="A35" s="59" t="s">
        <v>23</v>
      </c>
      <c r="B35" s="12" t="s">
        <v>17</v>
      </c>
      <c r="C35" s="52" t="s">
        <v>84</v>
      </c>
      <c r="D35" s="74" t="s">
        <v>85</v>
      </c>
      <c r="E35" s="75" t="s">
        <v>86</v>
      </c>
      <c r="F35" s="10" t="s">
        <v>14</v>
      </c>
      <c r="G35" s="10"/>
      <c r="H35" s="13"/>
      <c r="I35" s="13"/>
      <c r="J35" s="54"/>
      <c r="K35" s="54"/>
      <c r="L35" s="54"/>
      <c r="M35" s="54"/>
      <c r="N35" s="54">
        <v>95000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11">
        <f t="shared" si="0"/>
        <v>95000</v>
      </c>
      <c r="AE35" s="49"/>
    </row>
    <row r="36" spans="1:31" s="14" customFormat="1" ht="14.5" hidden="1" x14ac:dyDescent="0.35">
      <c r="A36" s="38"/>
      <c r="B36" s="12"/>
      <c r="C36" s="10"/>
      <c r="D36" s="10"/>
      <c r="E36" s="10"/>
      <c r="F36" s="12"/>
      <c r="G36" s="12"/>
      <c r="H36" s="13"/>
      <c r="I36" s="1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11">
        <f t="shared" si="0"/>
        <v>0</v>
      </c>
    </row>
    <row r="37" spans="1:31" s="14" customFormat="1" ht="14.5" x14ac:dyDescent="0.35">
      <c r="A37" s="23" t="s">
        <v>7</v>
      </c>
      <c r="B37" s="41"/>
      <c r="C37" s="41"/>
      <c r="D37" s="41"/>
      <c r="E37" s="41"/>
      <c r="F37" s="63"/>
      <c r="G37" s="63"/>
      <c r="H37" s="13"/>
      <c r="I37" s="1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11">
        <f t="shared" si="0"/>
        <v>0</v>
      </c>
    </row>
    <row r="38" spans="1:31" s="14" customFormat="1" ht="14.5" x14ac:dyDescent="0.35">
      <c r="A38" s="10" t="s">
        <v>35</v>
      </c>
      <c r="B38" s="41"/>
      <c r="C38" s="41"/>
      <c r="D38" s="41"/>
      <c r="E38" s="41"/>
      <c r="F38" s="63"/>
      <c r="G38" s="63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11">
        <f t="shared" si="0"/>
        <v>0</v>
      </c>
    </row>
    <row r="39" spans="1:31" s="14" customFormat="1" ht="14.5" x14ac:dyDescent="0.35">
      <c r="A39" s="15" t="s">
        <v>11</v>
      </c>
      <c r="B39" s="12" t="s">
        <v>62</v>
      </c>
      <c r="C39" s="10" t="s">
        <v>96</v>
      </c>
      <c r="D39" s="10" t="s">
        <v>19</v>
      </c>
      <c r="E39" s="10" t="s">
        <v>20</v>
      </c>
      <c r="F39" s="12">
        <v>17.207000000000001</v>
      </c>
      <c r="G39" s="79" t="s">
        <v>124</v>
      </c>
      <c r="H39" s="54"/>
      <c r="I39" s="54"/>
      <c r="J39" s="54"/>
      <c r="K39" s="54"/>
      <c r="L39" s="54"/>
      <c r="M39" s="54"/>
      <c r="N39" s="54"/>
      <c r="O39" s="54"/>
      <c r="P39" s="54">
        <f>1293930-1</f>
        <v>1293929</v>
      </c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>
        <v>-1070119</v>
      </c>
      <c r="AC39" s="11">
        <f t="shared" si="0"/>
        <v>223810</v>
      </c>
    </row>
    <row r="40" spans="1:31" s="14" customFormat="1" ht="14.5" x14ac:dyDescent="0.35">
      <c r="A40" s="15" t="s">
        <v>11</v>
      </c>
      <c r="B40" s="12" t="s">
        <v>65</v>
      </c>
      <c r="C40" s="10" t="s">
        <v>96</v>
      </c>
      <c r="D40" s="10" t="s">
        <v>19</v>
      </c>
      <c r="E40" s="10" t="s">
        <v>20</v>
      </c>
      <c r="F40" s="12">
        <v>17.207000000000001</v>
      </c>
      <c r="G40" s="79" t="s">
        <v>124</v>
      </c>
      <c r="H40" s="54"/>
      <c r="I40" s="54"/>
      <c r="J40" s="54"/>
      <c r="K40" s="54"/>
      <c r="L40" s="54"/>
      <c r="M40" s="54"/>
      <c r="N40" s="54"/>
      <c r="O40" s="54"/>
      <c r="P40" s="54">
        <v>1</v>
      </c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>
        <v>1070119</v>
      </c>
      <c r="AC40" s="11">
        <f t="shared" si="0"/>
        <v>1070120</v>
      </c>
    </row>
    <row r="41" spans="1:31" s="14" customFormat="1" ht="14.5" x14ac:dyDescent="0.35">
      <c r="A41" s="15" t="s">
        <v>15</v>
      </c>
      <c r="B41" s="12" t="s">
        <v>62</v>
      </c>
      <c r="C41" s="10" t="s">
        <v>96</v>
      </c>
      <c r="D41" s="10" t="s">
        <v>19</v>
      </c>
      <c r="E41" s="10" t="s">
        <v>21</v>
      </c>
      <c r="F41" s="12" t="s">
        <v>12</v>
      </c>
      <c r="G41" s="79" t="s">
        <v>124</v>
      </c>
      <c r="H41" s="54"/>
      <c r="I41" s="54"/>
      <c r="J41" s="54"/>
      <c r="K41" s="54"/>
      <c r="L41" s="54"/>
      <c r="M41" s="54"/>
      <c r="N41" s="54"/>
      <c r="O41" s="54"/>
      <c r="P41" s="54">
        <f>111422-1</f>
        <v>111421</v>
      </c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>
        <v>-69064.05</v>
      </c>
      <c r="AC41" s="11">
        <f t="shared" si="0"/>
        <v>42356.95</v>
      </c>
    </row>
    <row r="42" spans="1:31" s="14" customFormat="1" ht="14.5" x14ac:dyDescent="0.35">
      <c r="A42" s="15" t="s">
        <v>15</v>
      </c>
      <c r="B42" s="12" t="s">
        <v>65</v>
      </c>
      <c r="C42" s="10" t="s">
        <v>96</v>
      </c>
      <c r="D42" s="10" t="s">
        <v>19</v>
      </c>
      <c r="E42" s="10" t="s">
        <v>21</v>
      </c>
      <c r="F42" s="12" t="s">
        <v>12</v>
      </c>
      <c r="G42" s="79" t="s">
        <v>124</v>
      </c>
      <c r="H42" s="54"/>
      <c r="I42" s="54"/>
      <c r="J42" s="54"/>
      <c r="K42" s="54"/>
      <c r="L42" s="54"/>
      <c r="M42" s="54"/>
      <c r="N42" s="54"/>
      <c r="O42" s="54"/>
      <c r="P42" s="54">
        <v>1</v>
      </c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>
        <v>69064.05</v>
      </c>
      <c r="AC42" s="11">
        <f t="shared" si="0"/>
        <v>69065.05</v>
      </c>
    </row>
    <row r="43" spans="1:31" s="14" customFormat="1" ht="14.5" hidden="1" x14ac:dyDescent="0.35">
      <c r="A43" s="80" t="s">
        <v>135</v>
      </c>
      <c r="B43" s="68" t="s">
        <v>17</v>
      </c>
      <c r="C43" s="81" t="s">
        <v>142</v>
      </c>
      <c r="D43" s="82" t="s">
        <v>22</v>
      </c>
      <c r="E43" s="82" t="s">
        <v>136</v>
      </c>
      <c r="F43" s="12" t="s">
        <v>14</v>
      </c>
      <c r="G43" s="65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>
        <v>4375</v>
      </c>
      <c r="X43" s="57"/>
      <c r="Y43" s="57"/>
      <c r="Z43" s="57"/>
      <c r="AA43" s="57"/>
      <c r="AB43" s="57"/>
      <c r="AC43" s="11">
        <f t="shared" si="0"/>
        <v>4375</v>
      </c>
    </row>
    <row r="44" spans="1:31" s="14" customFormat="1" ht="14.5" hidden="1" x14ac:dyDescent="0.35">
      <c r="A44" s="80" t="s">
        <v>137</v>
      </c>
      <c r="B44" s="68" t="s">
        <v>17</v>
      </c>
      <c r="C44" s="83" t="s">
        <v>143</v>
      </c>
      <c r="D44" s="83" t="s">
        <v>29</v>
      </c>
      <c r="E44" s="82" t="s">
        <v>138</v>
      </c>
      <c r="F44" s="12" t="s">
        <v>14</v>
      </c>
      <c r="G44" s="65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>
        <v>17063.21</v>
      </c>
      <c r="X44" s="57"/>
      <c r="Y44" s="57"/>
      <c r="Z44" s="57"/>
      <c r="AA44" s="57"/>
      <c r="AB44" s="57"/>
      <c r="AC44" s="11">
        <f t="shared" si="0"/>
        <v>17063.21</v>
      </c>
    </row>
    <row r="45" spans="1:31" s="14" customFormat="1" ht="14.5" hidden="1" x14ac:dyDescent="0.35">
      <c r="A45" s="80" t="s">
        <v>139</v>
      </c>
      <c r="B45" s="68" t="s">
        <v>17</v>
      </c>
      <c r="C45" s="84" t="s">
        <v>144</v>
      </c>
      <c r="D45" s="84" t="s">
        <v>25</v>
      </c>
      <c r="E45" s="85" t="s">
        <v>140</v>
      </c>
      <c r="F45" s="12" t="s">
        <v>14</v>
      </c>
      <c r="G45" s="65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>
        <v>22750.95</v>
      </c>
      <c r="X45" s="57"/>
      <c r="Y45" s="57"/>
      <c r="Z45" s="57"/>
      <c r="AA45" s="57"/>
      <c r="AB45" s="57"/>
      <c r="AC45" s="11">
        <f t="shared" si="0"/>
        <v>22750.95</v>
      </c>
    </row>
    <row r="46" spans="1:31" s="14" customFormat="1" ht="14.5" hidden="1" x14ac:dyDescent="0.35">
      <c r="A46" s="80" t="s">
        <v>141</v>
      </c>
      <c r="B46" s="68" t="s">
        <v>17</v>
      </c>
      <c r="C46" s="86" t="s">
        <v>145</v>
      </c>
      <c r="D46" s="86" t="s">
        <v>30</v>
      </c>
      <c r="E46" s="87" t="s">
        <v>31</v>
      </c>
      <c r="F46" s="12" t="s">
        <v>14</v>
      </c>
      <c r="G46" s="65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>
        <v>12088.07</v>
      </c>
      <c r="X46" s="57"/>
      <c r="Y46" s="57"/>
      <c r="Z46" s="57"/>
      <c r="AA46" s="57"/>
      <c r="AB46" s="57"/>
      <c r="AC46" s="11">
        <f t="shared" si="0"/>
        <v>12088.07</v>
      </c>
    </row>
    <row r="47" spans="1:31" s="14" customFormat="1" ht="14.5" hidden="1" x14ac:dyDescent="0.35">
      <c r="A47" s="92" t="s">
        <v>147</v>
      </c>
      <c r="B47" s="68" t="s">
        <v>17</v>
      </c>
      <c r="C47" s="89" t="s">
        <v>148</v>
      </c>
      <c r="D47" s="90" t="s">
        <v>149</v>
      </c>
      <c r="E47" s="85" t="s">
        <v>150</v>
      </c>
      <c r="F47" s="12" t="s">
        <v>14</v>
      </c>
      <c r="G47" s="65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>
        <v>2761.34</v>
      </c>
      <c r="Y47" s="57"/>
      <c r="Z47" s="57"/>
      <c r="AA47" s="57"/>
      <c r="AB47" s="57"/>
      <c r="AC47" s="11">
        <f t="shared" si="0"/>
        <v>2761.34</v>
      </c>
    </row>
    <row r="48" spans="1:31" s="14" customFormat="1" ht="14.5" hidden="1" x14ac:dyDescent="0.35">
      <c r="A48" s="88" t="s">
        <v>157</v>
      </c>
      <c r="B48" s="68" t="s">
        <v>17</v>
      </c>
      <c r="C48" s="10" t="s">
        <v>158</v>
      </c>
      <c r="D48" s="10" t="s">
        <v>159</v>
      </c>
      <c r="E48" s="91" t="s">
        <v>160</v>
      </c>
      <c r="F48" s="12" t="s">
        <v>14</v>
      </c>
      <c r="G48" s="65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>
        <v>2006.95</v>
      </c>
      <c r="Z48" s="57"/>
      <c r="AA48" s="57"/>
      <c r="AB48" s="57"/>
      <c r="AC48" s="11">
        <f t="shared" si="0"/>
        <v>2006.95</v>
      </c>
    </row>
    <row r="49" spans="1:30" s="14" customFormat="1" ht="14.5" hidden="1" x14ac:dyDescent="0.35">
      <c r="A49" s="92" t="s">
        <v>165</v>
      </c>
      <c r="B49" s="68" t="s">
        <v>166</v>
      </c>
      <c r="C49" s="93" t="s">
        <v>167</v>
      </c>
      <c r="D49" s="93" t="s">
        <v>33</v>
      </c>
      <c r="E49" s="93" t="s">
        <v>34</v>
      </c>
      <c r="F49" s="94">
        <v>10.561</v>
      </c>
      <c r="G49" s="65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>
        <v>12443.20422345</v>
      </c>
      <c r="AA49" s="57"/>
      <c r="AB49" s="57"/>
      <c r="AC49" s="11">
        <f t="shared" si="0"/>
        <v>12443.20422345</v>
      </c>
    </row>
    <row r="50" spans="1:30" s="14" customFormat="1" ht="14.5" hidden="1" x14ac:dyDescent="0.35">
      <c r="A50" s="15" t="s">
        <v>165</v>
      </c>
      <c r="B50" s="68" t="s">
        <v>168</v>
      </c>
      <c r="C50" s="93" t="s">
        <v>167</v>
      </c>
      <c r="D50" s="93" t="s">
        <v>33</v>
      </c>
      <c r="E50" s="93" t="s">
        <v>34</v>
      </c>
      <c r="F50" s="94">
        <v>10.561</v>
      </c>
      <c r="G50" s="65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>
        <v>15554.035776550001</v>
      </c>
      <c r="AA50" s="57"/>
      <c r="AB50" s="57"/>
      <c r="AC50" s="11">
        <f t="shared" si="0"/>
        <v>15554.035776550001</v>
      </c>
    </row>
    <row r="51" spans="1:30" s="14" customFormat="1" ht="14.5" hidden="1" x14ac:dyDescent="0.35">
      <c r="A51" s="15"/>
      <c r="B51" s="55"/>
      <c r="C51" s="56"/>
      <c r="D51" s="10"/>
      <c r="E51" s="56"/>
      <c r="F51" s="65"/>
      <c r="G51" s="65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11">
        <f t="shared" si="0"/>
        <v>0</v>
      </c>
    </row>
    <row r="52" spans="1:30" s="14" customFormat="1" ht="14.5" hidden="1" x14ac:dyDescent="0.35">
      <c r="A52" s="34" t="s">
        <v>24</v>
      </c>
      <c r="B52" s="12" t="s">
        <v>16</v>
      </c>
      <c r="C52" s="66" t="s">
        <v>28</v>
      </c>
      <c r="D52" s="32" t="s">
        <v>26</v>
      </c>
      <c r="E52" s="10" t="s">
        <v>27</v>
      </c>
      <c r="F52" s="64" t="s">
        <v>14</v>
      </c>
      <c r="G52" s="65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11">
        <f t="shared" si="0"/>
        <v>0</v>
      </c>
    </row>
    <row r="53" spans="1:30" s="14" customFormat="1" ht="14.5" hidden="1" x14ac:dyDescent="0.35">
      <c r="A53" s="34" t="s">
        <v>37</v>
      </c>
      <c r="B53" s="68" t="s">
        <v>38</v>
      </c>
      <c r="C53" s="10" t="s">
        <v>39</v>
      </c>
      <c r="D53" s="32" t="s">
        <v>33</v>
      </c>
      <c r="E53" s="10" t="s">
        <v>34</v>
      </c>
      <c r="F53" s="12">
        <v>10.561</v>
      </c>
      <c r="G53" s="35"/>
      <c r="H53" s="57">
        <v>13273.389999999998</v>
      </c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11">
        <f t="shared" si="0"/>
        <v>13273.389999999998</v>
      </c>
    </row>
    <row r="54" spans="1:30" s="14" customFormat="1" ht="14.5" hidden="1" x14ac:dyDescent="0.35">
      <c r="A54" s="15" t="s">
        <v>44</v>
      </c>
      <c r="B54" s="68" t="s">
        <v>17</v>
      </c>
      <c r="C54" s="10" t="s">
        <v>45</v>
      </c>
      <c r="D54" s="10" t="s">
        <v>26</v>
      </c>
      <c r="E54" s="10" t="s">
        <v>46</v>
      </c>
      <c r="F54" s="12" t="s">
        <v>14</v>
      </c>
      <c r="G54" s="35"/>
      <c r="H54" s="57"/>
      <c r="I54" s="57">
        <v>50695.496014116412</v>
      </c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>
        <v>14000</v>
      </c>
      <c r="V54" s="57"/>
      <c r="W54" s="57"/>
      <c r="X54" s="57"/>
      <c r="Y54" s="57"/>
      <c r="Z54" s="57"/>
      <c r="AA54" s="57"/>
      <c r="AB54" s="57"/>
      <c r="AC54" s="11">
        <f t="shared" si="0"/>
        <v>64695.496014116412</v>
      </c>
    </row>
    <row r="55" spans="1:30" s="14" customFormat="1" ht="14.5" hidden="1" x14ac:dyDescent="0.35">
      <c r="A55" s="15"/>
      <c r="B55" s="12"/>
      <c r="C55" s="36"/>
      <c r="D55" s="36"/>
      <c r="E55" s="37"/>
      <c r="F55" s="35"/>
      <c r="G55" s="35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11">
        <f t="shared" si="0"/>
        <v>0</v>
      </c>
    </row>
    <row r="56" spans="1:30" s="14" customFormat="1" ht="14.5" hidden="1" x14ac:dyDescent="0.35">
      <c r="A56" s="23" t="s">
        <v>7</v>
      </c>
      <c r="B56" s="12"/>
      <c r="C56" s="36"/>
      <c r="D56" s="36"/>
      <c r="E56" s="37"/>
      <c r="F56" s="35"/>
      <c r="G56" s="35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11">
        <f t="shared" si="0"/>
        <v>0</v>
      </c>
    </row>
    <row r="57" spans="1:30" s="14" customFormat="1" ht="14.5" hidden="1" x14ac:dyDescent="0.35">
      <c r="A57" s="10" t="s">
        <v>72</v>
      </c>
      <c r="B57" s="12"/>
      <c r="C57" s="28"/>
      <c r="D57" s="36"/>
      <c r="E57" s="37"/>
      <c r="F57" s="35"/>
      <c r="G57" s="35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11">
        <f t="shared" si="0"/>
        <v>0</v>
      </c>
    </row>
    <row r="58" spans="1:30" s="14" customFormat="1" ht="14.5" hidden="1" x14ac:dyDescent="0.35">
      <c r="A58" s="41" t="s">
        <v>77</v>
      </c>
      <c r="B58" s="12" t="s">
        <v>73</v>
      </c>
      <c r="C58" s="53" t="s">
        <v>74</v>
      </c>
      <c r="D58" s="10" t="s">
        <v>75</v>
      </c>
      <c r="E58" s="29" t="s">
        <v>76</v>
      </c>
      <c r="F58" s="32">
        <v>17.800999999999998</v>
      </c>
      <c r="G58" s="79" t="s">
        <v>125</v>
      </c>
      <c r="H58" s="57"/>
      <c r="I58" s="57"/>
      <c r="J58" s="57"/>
      <c r="K58" s="57"/>
      <c r="L58" s="57"/>
      <c r="M58" s="57">
        <v>5324</v>
      </c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11">
        <f t="shared" si="0"/>
        <v>5324</v>
      </c>
    </row>
    <row r="59" spans="1:30" s="14" customFormat="1" ht="14.5" hidden="1" x14ac:dyDescent="0.35">
      <c r="A59" s="38"/>
      <c r="B59" s="12"/>
      <c r="C59" s="28"/>
      <c r="D59" s="28"/>
      <c r="E59" s="29"/>
      <c r="F59" s="32"/>
      <c r="G59" s="7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11">
        <f t="shared" si="0"/>
        <v>0</v>
      </c>
    </row>
    <row r="60" spans="1:30" s="14" customFormat="1" ht="14.5" hidden="1" x14ac:dyDescent="0.35">
      <c r="A60" s="38" t="s">
        <v>32</v>
      </c>
      <c r="B60" s="12"/>
      <c r="C60" s="10"/>
      <c r="D60" s="56"/>
      <c r="E60" s="10"/>
      <c r="F60" s="10">
        <v>17.225000000000001</v>
      </c>
      <c r="G60" s="51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11">
        <f t="shared" si="0"/>
        <v>0</v>
      </c>
      <c r="AD60" s="49"/>
    </row>
    <row r="61" spans="1:30" s="14" customFormat="1" ht="14.5" hidden="1" x14ac:dyDescent="0.35">
      <c r="A61" s="41"/>
      <c r="B61" s="12"/>
      <c r="C61" s="53"/>
      <c r="D61" s="28"/>
      <c r="E61" s="10"/>
      <c r="F61" s="10"/>
      <c r="G61" s="51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11">
        <f t="shared" si="0"/>
        <v>0</v>
      </c>
    </row>
    <row r="62" spans="1:30" s="14" customFormat="1" ht="14.5" hidden="1" x14ac:dyDescent="0.35">
      <c r="A62" s="15"/>
      <c r="B62" s="12"/>
      <c r="C62" s="36"/>
      <c r="D62" s="36"/>
      <c r="E62" s="28"/>
      <c r="F62" s="35"/>
      <c r="G62" s="35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11">
        <f t="shared" si="0"/>
        <v>0</v>
      </c>
    </row>
    <row r="63" spans="1:30" s="14" customFormat="1" ht="14.5" x14ac:dyDescent="0.35">
      <c r="A63" s="15"/>
      <c r="B63" s="12"/>
      <c r="C63" s="36"/>
      <c r="D63" s="36"/>
      <c r="E63" s="28"/>
      <c r="F63" s="35"/>
      <c r="G63" s="35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11">
        <f t="shared" si="0"/>
        <v>0</v>
      </c>
    </row>
    <row r="64" spans="1:30" s="14" customFormat="1" ht="14.5" x14ac:dyDescent="0.35">
      <c r="A64" s="23" t="s">
        <v>7</v>
      </c>
      <c r="B64" s="12"/>
      <c r="C64" s="28"/>
      <c r="D64" s="36"/>
      <c r="E64" s="36"/>
      <c r="F64" s="35"/>
      <c r="G64" s="35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11">
        <f t="shared" si="0"/>
        <v>0</v>
      </c>
    </row>
    <row r="65" spans="1:29" s="14" customFormat="1" ht="14.5" x14ac:dyDescent="0.35">
      <c r="A65" s="10" t="s">
        <v>126</v>
      </c>
      <c r="B65" s="12"/>
      <c r="C65" s="28"/>
      <c r="D65" s="36"/>
      <c r="E65" s="36"/>
      <c r="F65" s="35"/>
      <c r="G65" s="35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11">
        <f t="shared" si="0"/>
        <v>0</v>
      </c>
    </row>
    <row r="66" spans="1:29" s="14" customFormat="1" ht="14.5" x14ac:dyDescent="0.35">
      <c r="A66" s="30" t="s">
        <v>128</v>
      </c>
      <c r="B66" s="12" t="s">
        <v>17</v>
      </c>
      <c r="C66" s="10" t="s">
        <v>129</v>
      </c>
      <c r="D66" s="56" t="s">
        <v>130</v>
      </c>
      <c r="E66" s="56" t="s">
        <v>131</v>
      </c>
      <c r="F66" s="10">
        <v>17.245000000000001</v>
      </c>
      <c r="G66" s="79" t="s">
        <v>127</v>
      </c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>
        <f>71793.7061571772-1</f>
        <v>71792.706157177206</v>
      </c>
      <c r="W66" s="57"/>
      <c r="X66" s="57"/>
      <c r="Y66" s="57"/>
      <c r="Z66" s="57"/>
      <c r="AA66" s="57"/>
      <c r="AB66" s="57">
        <v>-68187.5</v>
      </c>
      <c r="AC66" s="11">
        <f t="shared" si="0"/>
        <v>3605.2061571772065</v>
      </c>
    </row>
    <row r="67" spans="1:29" s="14" customFormat="1" ht="14.5" x14ac:dyDescent="0.35">
      <c r="A67" s="30" t="s">
        <v>128</v>
      </c>
      <c r="B67" s="12" t="s">
        <v>174</v>
      </c>
      <c r="C67" s="10" t="s">
        <v>129</v>
      </c>
      <c r="D67" s="56" t="s">
        <v>130</v>
      </c>
      <c r="E67" s="56" t="s">
        <v>131</v>
      </c>
      <c r="F67" s="10">
        <v>17.245000000000001</v>
      </c>
      <c r="G67" s="79" t="s">
        <v>127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>
        <v>1</v>
      </c>
      <c r="W67" s="57"/>
      <c r="X67" s="57"/>
      <c r="Y67" s="57"/>
      <c r="Z67" s="57"/>
      <c r="AA67" s="57"/>
      <c r="AB67" s="57">
        <f>68187.5-1</f>
        <v>68186.5</v>
      </c>
      <c r="AC67" s="11">
        <f t="shared" si="0"/>
        <v>68187.5</v>
      </c>
    </row>
    <row r="68" spans="1:29" s="14" customFormat="1" ht="14.5" x14ac:dyDescent="0.35">
      <c r="A68" s="30" t="s">
        <v>128</v>
      </c>
      <c r="B68" s="12" t="s">
        <v>175</v>
      </c>
      <c r="C68" s="10" t="s">
        <v>129</v>
      </c>
      <c r="D68" s="56" t="s">
        <v>130</v>
      </c>
      <c r="E68" s="56" t="s">
        <v>131</v>
      </c>
      <c r="F68" s="10">
        <v>17.245000000000001</v>
      </c>
      <c r="G68" s="79" t="s">
        <v>127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>
        <v>1</v>
      </c>
      <c r="AC68" s="11">
        <f t="shared" si="0"/>
        <v>1</v>
      </c>
    </row>
    <row r="69" spans="1:29" s="14" customFormat="1" ht="14.5" x14ac:dyDescent="0.35">
      <c r="A69" s="41"/>
      <c r="B69" s="12"/>
      <c r="C69" s="10"/>
      <c r="D69" s="10"/>
      <c r="E69" s="10"/>
      <c r="F69" s="10"/>
      <c r="G69" s="51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11">
        <f t="shared" si="0"/>
        <v>0</v>
      </c>
    </row>
    <row r="70" spans="1:29" s="14" customFormat="1" ht="14.5" x14ac:dyDescent="0.35">
      <c r="A70" s="41"/>
      <c r="B70" s="12"/>
      <c r="C70" s="10"/>
      <c r="D70" s="10"/>
      <c r="E70" s="10"/>
      <c r="F70" s="10"/>
      <c r="G70" s="51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11">
        <f t="shared" si="0"/>
        <v>0</v>
      </c>
    </row>
    <row r="71" spans="1:29" s="14" customFormat="1" ht="14.5" x14ac:dyDescent="0.35">
      <c r="A71" s="41"/>
      <c r="B71" s="12"/>
      <c r="C71" s="10"/>
      <c r="D71" s="10"/>
      <c r="E71" s="10"/>
      <c r="F71" s="10"/>
      <c r="G71" s="51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11">
        <f t="shared" si="0"/>
        <v>0</v>
      </c>
    </row>
    <row r="72" spans="1:29" s="14" customFormat="1" ht="14.5" x14ac:dyDescent="0.35">
      <c r="A72" s="41"/>
      <c r="B72" s="12"/>
      <c r="C72" s="10"/>
      <c r="D72" s="10"/>
      <c r="E72" s="10"/>
      <c r="F72" s="10"/>
      <c r="G72" s="51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11">
        <f t="shared" si="0"/>
        <v>0</v>
      </c>
    </row>
    <row r="73" spans="1:29" s="14" customFormat="1" ht="15" thickBot="1" x14ac:dyDescent="0.4">
      <c r="A73" s="50"/>
      <c r="B73" s="50"/>
      <c r="C73" s="50"/>
      <c r="D73" s="51"/>
      <c r="E73" s="51"/>
      <c r="F73" s="51"/>
      <c r="G73" s="51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11">
        <f>SUM(H73:H73)</f>
        <v>0</v>
      </c>
    </row>
    <row r="74" spans="1:29" s="9" customFormat="1" ht="15" thickBot="1" x14ac:dyDescent="0.4">
      <c r="A74" s="42" t="s">
        <v>0</v>
      </c>
      <c r="B74" s="43"/>
      <c r="C74" s="44"/>
      <c r="D74" s="44"/>
      <c r="E74" s="44"/>
      <c r="F74" s="44"/>
      <c r="G74" s="44"/>
      <c r="H74" s="67">
        <f>SUM(H6:H73)</f>
        <v>13273.389999999998</v>
      </c>
      <c r="I74" s="67">
        <f>SUM(I54:I73)</f>
        <v>50695.496014116412</v>
      </c>
      <c r="J74" s="67">
        <f>SUM(J26:J29)</f>
        <v>694583.81</v>
      </c>
      <c r="K74" s="67">
        <f>SUM(K7:K9)</f>
        <v>1169231</v>
      </c>
      <c r="L74" s="67">
        <f>SUM(L7:L71)</f>
        <v>262584</v>
      </c>
      <c r="M74" s="67">
        <f>SUM(M57:M73)</f>
        <v>5324</v>
      </c>
      <c r="N74" s="67">
        <f>SUM(N33:N36)</f>
        <v>95000</v>
      </c>
      <c r="O74" s="67">
        <f>SUM(O7:O11)</f>
        <v>188256</v>
      </c>
      <c r="P74" s="67">
        <f>SUM(P38:P72)</f>
        <v>1405352</v>
      </c>
      <c r="Q74" s="67">
        <f>SUM(Q13:Q22)</f>
        <v>1043194</v>
      </c>
      <c r="R74" s="67">
        <f>SUM(R33:R73)</f>
        <v>690764</v>
      </c>
      <c r="S74" s="67">
        <f>SUM(S14:S23)</f>
        <v>841284</v>
      </c>
      <c r="T74" s="67">
        <f>SUM(T32:T36)</f>
        <v>690764</v>
      </c>
      <c r="U74" s="67">
        <f>SUM(U37:U73)</f>
        <v>14000</v>
      </c>
      <c r="V74" s="67">
        <f>SUM(V66:V71)</f>
        <v>71793.706157177206</v>
      </c>
      <c r="W74" s="67">
        <f>SUM(W43:W46)</f>
        <v>56277.23</v>
      </c>
      <c r="X74" s="67">
        <f>SUM(X37:X50)</f>
        <v>2761.34</v>
      </c>
      <c r="Y74" s="67">
        <f>SUM(Y38:Y51)</f>
        <v>2006.95</v>
      </c>
      <c r="Z74" s="67">
        <f>SUM(Z49:Z50)</f>
        <v>27997.24</v>
      </c>
      <c r="AA74" s="67">
        <f>SUM(AA24:AA30)</f>
        <v>86592.23</v>
      </c>
      <c r="AB74" s="67">
        <f>SUM(AB8:AB72)</f>
        <v>0</v>
      </c>
      <c r="AC74" s="22"/>
    </row>
    <row r="75" spans="1:29" s="9" customFormat="1" ht="14.5" x14ac:dyDescent="0.35">
      <c r="A75" s="16"/>
      <c r="B75" s="16"/>
      <c r="C75" s="17"/>
      <c r="D75" s="17"/>
      <c r="E75" s="17"/>
      <c r="F75" s="17"/>
      <c r="G75" s="17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02"/>
      <c r="AC75" s="19"/>
    </row>
    <row r="76" spans="1:29" s="9" customFormat="1" ht="15.5" x14ac:dyDescent="0.35">
      <c r="A76" s="14" t="s">
        <v>8</v>
      </c>
      <c r="C76" s="27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103"/>
    </row>
    <row r="77" spans="1:29" s="9" customFormat="1" ht="15.5" hidden="1" x14ac:dyDescent="0.35">
      <c r="A77" s="14" t="s">
        <v>40</v>
      </c>
      <c r="C77" s="27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103"/>
    </row>
    <row r="78" spans="1:29" s="9" customFormat="1" ht="14.5" hidden="1" x14ac:dyDescent="0.35">
      <c r="A78" s="16" t="s">
        <v>41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103"/>
    </row>
    <row r="79" spans="1:29" s="9" customFormat="1" ht="14.5" hidden="1" x14ac:dyDescent="0.35">
      <c r="A79" s="14" t="s">
        <v>42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103"/>
    </row>
    <row r="80" spans="1:29" s="9" customFormat="1" ht="14.5" hidden="1" x14ac:dyDescent="0.35">
      <c r="A80" s="14" t="s">
        <v>43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103"/>
    </row>
    <row r="81" spans="1:28" s="9" customFormat="1" ht="14.5" hidden="1" x14ac:dyDescent="0.35">
      <c r="A81" s="14" t="s">
        <v>49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103"/>
    </row>
    <row r="82" spans="1:28" s="9" customFormat="1" ht="14.5" hidden="1" x14ac:dyDescent="0.35">
      <c r="A82" s="14" t="s">
        <v>50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103"/>
    </row>
    <row r="83" spans="1:28" s="9" customFormat="1" ht="14.5" hidden="1" x14ac:dyDescent="0.35">
      <c r="A83" s="14" t="s">
        <v>58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103"/>
    </row>
    <row r="84" spans="1:28" s="9" customFormat="1" ht="14.5" hidden="1" x14ac:dyDescent="0.35">
      <c r="A84" s="14" t="s">
        <v>59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103"/>
    </row>
    <row r="85" spans="1:28" s="9" customFormat="1" ht="14.5" hidden="1" x14ac:dyDescent="0.35">
      <c r="A85" s="14" t="s">
        <v>67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103"/>
    </row>
    <row r="86" spans="1:28" s="9" customFormat="1" ht="14.5" hidden="1" x14ac:dyDescent="0.35">
      <c r="A86" s="14" t="s">
        <v>68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103"/>
    </row>
    <row r="87" spans="1:28" s="9" customFormat="1" ht="14.5" hidden="1" x14ac:dyDescent="0.35">
      <c r="A87" s="14" t="s">
        <v>78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103"/>
    </row>
    <row r="88" spans="1:28" ht="14.5" hidden="1" x14ac:dyDescent="0.35">
      <c r="A88" s="14" t="s">
        <v>79</v>
      </c>
    </row>
    <row r="89" spans="1:28" ht="14.5" hidden="1" x14ac:dyDescent="0.35">
      <c r="A89" s="14" t="s">
        <v>82</v>
      </c>
    </row>
    <row r="90" spans="1:28" ht="14.5" hidden="1" x14ac:dyDescent="0.35">
      <c r="A90" s="14" t="s">
        <v>83</v>
      </c>
    </row>
    <row r="91" spans="1:28" ht="14.5" hidden="1" x14ac:dyDescent="0.35">
      <c r="A91" s="14" t="s">
        <v>89</v>
      </c>
    </row>
    <row r="92" spans="1:28" ht="14.5" hidden="1" x14ac:dyDescent="0.35">
      <c r="A92" s="14" t="s">
        <v>88</v>
      </c>
    </row>
    <row r="93" spans="1:28" ht="14.5" hidden="1" x14ac:dyDescent="0.35">
      <c r="A93" s="14" t="s">
        <v>95</v>
      </c>
    </row>
    <row r="94" spans="1:28" ht="14.5" hidden="1" x14ac:dyDescent="0.35">
      <c r="A94" s="14" t="s">
        <v>94</v>
      </c>
    </row>
    <row r="95" spans="1:28" ht="14.5" hidden="1" x14ac:dyDescent="0.35">
      <c r="A95" s="14" t="s">
        <v>99</v>
      </c>
    </row>
    <row r="96" spans="1:28" ht="14.5" hidden="1" x14ac:dyDescent="0.35">
      <c r="A96" s="14" t="s">
        <v>98</v>
      </c>
    </row>
    <row r="97" spans="1:1" ht="14.5" hidden="1" x14ac:dyDescent="0.35">
      <c r="A97" s="14" t="s">
        <v>108</v>
      </c>
    </row>
    <row r="98" spans="1:1" ht="14.5" hidden="1" x14ac:dyDescent="0.35">
      <c r="A98" s="14" t="s">
        <v>104</v>
      </c>
    </row>
    <row r="99" spans="1:1" ht="14.5" hidden="1" x14ac:dyDescent="0.35">
      <c r="A99" s="14" t="s">
        <v>111</v>
      </c>
    </row>
    <row r="100" spans="1:1" ht="14.5" hidden="1" x14ac:dyDescent="0.35">
      <c r="A100" s="14" t="s">
        <v>110</v>
      </c>
    </row>
    <row r="101" spans="1:1" ht="14.5" hidden="1" x14ac:dyDescent="0.35">
      <c r="A101" s="14" t="s">
        <v>114</v>
      </c>
    </row>
    <row r="102" spans="1:1" ht="14.5" hidden="1" x14ac:dyDescent="0.35">
      <c r="A102" s="14" t="s">
        <v>104</v>
      </c>
    </row>
    <row r="103" spans="1:1" ht="14.5" hidden="1" x14ac:dyDescent="0.35">
      <c r="A103" s="14" t="s">
        <v>117</v>
      </c>
    </row>
    <row r="104" spans="1:1" ht="14.5" hidden="1" x14ac:dyDescent="0.35">
      <c r="A104" s="14" t="s">
        <v>116</v>
      </c>
    </row>
    <row r="105" spans="1:1" ht="14.5" hidden="1" x14ac:dyDescent="0.35">
      <c r="A105" s="14" t="s">
        <v>121</v>
      </c>
    </row>
    <row r="106" spans="1:1" ht="14.5" hidden="1" x14ac:dyDescent="0.35">
      <c r="A106" s="14" t="s">
        <v>119</v>
      </c>
    </row>
    <row r="107" spans="1:1" ht="14.5" hidden="1" x14ac:dyDescent="0.35">
      <c r="A107" s="14" t="s">
        <v>134</v>
      </c>
    </row>
    <row r="108" spans="1:1" ht="14.5" hidden="1" x14ac:dyDescent="0.35">
      <c r="A108" s="14" t="s">
        <v>133</v>
      </c>
    </row>
    <row r="109" spans="1:1" ht="14.5" hidden="1" x14ac:dyDescent="0.35">
      <c r="A109" s="14" t="s">
        <v>151</v>
      </c>
    </row>
    <row r="110" spans="1:1" ht="14.5" hidden="1" x14ac:dyDescent="0.35">
      <c r="A110" s="14" t="s">
        <v>133</v>
      </c>
    </row>
    <row r="111" spans="1:1" ht="14.5" hidden="1" x14ac:dyDescent="0.35">
      <c r="A111" s="14" t="s">
        <v>161</v>
      </c>
    </row>
    <row r="112" spans="1:1" ht="14.5" hidden="1" x14ac:dyDescent="0.35">
      <c r="A112" s="14" t="s">
        <v>133</v>
      </c>
    </row>
    <row r="113" spans="1:1" ht="14.5" hidden="1" x14ac:dyDescent="0.35">
      <c r="A113" s="14" t="s">
        <v>164</v>
      </c>
    </row>
    <row r="114" spans="1:1" ht="14.5" hidden="1" x14ac:dyDescent="0.35">
      <c r="A114" s="14" t="s">
        <v>163</v>
      </c>
    </row>
    <row r="115" spans="1:1" ht="14.5" hidden="1" x14ac:dyDescent="0.35">
      <c r="A115" s="14" t="s">
        <v>171</v>
      </c>
    </row>
    <row r="116" spans="1:1" ht="14.5" hidden="1" x14ac:dyDescent="0.35">
      <c r="A116" s="14" t="s">
        <v>170</v>
      </c>
    </row>
    <row r="117" spans="1:1" ht="14.5" x14ac:dyDescent="0.35">
      <c r="A117" s="14" t="s">
        <v>176</v>
      </c>
    </row>
    <row r="118" spans="1:1" ht="14.5" x14ac:dyDescent="0.35">
      <c r="A118" s="14" t="s">
        <v>177</v>
      </c>
    </row>
    <row r="124" spans="1:1" ht="14.5" x14ac:dyDescent="0.35">
      <c r="A124" s="9" t="s">
        <v>120</v>
      </c>
    </row>
    <row r="125" spans="1:1" ht="14.5" x14ac:dyDescent="0.35">
      <c r="A125" s="9" t="s">
        <v>152</v>
      </c>
    </row>
    <row r="126" spans="1:1" ht="14.5" x14ac:dyDescent="0.35">
      <c r="A126" s="9" t="s">
        <v>155</v>
      </c>
    </row>
    <row r="127" spans="1:1" ht="14.5" x14ac:dyDescent="0.35">
      <c r="A127" s="9" t="s">
        <v>153</v>
      </c>
    </row>
    <row r="128" spans="1:1" ht="14.5" x14ac:dyDescent="0.35">
      <c r="A128" s="9" t="s">
        <v>154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2023-06-26T18:28:59Z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