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milly_ruiz_mass_gov/Documents/Finance 22/FINANCE 23/METRO NORTH REB/"/>
    </mc:Choice>
  </mc:AlternateContent>
  <xr:revisionPtr revIDLastSave="0" documentId="8_{2662E502-C9C2-46EE-86FC-DCA2A5BA66C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METRO N REB" sheetId="2" r:id="rId1"/>
  </sheets>
  <definedNames>
    <definedName name="_xlnm.Print_Area" localSheetId="0">'METRO N REB'!$A$1:$F$70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15" i="2" l="1"/>
  <c r="Q15" i="2" s="1"/>
  <c r="Q16" i="2"/>
  <c r="Q37" i="2"/>
  <c r="Q39" i="2"/>
  <c r="O38" i="2"/>
  <c r="Q38" i="2" s="1"/>
  <c r="O36" i="2"/>
  <c r="Q36" i="2" s="1"/>
  <c r="Q11" i="2"/>
  <c r="N10" i="2"/>
  <c r="Q10" i="2" s="1"/>
  <c r="Q32" i="2"/>
  <c r="M68" i="2"/>
  <c r="L68" i="2"/>
  <c r="Q52" i="2"/>
  <c r="Q13" i="2"/>
  <c r="K12" i="2"/>
  <c r="K68" i="2" s="1"/>
  <c r="Q9" i="2"/>
  <c r="J8" i="2"/>
  <c r="J68" i="2" s="1"/>
  <c r="I23" i="2"/>
  <c r="I68" i="2" s="1"/>
  <c r="Q24" i="2"/>
  <c r="Q48" i="2"/>
  <c r="H68" i="2"/>
  <c r="Q14" i="2"/>
  <c r="Q17" i="2"/>
  <c r="Q18" i="2"/>
  <c r="Q19" i="2"/>
  <c r="Q20" i="2"/>
  <c r="Q21" i="2"/>
  <c r="Q22" i="2"/>
  <c r="Q25" i="2"/>
  <c r="Q26" i="2"/>
  <c r="Q27" i="2"/>
  <c r="Q28" i="2"/>
  <c r="Q29" i="2"/>
  <c r="Q30" i="2"/>
  <c r="Q31" i="2"/>
  <c r="Q33" i="2"/>
  <c r="Q34" i="2"/>
  <c r="Q35" i="2"/>
  <c r="Q40" i="2"/>
  <c r="Q41" i="2"/>
  <c r="Q42" i="2"/>
  <c r="Q43" i="2"/>
  <c r="Q44" i="2"/>
  <c r="Q45" i="2"/>
  <c r="Q46" i="2"/>
  <c r="Q47" i="2"/>
  <c r="Q49" i="2"/>
  <c r="Q50" i="2"/>
  <c r="Q51" i="2"/>
  <c r="Q54" i="2"/>
  <c r="Q56" i="2"/>
  <c r="Q57" i="2"/>
  <c r="Q58" i="2"/>
  <c r="Q59" i="2"/>
  <c r="Q60" i="2"/>
  <c r="Q61" i="2"/>
  <c r="Q62" i="2"/>
  <c r="Q63" i="2"/>
  <c r="Q64" i="2"/>
  <c r="Q65" i="2"/>
  <c r="Q66" i="2"/>
  <c r="Q67" i="2"/>
  <c r="G68" i="2"/>
  <c r="P68" i="2" l="1"/>
  <c r="O68" i="2"/>
  <c r="Q23" i="2"/>
  <c r="Q8" i="2"/>
  <c r="N68" i="2"/>
  <c r="Q12" i="2"/>
</calcChain>
</file>

<file path=xl/sharedStrings.xml><?xml version="1.0" encoding="utf-8"?>
<sst xmlns="http://schemas.openxmlformats.org/spreadsheetml/2006/main" count="184" uniqueCount="124">
  <si>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</si>
  <si>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</si>
  <si>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</si>
  <si>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</si>
  <si>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</si>
  <si>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</si>
  <si>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</si>
  <si>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MMARS DOCUMENT ID</t>
  </si>
  <si>
    <t xml:space="preserve"> DESCRIPTION:</t>
  </si>
  <si>
    <t>ONE STOP CAREER CENTERS</t>
  </si>
  <si>
    <t xml:space="preserve"> </t>
  </si>
  <si>
    <t>WP 90%</t>
  </si>
  <si>
    <t>17.207</t>
  </si>
  <si>
    <t>STATE ONE STOP</t>
  </si>
  <si>
    <t>N/A</t>
  </si>
  <si>
    <t>WP 10%</t>
  </si>
  <si>
    <t>DOE -ELEMENTARY &amp; SECONDARY ED</t>
  </si>
  <si>
    <t>84.002A</t>
  </si>
  <si>
    <t>ELDER AFFAIRS</t>
  </si>
  <si>
    <t>DOE-CAREER PATHWAYS</t>
  </si>
  <si>
    <t>MA COMMISSION FOR THE BLIND</t>
  </si>
  <si>
    <t>JULY 1, 2020-JUNE 30, 2021</t>
  </si>
  <si>
    <t>JULY 1, 2022-JUNE 30, 2023</t>
  </si>
  <si>
    <t>METRO NORTH REB</t>
  </si>
  <si>
    <t>7002-6626</t>
  </si>
  <si>
    <t>K105</t>
  </si>
  <si>
    <t>K107</t>
  </si>
  <si>
    <t>FH126A20VR</t>
  </si>
  <si>
    <t>4110-3021</t>
  </si>
  <si>
    <t>K122</t>
  </si>
  <si>
    <t>SEPT 23, 2020-JUNE 30, 2021</t>
  </si>
  <si>
    <t>CT EOL 21CCMETNTRADE</t>
  </si>
  <si>
    <t>TRADE</t>
  </si>
  <si>
    <t>WORKFORCE TRAINING FUND</t>
  </si>
  <si>
    <t>DTA</t>
  </si>
  <si>
    <t>OCTOBER 19, 2020-JUNE 30, 2021</t>
  </si>
  <si>
    <t>DOE2021B1</t>
  </si>
  <si>
    <t>7035-0002</t>
  </si>
  <si>
    <t>K117</t>
  </si>
  <si>
    <t>4400-1979</t>
  </si>
  <si>
    <t>J527</t>
  </si>
  <si>
    <t>SPSS2021</t>
  </si>
  <si>
    <t>OCTOBER 28, 2020-JUNE 30, 2021</t>
  </si>
  <si>
    <t xml:space="preserve"> FV002A1922</t>
  </si>
  <si>
    <t>7038-0107</t>
  </si>
  <si>
    <t xml:space="preserve"> K123 </t>
  </si>
  <si>
    <t>MA REHAB COMMISSION (SERVICE DATE 7.1.2020-9.30.2021)</t>
  </si>
  <si>
    <t>JULY 1, 2020-JUNE 30,2021</t>
  </si>
  <si>
    <t xml:space="preserve"> F100VR0020</t>
  </si>
  <si>
    <t>4120-0020</t>
  </si>
  <si>
    <t>K133</t>
  </si>
  <si>
    <t>JULY 1, 2021-SEPTEMBER 30,2021</t>
  </si>
  <si>
    <t>UI</t>
  </si>
  <si>
    <t>4400-3067</t>
  </si>
  <si>
    <t>K103</t>
  </si>
  <si>
    <t>CT EOL 23CCMETNWP</t>
  </si>
  <si>
    <t>INITIAL AWARD FY23</t>
  </si>
  <si>
    <t>DTA WPP EXPANSION FUNDS</t>
  </si>
  <si>
    <t>JULY 1, 2022-SEPT 30, 2022</t>
  </si>
  <si>
    <t>F20223067</t>
  </si>
  <si>
    <t>INITIAL AWARD FY23 JULY 29, 2022</t>
  </si>
  <si>
    <t>TO ADD DTA WPP EXPANSION FUNDS</t>
  </si>
  <si>
    <t>BUDGET #1 FY23 AUGUST 25, 2022</t>
  </si>
  <si>
    <t>TO ADD FY23 WPP FUNDS</t>
  </si>
  <si>
    <t>FY23 WPP PROGRAM</t>
  </si>
  <si>
    <t>JULY 1, 2022-JUNE 20, 2023</t>
  </si>
  <si>
    <t>SPSS2023</t>
  </si>
  <si>
    <t>K227</t>
  </si>
  <si>
    <t>BUDGET #1 FY23</t>
  </si>
  <si>
    <t>CT EOL 23CCMETNNEGREA</t>
  </si>
  <si>
    <t>BUDGET #2 FY23 AUGUST 31, 2022</t>
  </si>
  <si>
    <t>TO ADD RESEA FUNDS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</si>
  <si>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</si>
  <si>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FUIREA22</t>
  </si>
  <si>
    <t>7002-6624</t>
  </si>
  <si>
    <t>UIRE</t>
  </si>
  <si>
    <t>JULY 1, 2023-SEPT 30,2023</t>
  </si>
  <si>
    <t>BUDGET #2 FY23</t>
  </si>
  <si>
    <t>BUDGET #3 FY23</t>
  </si>
  <si>
    <t>BUDGET #3 FY23 SEPTEMBER 30, 2022</t>
  </si>
  <si>
    <t xml:space="preserve">TO ADD FY23 YOUTH </t>
  </si>
  <si>
    <t>CT EOL 23CCMETNWIA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</si>
  <si>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</si>
  <si>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</si>
  <si>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</si>
  <si>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</si>
  <si>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</si>
  <si>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#4 FY23</t>
  </si>
  <si>
    <t>BUDGET #4 FY23 OCTOBER 3, 2022</t>
  </si>
  <si>
    <t>TO ADD FY23 DISLOCATED WORKER</t>
  </si>
  <si>
    <t>DISLOCATED WORKER</t>
  </si>
  <si>
    <t>FWIADWK23A</t>
  </si>
  <si>
    <t>BUDGET #5 FY23</t>
  </si>
  <si>
    <t>CT EOL 23CCMETNVETSUI</t>
  </si>
  <si>
    <t>OCT 1, 2022-DEC 31, 2022</t>
  </si>
  <si>
    <t>FVETS2022</t>
  </si>
  <si>
    <t>7002-6628</t>
  </si>
  <si>
    <t>K110</t>
  </si>
  <si>
    <t>JVSG BRONZE INCENTIVE AWARD</t>
  </si>
  <si>
    <t>BUDGET #5 FY23 OCTOBER 18, 2022</t>
  </si>
  <si>
    <t>TO ADD INCENTIVE AWARD</t>
  </si>
  <si>
    <t>BUDGET #6 FY23</t>
  </si>
  <si>
    <t>CT EOL 23CCMETNSOSWTF</t>
  </si>
  <si>
    <t>BUDGET #6 FY23 OCTOBER 20, 2022</t>
  </si>
  <si>
    <t>TO ADD WTF FUNDS</t>
  </si>
  <si>
    <t>WTRUSTF23</t>
  </si>
  <si>
    <t>7003-0135</t>
  </si>
  <si>
    <t>K264</t>
  </si>
  <si>
    <t>BUDGET #7 FY23</t>
  </si>
  <si>
    <t>TO ADD FY23 ADULT</t>
  </si>
  <si>
    <t>BUDGET #7 FY23 OCTOBER 20, 2022</t>
  </si>
  <si>
    <t>ADULT</t>
  </si>
  <si>
    <t>FWIAADT23A</t>
  </si>
  <si>
    <t>7003-1630</t>
  </si>
  <si>
    <t>BUDGET #8 FY23</t>
  </si>
  <si>
    <t>TO ADD FY23 WP FUNDS</t>
  </si>
  <si>
    <t>BUDGET #8 FY23 OCTOBER 21, 2022</t>
  </si>
  <si>
    <t>FES2023</t>
  </si>
  <si>
    <t>BUDGET #9 FY23</t>
  </si>
  <si>
    <t>TO ADD FY23 DISLOCATED WORKER FUND</t>
  </si>
  <si>
    <t>BUDGET #9 FY23 DECEMBER 9, 2022</t>
  </si>
  <si>
    <t>OCTOBER 1, 2022-JUNE 30,  2023</t>
  </si>
  <si>
    <t>FWIADWK23B</t>
  </si>
  <si>
    <t>7003-1778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</si>
</sst>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16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1" fillId="0" borderId="0"/>
  </cellStyleXfs>
  <cellXfs count="8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7" fillId="0" borderId="0" xfId="0" applyFont="1"/>
    <xf numFmtId="0" fontId="8" fillId="0" borderId="2" xfId="0" applyFont="1" applyBorder="1" applyAlignment="1">
      <alignment horizontal="center"/>
    </xf>
    <xf numFmtId="44" fontId="8" fillId="0" borderId="2" xfId="0" applyNumberFormat="1" applyFont="1" applyBorder="1"/>
    <xf numFmtId="0" fontId="8" fillId="0" borderId="2" xfId="0" quotePrefix="1" applyFont="1" applyBorder="1" applyAlignment="1">
      <alignment horizontal="center"/>
    </xf>
    <xf numFmtId="7" fontId="8" fillId="0" borderId="2" xfId="0" applyNumberFormat="1" applyFont="1" applyBorder="1" applyAlignment="1">
      <alignment horizontal="center"/>
    </xf>
    <xf numFmtId="0" fontId="8" fillId="0" borderId="0" xfId="0" applyFont="1"/>
    <xf numFmtId="0" fontId="8" fillId="0" borderId="2" xfId="0" applyFont="1" applyBorder="1" applyAlignment="1">
      <alignment horizontal="left"/>
    </xf>
    <xf numFmtId="0" fontId="8" fillId="0" borderId="0" xfId="0" applyFont="1" applyAlignment="1">
      <alignment horizontal="left"/>
    </xf>
    <xf numFmtId="43" fontId="8" fillId="0" borderId="0" xfId="0" applyNumberFormat="1" applyFont="1" applyAlignment="1">
      <alignment horizontal="center"/>
    </xf>
    <xf numFmtId="7" fontId="8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7" fillId="0" borderId="0" xfId="0" applyFont="1" applyAlignment="1">
      <alignment horizontal="center"/>
    </xf>
    <xf numFmtId="0" fontId="4" fillId="0" borderId="0" xfId="0" applyFont="1"/>
    <xf numFmtId="7" fontId="8" fillId="0" borderId="3" xfId="1" applyNumberFormat="1" applyFont="1" applyFill="1" applyBorder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44" fontId="8" fillId="0" borderId="5" xfId="0" applyNumberFormat="1" applyFont="1" applyBorder="1"/>
    <xf numFmtId="0" fontId="7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8" fillId="0" borderId="2" xfId="0" applyFont="1" applyBorder="1" applyAlignment="1">
      <alignment horizontal="center" wrapText="1"/>
    </xf>
    <xf numFmtId="49" fontId="8" fillId="0" borderId="2" xfId="0" applyNumberFormat="1" applyFont="1" applyBorder="1" applyAlignment="1">
      <alignment horizontal="center" wrapText="1"/>
    </xf>
    <xf numFmtId="0" fontId="8" fillId="0" borderId="4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wrapText="1"/>
    </xf>
    <xf numFmtId="0" fontId="8" fillId="0" borderId="8" xfId="0" applyFont="1" applyBorder="1" applyAlignment="1">
      <alignment horizontal="left"/>
    </xf>
    <xf numFmtId="0" fontId="8" fillId="0" borderId="8" xfId="0" quotePrefix="1" applyFont="1" applyBorder="1" applyAlignment="1">
      <alignment horizontal="center"/>
    </xf>
    <xf numFmtId="0" fontId="8" fillId="0" borderId="8" xfId="0" applyFont="1" applyBorder="1" applyAlignment="1">
      <alignment horizontal="center" wrapText="1"/>
    </xf>
    <xf numFmtId="49" fontId="8" fillId="0" borderId="8" xfId="0" applyNumberFormat="1" applyFont="1" applyBorder="1" applyAlignment="1">
      <alignment horizontal="center" wrapText="1"/>
    </xf>
    <xf numFmtId="0" fontId="8" fillId="0" borderId="4" xfId="0" applyFont="1" applyBorder="1" applyAlignment="1">
      <alignment wrapText="1"/>
    </xf>
    <xf numFmtId="0" fontId="8" fillId="0" borderId="4" xfId="0" quotePrefix="1" applyFont="1" applyBorder="1" applyAlignment="1">
      <alignment horizontal="center"/>
    </xf>
    <xf numFmtId="0" fontId="8" fillId="0" borderId="4" xfId="0" applyFont="1" applyBorder="1" applyAlignment="1">
      <alignment horizontal="left" wrapText="1"/>
    </xf>
    <xf numFmtId="0" fontId="8" fillId="0" borderId="2" xfId="0" applyFont="1" applyBorder="1"/>
    <xf numFmtId="0" fontId="8" fillId="0" borderId="9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43" fontId="8" fillId="0" borderId="3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49" fontId="8" fillId="0" borderId="4" xfId="0" applyNumberFormat="1" applyFont="1" applyBorder="1" applyAlignment="1">
      <alignment horizontal="center"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44" fontId="8" fillId="0" borderId="0" xfId="0" applyNumberFormat="1" applyFont="1"/>
    <xf numFmtId="0" fontId="8" fillId="0" borderId="8" xfId="0" applyFont="1" applyBorder="1"/>
    <xf numFmtId="0" fontId="8" fillId="0" borderId="8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44" fontId="8" fillId="0" borderId="2" xfId="1" applyFont="1" applyFill="1" applyBorder="1" applyAlignment="1">
      <alignment horizontal="center"/>
    </xf>
    <xf numFmtId="0" fontId="14" fillId="0" borderId="2" xfId="0" quotePrefix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44" fontId="8" fillId="0" borderId="8" xfId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0" fillId="0" borderId="2" xfId="0" applyFont="1" applyBorder="1" applyAlignment="1">
      <alignment wrapText="1"/>
    </xf>
    <xf numFmtId="37" fontId="8" fillId="0" borderId="0" xfId="2" applyFont="1" applyAlignment="1">
      <alignment horizontal="center"/>
    </xf>
    <xf numFmtId="0" fontId="8" fillId="0" borderId="2" xfId="0" quotePrefix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8" fillId="0" borderId="2" xfId="0" quotePrefix="1" applyFont="1" applyBorder="1" applyAlignment="1">
      <alignment horizontal="center" wrapText="1"/>
    </xf>
    <xf numFmtId="0" fontId="8" fillId="0" borderId="10" xfId="0" applyFont="1" applyBorder="1"/>
    <xf numFmtId="0" fontId="8" fillId="0" borderId="10" xfId="0" quotePrefix="1" applyFont="1" applyBorder="1" applyAlignment="1">
      <alignment horizontal="center"/>
    </xf>
    <xf numFmtId="0" fontId="8" fillId="0" borderId="11" xfId="0" quotePrefix="1" applyFont="1" applyBorder="1" applyAlignment="1">
      <alignment horizontal="center"/>
    </xf>
    <xf numFmtId="0" fontId="15" fillId="0" borderId="2" xfId="0" applyFont="1" applyBorder="1" applyAlignment="1">
      <alignment horizontal="center" vertical="center"/>
    </xf>
    <xf numFmtId="44" fontId="8" fillId="0" borderId="3" xfId="1" applyFont="1" applyFill="1" applyBorder="1" applyAlignment="1">
      <alignment horizontal="center"/>
    </xf>
    <xf numFmtId="0" fontId="14" fillId="0" borderId="2" xfId="0" quotePrefix="1" applyFont="1" applyBorder="1" applyAlignment="1">
      <alignment horizontal="center" vertical="center" wrapText="1"/>
    </xf>
    <xf numFmtId="44" fontId="8" fillId="0" borderId="3" xfId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7" fontId="8" fillId="0" borderId="2" xfId="0" applyNumberFormat="1" applyFont="1" applyBorder="1"/>
    <xf numFmtId="0" fontId="8" fillId="0" borderId="2" xfId="0" quotePrefix="1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37" fontId="8" fillId="0" borderId="2" xfId="2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/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12"/>
  <sheetViews>
    <sheetView tabSelected="1" zoomScale="120" zoomScaleNormal="120" workbookViewId="0">
      <selection activeCell="A14" sqref="A14"/>
    </sheetView>
  </sheetViews>
  <sheetFormatPr defaultColWidth="9.1796875" defaultRowHeight="12" x14ac:dyDescent="0.3"/>
  <cols>
    <col min="1" max="1" width="73.1796875" style="3" customWidth="1"/>
    <col min="2" max="2" width="38.453125" style="3" customWidth="1"/>
    <col min="3" max="3" width="19.26953125" style="2" customWidth="1"/>
    <col min="4" max="4" width="16.26953125" style="2" customWidth="1"/>
    <col min="5" max="5" width="11.453125" style="2" customWidth="1"/>
    <col min="6" max="6" width="8.26953125" style="2" bestFit="1" customWidth="1"/>
    <col min="7" max="8" width="14.1796875" style="2" hidden="1" customWidth="1"/>
    <col min="9" max="15" width="17.1796875" style="2" hidden="1" customWidth="1"/>
    <col min="16" max="16" width="17.1796875" style="2" customWidth="1"/>
    <col min="17" max="17" width="13.81640625" style="3" hidden="1" customWidth="1"/>
    <col min="18" max="18" width="14" style="3" bestFit="1" customWidth="1"/>
    <col min="19" max="16384" width="9.1796875" style="3"/>
  </cols>
  <sheetData>
    <row r="1" spans="1:18" ht="20.5" x14ac:dyDescent="0.45">
      <c r="A1" s="3" t="s">
        <v>10</v>
      </c>
      <c r="B1" s="78" t="s">
        <v>9</v>
      </c>
      <c r="C1" s="79"/>
      <c r="D1" s="79"/>
      <c r="E1" s="79"/>
      <c r="F1" s="79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8" ht="20.5" x14ac:dyDescent="0.45">
      <c r="A2" s="31"/>
      <c r="B2" s="6"/>
      <c r="C2" s="6"/>
      <c r="D2" s="6"/>
      <c r="E2" s="7"/>
      <c r="F2" s="7"/>
      <c r="Q2" s="2"/>
    </row>
    <row r="3" spans="1:18" ht="20.5" x14ac:dyDescent="0.45">
      <c r="A3" s="4" t="s">
        <v>23</v>
      </c>
      <c r="B3" s="53"/>
      <c r="C3" s="1"/>
      <c r="Q3" s="2"/>
    </row>
    <row r="4" spans="1:18" ht="21" thickBot="1" x14ac:dyDescent="0.5">
      <c r="A4" s="4"/>
      <c r="B4" s="5"/>
      <c r="C4" s="1"/>
    </row>
    <row r="5" spans="1:18" s="9" customFormat="1" ht="32.25" customHeight="1" thickBot="1" x14ac:dyDescent="0.4">
      <c r="A5" s="25"/>
      <c r="B5" s="26" t="s">
        <v>2</v>
      </c>
      <c r="C5" s="26" t="s">
        <v>3</v>
      </c>
      <c r="D5" s="26" t="s">
        <v>4</v>
      </c>
      <c r="E5" s="26" t="s">
        <v>5</v>
      </c>
      <c r="F5" s="26" t="s">
        <v>1</v>
      </c>
      <c r="G5" s="26" t="s">
        <v>56</v>
      </c>
      <c r="H5" s="70" t="s">
        <v>68</v>
      </c>
      <c r="I5" s="70" t="s">
        <v>77</v>
      </c>
      <c r="J5" s="70" t="s">
        <v>78</v>
      </c>
      <c r="K5" s="70" t="s">
        <v>87</v>
      </c>
      <c r="L5" s="70" t="s">
        <v>92</v>
      </c>
      <c r="M5" s="70" t="s">
        <v>101</v>
      </c>
      <c r="N5" s="70" t="s">
        <v>108</v>
      </c>
      <c r="O5" s="70" t="s">
        <v>114</v>
      </c>
      <c r="P5" s="70" t="s">
        <v>118</v>
      </c>
      <c r="Q5" s="8" t="s">
        <v>6</v>
      </c>
    </row>
    <row r="6" spans="1:18" s="14" customFormat="1" ht="14.5" x14ac:dyDescent="0.35">
      <c r="A6" s="23" t="s">
        <v>7</v>
      </c>
      <c r="B6" s="39"/>
      <c r="C6" s="45"/>
      <c r="D6" s="45"/>
      <c r="E6" s="46"/>
      <c r="F6" s="47"/>
      <c r="G6" s="48"/>
      <c r="H6" s="48"/>
      <c r="I6" s="48"/>
      <c r="J6" s="48"/>
      <c r="K6" s="48"/>
      <c r="L6" s="48"/>
      <c r="M6" s="48"/>
      <c r="N6" s="48"/>
      <c r="O6" s="48"/>
      <c r="P6" s="48"/>
      <c r="Q6" s="24"/>
    </row>
    <row r="7" spans="1:18" s="14" customFormat="1" ht="14.5" x14ac:dyDescent="0.35">
      <c r="A7" s="10" t="s">
        <v>81</v>
      </c>
      <c r="B7" s="12"/>
      <c r="C7" s="28"/>
      <c r="D7" s="28"/>
      <c r="E7" s="29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1"/>
    </row>
    <row r="8" spans="1:18" s="14" customFormat="1" ht="15.5" hidden="1" x14ac:dyDescent="0.35">
      <c r="A8" s="73" t="s">
        <v>82</v>
      </c>
      <c r="B8" s="12" t="s">
        <v>83</v>
      </c>
      <c r="C8" s="10" t="s">
        <v>84</v>
      </c>
      <c r="D8" s="74" t="s">
        <v>85</v>
      </c>
      <c r="E8" s="74">
        <v>6501</v>
      </c>
      <c r="F8" s="12">
        <v>17.259</v>
      </c>
      <c r="G8" s="54"/>
      <c r="H8" s="54"/>
      <c r="I8" s="54"/>
      <c r="J8" s="54">
        <f>1169231-1</f>
        <v>1169230</v>
      </c>
      <c r="K8" s="54"/>
      <c r="L8" s="54"/>
      <c r="M8" s="54"/>
      <c r="N8" s="54"/>
      <c r="O8" s="54"/>
      <c r="P8" s="54"/>
      <c r="Q8" s="11">
        <f>SUM(J8)</f>
        <v>1169230</v>
      </c>
    </row>
    <row r="9" spans="1:18" s="14" customFormat="1" ht="15.5" hidden="1" x14ac:dyDescent="0.35">
      <c r="A9" s="73" t="s">
        <v>82</v>
      </c>
      <c r="B9" s="12" t="s">
        <v>86</v>
      </c>
      <c r="C9" s="10" t="s">
        <v>84</v>
      </c>
      <c r="D9" s="74" t="s">
        <v>85</v>
      </c>
      <c r="E9" s="74">
        <v>6501</v>
      </c>
      <c r="F9" s="12">
        <v>17.259</v>
      </c>
      <c r="G9" s="54"/>
      <c r="H9" s="54"/>
      <c r="I9" s="54"/>
      <c r="J9" s="54">
        <v>1</v>
      </c>
      <c r="K9" s="54"/>
      <c r="L9" s="54"/>
      <c r="M9" s="54"/>
      <c r="N9" s="54"/>
      <c r="O9" s="54"/>
      <c r="P9" s="54"/>
      <c r="Q9" s="11">
        <f>SUM(J9)</f>
        <v>1</v>
      </c>
    </row>
    <row r="10" spans="1:18" s="14" customFormat="1" ht="15.5" hidden="1" x14ac:dyDescent="0.35">
      <c r="A10" s="15" t="s">
        <v>111</v>
      </c>
      <c r="B10" s="12" t="s">
        <v>83</v>
      </c>
      <c r="C10" s="56" t="s">
        <v>112</v>
      </c>
      <c r="D10" s="75" t="s">
        <v>113</v>
      </c>
      <c r="E10" s="75">
        <v>6502</v>
      </c>
      <c r="F10" s="10">
        <v>17.257999999999999</v>
      </c>
      <c r="G10" s="54"/>
      <c r="H10" s="54"/>
      <c r="I10" s="54"/>
      <c r="J10" s="54"/>
      <c r="K10" s="54"/>
      <c r="L10" s="54"/>
      <c r="M10" s="54"/>
      <c r="N10" s="54">
        <f>188256-1</f>
        <v>188255</v>
      </c>
      <c r="O10" s="54"/>
      <c r="P10" s="54"/>
      <c r="Q10" s="11">
        <f>SUM(N10)</f>
        <v>188255</v>
      </c>
    </row>
    <row r="11" spans="1:18" s="14" customFormat="1" ht="15.5" hidden="1" x14ac:dyDescent="0.35">
      <c r="A11" s="15" t="s">
        <v>111</v>
      </c>
      <c r="B11" s="12" t="s">
        <v>86</v>
      </c>
      <c r="C11" s="56" t="s">
        <v>112</v>
      </c>
      <c r="D11" s="75" t="s">
        <v>113</v>
      </c>
      <c r="E11" s="75">
        <v>6502</v>
      </c>
      <c r="F11" s="10">
        <v>17.257999999999999</v>
      </c>
      <c r="G11" s="54"/>
      <c r="H11" s="54"/>
      <c r="I11" s="54"/>
      <c r="J11" s="54"/>
      <c r="K11" s="54"/>
      <c r="L11" s="54"/>
      <c r="M11" s="54"/>
      <c r="N11" s="54">
        <v>1</v>
      </c>
      <c r="O11" s="54"/>
      <c r="P11" s="54"/>
      <c r="Q11" s="11">
        <f>SUM(N11)</f>
        <v>1</v>
      </c>
    </row>
    <row r="12" spans="1:18" s="14" customFormat="1" ht="15.5" hidden="1" x14ac:dyDescent="0.35">
      <c r="A12" s="30" t="s">
        <v>90</v>
      </c>
      <c r="B12" s="12" t="s">
        <v>83</v>
      </c>
      <c r="C12" s="10" t="s">
        <v>91</v>
      </c>
      <c r="D12" s="75" t="s">
        <v>123</v>
      </c>
      <c r="E12" s="75">
        <v>6503</v>
      </c>
      <c r="F12" s="10">
        <v>17.277999999999999</v>
      </c>
      <c r="G12" s="54"/>
      <c r="H12" s="54"/>
      <c r="I12" s="54"/>
      <c r="J12" s="54"/>
      <c r="K12" s="54">
        <f>262584-1</f>
        <v>262583</v>
      </c>
      <c r="L12" s="54"/>
      <c r="M12" s="54"/>
      <c r="N12" s="54"/>
      <c r="O12" s="54"/>
      <c r="P12" s="54"/>
      <c r="Q12" s="11">
        <f>K12</f>
        <v>262583</v>
      </c>
    </row>
    <row r="13" spans="1:18" s="14" customFormat="1" ht="15.5" hidden="1" x14ac:dyDescent="0.35">
      <c r="A13" s="30" t="s">
        <v>90</v>
      </c>
      <c r="B13" s="12" t="s">
        <v>86</v>
      </c>
      <c r="C13" s="10" t="s">
        <v>91</v>
      </c>
      <c r="D13" s="75" t="s">
        <v>123</v>
      </c>
      <c r="E13" s="75">
        <v>6503</v>
      </c>
      <c r="F13" s="10">
        <v>17.277999999999999</v>
      </c>
      <c r="G13" s="54"/>
      <c r="H13" s="54"/>
      <c r="I13" s="54"/>
      <c r="J13" s="54"/>
      <c r="K13" s="54">
        <v>1</v>
      </c>
      <c r="L13" s="54"/>
      <c r="M13" s="54"/>
      <c r="N13" s="54"/>
      <c r="O13" s="54"/>
      <c r="P13" s="54"/>
      <c r="Q13" s="11">
        <f>K13</f>
        <v>1</v>
      </c>
    </row>
    <row r="14" spans="1:18" s="14" customFormat="1" ht="14.5" x14ac:dyDescent="0.35">
      <c r="A14" s="30"/>
      <c r="B14" s="55"/>
      <c r="C14" s="32"/>
      <c r="D14" s="10"/>
      <c r="E14" s="12"/>
      <c r="F14" s="10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11">
        <f t="shared" ref="Q14:Q33" si="0">SUM(G14:G14)</f>
        <v>0</v>
      </c>
    </row>
    <row r="15" spans="1:18" s="14" customFormat="1" ht="15.5" x14ac:dyDescent="0.35">
      <c r="A15" s="30" t="s">
        <v>90</v>
      </c>
      <c r="B15" s="12" t="s">
        <v>121</v>
      </c>
      <c r="C15" s="10" t="s">
        <v>122</v>
      </c>
      <c r="D15" s="75" t="s">
        <v>123</v>
      </c>
      <c r="E15" s="74">
        <v>6503</v>
      </c>
      <c r="F15" s="10">
        <v>17.277999999999999</v>
      </c>
      <c r="G15" s="54"/>
      <c r="H15" s="54"/>
      <c r="I15" s="54"/>
      <c r="J15" s="54"/>
      <c r="K15" s="54"/>
      <c r="L15" s="54"/>
      <c r="M15" s="54"/>
      <c r="N15" s="54"/>
      <c r="O15" s="54"/>
      <c r="P15" s="54">
        <f>1043194-1</f>
        <v>1043193</v>
      </c>
      <c r="Q15" s="11">
        <f>SUM(P15)</f>
        <v>1043193</v>
      </c>
    </row>
    <row r="16" spans="1:18" s="14" customFormat="1" ht="15.5" x14ac:dyDescent="0.35">
      <c r="A16" s="30" t="s">
        <v>90</v>
      </c>
      <c r="B16" s="12" t="s">
        <v>86</v>
      </c>
      <c r="C16" s="10" t="s">
        <v>122</v>
      </c>
      <c r="D16" s="75" t="s">
        <v>123</v>
      </c>
      <c r="E16" s="74">
        <v>6503</v>
      </c>
      <c r="F16" s="10">
        <v>17.277999999999999</v>
      </c>
      <c r="G16" s="54"/>
      <c r="H16" s="54"/>
      <c r="I16" s="54"/>
      <c r="J16" s="54"/>
      <c r="K16" s="54"/>
      <c r="L16" s="54"/>
      <c r="M16" s="54"/>
      <c r="N16" s="54"/>
      <c r="O16" s="54"/>
      <c r="P16" s="54">
        <v>1</v>
      </c>
      <c r="Q16" s="11">
        <f>SUM(P16)</f>
        <v>1</v>
      </c>
      <c r="R16" s="49"/>
    </row>
    <row r="17" spans="1:19" s="14" customFormat="1" ht="14.5" x14ac:dyDescent="0.35">
      <c r="A17" s="30"/>
      <c r="B17" s="12"/>
      <c r="C17" s="58"/>
      <c r="D17" s="10"/>
      <c r="E17" s="58"/>
      <c r="F17" s="10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11">
        <f t="shared" si="0"/>
        <v>0</v>
      </c>
    </row>
    <row r="18" spans="1:19" s="14" customFormat="1" ht="14.5" x14ac:dyDescent="0.35">
      <c r="A18" s="38"/>
      <c r="B18" s="61"/>
      <c r="C18" s="62"/>
      <c r="D18" s="28"/>
      <c r="E18" s="63"/>
      <c r="F18" s="63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11">
        <f t="shared" si="0"/>
        <v>0</v>
      </c>
    </row>
    <row r="19" spans="1:19" s="14" customFormat="1" ht="14.5" x14ac:dyDescent="0.35">
      <c r="A19" s="38"/>
      <c r="B19" s="12"/>
      <c r="C19" s="62"/>
      <c r="D19" s="28"/>
      <c r="E19" s="63"/>
      <c r="F19" s="63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11">
        <f t="shared" si="0"/>
        <v>0</v>
      </c>
    </row>
    <row r="20" spans="1:19" s="14" customFormat="1" ht="14.5" x14ac:dyDescent="0.35">
      <c r="A20" s="40"/>
      <c r="B20" s="12"/>
      <c r="C20" s="10"/>
      <c r="D20" s="10"/>
      <c r="E20" s="12"/>
      <c r="F20" s="10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11">
        <f t="shared" si="0"/>
        <v>0</v>
      </c>
    </row>
    <row r="21" spans="1:19" s="14" customFormat="1" ht="14.5" hidden="1" x14ac:dyDescent="0.35">
      <c r="A21" s="23" t="s">
        <v>7</v>
      </c>
      <c r="B21" s="12"/>
      <c r="C21" s="28"/>
      <c r="D21" s="28"/>
      <c r="E21" s="29"/>
      <c r="F21" s="10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1">
        <f t="shared" si="0"/>
        <v>0</v>
      </c>
    </row>
    <row r="22" spans="1:19" s="14" customFormat="1" ht="14.5" hidden="1" x14ac:dyDescent="0.35">
      <c r="A22" s="10" t="s">
        <v>69</v>
      </c>
      <c r="B22" s="12"/>
      <c r="C22" s="28"/>
      <c r="D22" s="28"/>
      <c r="E22" s="29"/>
      <c r="F22" s="10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1">
        <f t="shared" si="0"/>
        <v>0</v>
      </c>
    </row>
    <row r="23" spans="1:19" s="14" customFormat="1" ht="14.5" hidden="1" x14ac:dyDescent="0.35">
      <c r="A23" s="71" t="s">
        <v>72</v>
      </c>
      <c r="B23" s="69" t="s">
        <v>22</v>
      </c>
      <c r="C23" s="10" t="s">
        <v>73</v>
      </c>
      <c r="D23" s="10" t="s">
        <v>74</v>
      </c>
      <c r="E23" s="10" t="s">
        <v>75</v>
      </c>
      <c r="F23" s="10">
        <v>17.225000000000001</v>
      </c>
      <c r="G23" s="13"/>
      <c r="H23" s="13"/>
      <c r="I23" s="54">
        <f>694583.81-1</f>
        <v>694582.81</v>
      </c>
      <c r="J23" s="54"/>
      <c r="K23" s="54"/>
      <c r="L23" s="54"/>
      <c r="M23" s="54"/>
      <c r="N23" s="54"/>
      <c r="O23" s="54"/>
      <c r="P23" s="54"/>
      <c r="Q23" s="72">
        <f>SUM(I23)</f>
        <v>694582.81</v>
      </c>
    </row>
    <row r="24" spans="1:19" s="14" customFormat="1" ht="14.5" hidden="1" x14ac:dyDescent="0.35">
      <c r="A24" s="71" t="s">
        <v>72</v>
      </c>
      <c r="B24" s="62" t="s">
        <v>76</v>
      </c>
      <c r="C24" s="10" t="s">
        <v>73</v>
      </c>
      <c r="D24" s="10" t="s">
        <v>74</v>
      </c>
      <c r="E24" s="10" t="s">
        <v>75</v>
      </c>
      <c r="F24" s="10">
        <v>17.225000000000001</v>
      </c>
      <c r="G24" s="13"/>
      <c r="H24" s="13"/>
      <c r="I24" s="54">
        <v>1</v>
      </c>
      <c r="J24" s="54"/>
      <c r="K24" s="54"/>
      <c r="L24" s="54"/>
      <c r="M24" s="54"/>
      <c r="N24" s="54"/>
      <c r="O24" s="54"/>
      <c r="P24" s="54"/>
      <c r="Q24" s="72">
        <f>SUM(I24)</f>
        <v>1</v>
      </c>
    </row>
    <row r="25" spans="1:19" s="14" customFormat="1" ht="14.5" hidden="1" x14ac:dyDescent="0.35">
      <c r="A25" s="41"/>
      <c r="B25" s="12"/>
      <c r="C25" s="10"/>
      <c r="D25" s="10"/>
      <c r="E25" s="10"/>
      <c r="F25" s="10"/>
      <c r="G25" s="13"/>
      <c r="H25" s="13"/>
      <c r="I25" s="54"/>
      <c r="J25" s="54"/>
      <c r="K25" s="54"/>
      <c r="L25" s="54"/>
      <c r="M25" s="54"/>
      <c r="N25" s="54"/>
      <c r="O25" s="54"/>
      <c r="P25" s="54"/>
      <c r="Q25" s="11">
        <f t="shared" si="0"/>
        <v>0</v>
      </c>
      <c r="R25" s="49"/>
    </row>
    <row r="26" spans="1:19" s="14" customFormat="1" ht="14.5" hidden="1" x14ac:dyDescent="0.35">
      <c r="A26" s="15"/>
      <c r="B26" s="12"/>
      <c r="C26" s="10"/>
      <c r="D26" s="10"/>
      <c r="E26" s="10"/>
      <c r="F26" s="10"/>
      <c r="G26" s="13"/>
      <c r="H26" s="13"/>
      <c r="I26" s="54"/>
      <c r="J26" s="54"/>
      <c r="K26" s="54"/>
      <c r="L26" s="54"/>
      <c r="M26" s="54"/>
      <c r="N26" s="54"/>
      <c r="O26" s="54"/>
      <c r="P26" s="54"/>
      <c r="Q26" s="11">
        <f t="shared" si="0"/>
        <v>0</v>
      </c>
    </row>
    <row r="27" spans="1:19" s="14" customFormat="1" ht="14.5" hidden="1" x14ac:dyDescent="0.35">
      <c r="A27" s="15"/>
      <c r="B27" s="12"/>
      <c r="C27" s="10"/>
      <c r="D27" s="10"/>
      <c r="E27" s="10"/>
      <c r="F27" s="10"/>
      <c r="G27" s="13"/>
      <c r="H27" s="13"/>
      <c r="I27" s="54"/>
      <c r="J27" s="54"/>
      <c r="K27" s="54"/>
      <c r="L27" s="54"/>
      <c r="M27" s="54"/>
      <c r="N27" s="54"/>
      <c r="O27" s="54"/>
      <c r="P27" s="54"/>
      <c r="Q27" s="11">
        <f t="shared" si="0"/>
        <v>0</v>
      </c>
    </row>
    <row r="28" spans="1:19" s="14" customFormat="1" ht="14.5" hidden="1" x14ac:dyDescent="0.35">
      <c r="A28" s="30"/>
      <c r="B28" s="12"/>
      <c r="C28" s="28"/>
      <c r="D28" s="28"/>
      <c r="E28" s="29"/>
      <c r="F28" s="10"/>
      <c r="G28" s="13"/>
      <c r="H28" s="13"/>
      <c r="I28" s="54"/>
      <c r="J28" s="54"/>
      <c r="K28" s="54"/>
      <c r="L28" s="54"/>
      <c r="M28" s="54"/>
      <c r="N28" s="54"/>
      <c r="O28" s="54"/>
      <c r="P28" s="54"/>
      <c r="Q28" s="11">
        <f t="shared" si="0"/>
        <v>0</v>
      </c>
    </row>
    <row r="29" spans="1:19" s="14" customFormat="1" ht="14.5" hidden="1" x14ac:dyDescent="0.35">
      <c r="A29" s="23" t="s">
        <v>7</v>
      </c>
      <c r="B29" s="12"/>
      <c r="C29" s="28"/>
      <c r="D29" s="28"/>
      <c r="E29" s="29"/>
      <c r="F29" s="10"/>
      <c r="G29" s="13"/>
      <c r="H29" s="13"/>
      <c r="I29" s="54"/>
      <c r="J29" s="54"/>
      <c r="K29" s="54"/>
      <c r="L29" s="54"/>
      <c r="M29" s="54"/>
      <c r="N29" s="54"/>
      <c r="O29" s="54"/>
      <c r="P29" s="54"/>
      <c r="Q29" s="11">
        <f t="shared" si="0"/>
        <v>0</v>
      </c>
    </row>
    <row r="30" spans="1:19" s="14" customFormat="1" ht="14.5" hidden="1" x14ac:dyDescent="0.35">
      <c r="A30" s="10" t="s">
        <v>102</v>
      </c>
      <c r="B30" s="12"/>
      <c r="C30" s="28"/>
      <c r="D30" s="28"/>
      <c r="E30" s="29"/>
      <c r="F30" s="10"/>
      <c r="G30" s="13"/>
      <c r="H30" s="13"/>
      <c r="I30" s="54"/>
      <c r="J30" s="54"/>
      <c r="K30" s="54"/>
      <c r="L30" s="54"/>
      <c r="M30" s="54"/>
      <c r="N30" s="54"/>
      <c r="O30" s="54"/>
      <c r="P30" s="54"/>
      <c r="Q30" s="11">
        <f t="shared" si="0"/>
        <v>0</v>
      </c>
    </row>
    <row r="31" spans="1:19" s="14" customFormat="1" ht="14.5" hidden="1" x14ac:dyDescent="0.35">
      <c r="A31" s="33" t="s">
        <v>13</v>
      </c>
      <c r="B31" s="12"/>
      <c r="C31" s="60"/>
      <c r="D31" s="60"/>
      <c r="E31" s="60"/>
      <c r="F31" s="12" t="s">
        <v>14</v>
      </c>
      <c r="G31" s="13"/>
      <c r="H31" s="13"/>
      <c r="I31" s="54"/>
      <c r="J31" s="54"/>
      <c r="K31" s="54"/>
      <c r="L31" s="54"/>
      <c r="M31" s="54"/>
      <c r="N31" s="54"/>
      <c r="O31" s="54"/>
      <c r="P31" s="54"/>
      <c r="Q31" s="11">
        <f t="shared" si="0"/>
        <v>0</v>
      </c>
    </row>
    <row r="32" spans="1:19" s="14" customFormat="1" ht="15" hidden="1" x14ac:dyDescent="0.35">
      <c r="A32" s="59" t="s">
        <v>33</v>
      </c>
      <c r="B32" s="12" t="s">
        <v>22</v>
      </c>
      <c r="C32" s="52" t="s">
        <v>105</v>
      </c>
      <c r="D32" s="76" t="s">
        <v>106</v>
      </c>
      <c r="E32" s="77" t="s">
        <v>107</v>
      </c>
      <c r="F32" s="10" t="s">
        <v>14</v>
      </c>
      <c r="G32" s="13"/>
      <c r="H32" s="13"/>
      <c r="I32" s="54"/>
      <c r="J32" s="54"/>
      <c r="K32" s="54"/>
      <c r="L32" s="54"/>
      <c r="M32" s="54">
        <v>95000</v>
      </c>
      <c r="N32" s="54"/>
      <c r="O32" s="54"/>
      <c r="P32" s="54"/>
      <c r="Q32" s="11">
        <f>SUM(M32)</f>
        <v>95000</v>
      </c>
      <c r="S32" s="49"/>
    </row>
    <row r="33" spans="1:17" s="14" customFormat="1" ht="14.5" hidden="1" x14ac:dyDescent="0.35">
      <c r="A33" s="38"/>
      <c r="B33" s="12"/>
      <c r="C33" s="10"/>
      <c r="D33" s="10"/>
      <c r="E33" s="10"/>
      <c r="F33" s="12"/>
      <c r="G33" s="13"/>
      <c r="H33" s="13"/>
      <c r="I33" s="54"/>
      <c r="J33" s="54"/>
      <c r="K33" s="54"/>
      <c r="L33" s="54"/>
      <c r="M33" s="54"/>
      <c r="N33" s="54"/>
      <c r="O33" s="54"/>
      <c r="P33" s="54"/>
      <c r="Q33" s="11">
        <f t="shared" si="0"/>
        <v>0</v>
      </c>
    </row>
    <row r="34" spans="1:17" s="14" customFormat="1" ht="14.5" hidden="1" x14ac:dyDescent="0.35">
      <c r="A34" s="23" t="s">
        <v>7</v>
      </c>
      <c r="B34" s="41"/>
      <c r="C34" s="41"/>
      <c r="D34" s="41"/>
      <c r="E34" s="41"/>
      <c r="F34" s="64"/>
      <c r="G34" s="13"/>
      <c r="H34" s="13"/>
      <c r="I34" s="54"/>
      <c r="J34" s="54"/>
      <c r="K34" s="54"/>
      <c r="L34" s="54"/>
      <c r="M34" s="54"/>
      <c r="N34" s="54"/>
      <c r="O34" s="54"/>
      <c r="P34" s="54"/>
      <c r="Q34" s="11">
        <f t="shared" ref="Q34:Q63" si="1">SUM(G34:G34)</f>
        <v>0</v>
      </c>
    </row>
    <row r="35" spans="1:17" s="14" customFormat="1" ht="14.5" hidden="1" x14ac:dyDescent="0.35">
      <c r="A35" s="10" t="s">
        <v>55</v>
      </c>
      <c r="B35" s="41"/>
      <c r="C35" s="41"/>
      <c r="D35" s="41"/>
      <c r="E35" s="41"/>
      <c r="F35" s="6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11">
        <f t="shared" si="1"/>
        <v>0</v>
      </c>
    </row>
    <row r="36" spans="1:17" s="14" customFormat="1" ht="14.5" hidden="1" x14ac:dyDescent="0.35">
      <c r="A36" s="15" t="s">
        <v>11</v>
      </c>
      <c r="B36" s="12" t="s">
        <v>83</v>
      </c>
      <c r="C36" s="10" t="s">
        <v>117</v>
      </c>
      <c r="D36" s="10" t="s">
        <v>24</v>
      </c>
      <c r="E36" s="10" t="s">
        <v>25</v>
      </c>
      <c r="F36" s="12">
        <v>17.207000000000001</v>
      </c>
      <c r="G36" s="54"/>
      <c r="H36" s="54"/>
      <c r="I36" s="54"/>
      <c r="J36" s="54"/>
      <c r="K36" s="54"/>
      <c r="L36" s="54"/>
      <c r="M36" s="54"/>
      <c r="N36" s="54"/>
      <c r="O36" s="54">
        <f>1293930-1</f>
        <v>1293929</v>
      </c>
      <c r="P36" s="54"/>
      <c r="Q36" s="11">
        <f>O36</f>
        <v>1293929</v>
      </c>
    </row>
    <row r="37" spans="1:17" s="14" customFormat="1" ht="14.5" hidden="1" x14ac:dyDescent="0.35">
      <c r="A37" s="15" t="s">
        <v>11</v>
      </c>
      <c r="B37" s="12" t="s">
        <v>86</v>
      </c>
      <c r="C37" s="10" t="s">
        <v>117</v>
      </c>
      <c r="D37" s="10" t="s">
        <v>24</v>
      </c>
      <c r="E37" s="10" t="s">
        <v>25</v>
      </c>
      <c r="F37" s="12">
        <v>17.207000000000001</v>
      </c>
      <c r="G37" s="54"/>
      <c r="H37" s="54"/>
      <c r="I37" s="54"/>
      <c r="J37" s="54"/>
      <c r="K37" s="54"/>
      <c r="L37" s="54"/>
      <c r="M37" s="54"/>
      <c r="N37" s="54"/>
      <c r="O37" s="54">
        <v>1</v>
      </c>
      <c r="P37" s="54"/>
      <c r="Q37" s="11">
        <f t="shared" ref="Q37:Q39" si="2">O37</f>
        <v>1</v>
      </c>
    </row>
    <row r="38" spans="1:17" s="14" customFormat="1" ht="14.5" hidden="1" x14ac:dyDescent="0.35">
      <c r="A38" s="15" t="s">
        <v>15</v>
      </c>
      <c r="B38" s="12" t="s">
        <v>83</v>
      </c>
      <c r="C38" s="10" t="s">
        <v>117</v>
      </c>
      <c r="D38" s="10" t="s">
        <v>24</v>
      </c>
      <c r="E38" s="10" t="s">
        <v>26</v>
      </c>
      <c r="F38" s="12" t="s">
        <v>12</v>
      </c>
      <c r="G38" s="54"/>
      <c r="H38" s="54"/>
      <c r="I38" s="54"/>
      <c r="J38" s="54"/>
      <c r="K38" s="54"/>
      <c r="L38" s="54"/>
      <c r="M38" s="54"/>
      <c r="N38" s="54"/>
      <c r="O38" s="54">
        <f>111422-1</f>
        <v>111421</v>
      </c>
      <c r="P38" s="54"/>
      <c r="Q38" s="11">
        <f t="shared" si="2"/>
        <v>111421</v>
      </c>
    </row>
    <row r="39" spans="1:17" s="14" customFormat="1" ht="14.5" hidden="1" x14ac:dyDescent="0.35">
      <c r="A39" s="15" t="s">
        <v>15</v>
      </c>
      <c r="B39" s="12" t="s">
        <v>86</v>
      </c>
      <c r="C39" s="10" t="s">
        <v>117</v>
      </c>
      <c r="D39" s="10" t="s">
        <v>24</v>
      </c>
      <c r="E39" s="10" t="s">
        <v>26</v>
      </c>
      <c r="F39" s="12" t="s">
        <v>12</v>
      </c>
      <c r="G39" s="54"/>
      <c r="H39" s="54"/>
      <c r="I39" s="54"/>
      <c r="J39" s="54"/>
      <c r="K39" s="54"/>
      <c r="L39" s="54"/>
      <c r="M39" s="54"/>
      <c r="N39" s="54"/>
      <c r="O39" s="54">
        <v>1</v>
      </c>
      <c r="P39" s="54"/>
      <c r="Q39" s="11">
        <f t="shared" si="2"/>
        <v>1</v>
      </c>
    </row>
    <row r="40" spans="1:17" s="14" customFormat="1" ht="14.5" hidden="1" x14ac:dyDescent="0.35">
      <c r="A40" s="34" t="s">
        <v>16</v>
      </c>
      <c r="B40" s="12" t="s">
        <v>42</v>
      </c>
      <c r="C40" s="10" t="s">
        <v>43</v>
      </c>
      <c r="D40" s="32" t="s">
        <v>44</v>
      </c>
      <c r="E40" s="10" t="s">
        <v>45</v>
      </c>
      <c r="F40" s="65" t="s">
        <v>17</v>
      </c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11">
        <f t="shared" si="1"/>
        <v>0</v>
      </c>
    </row>
    <row r="41" spans="1:17" s="14" customFormat="1" ht="14.5" hidden="1" x14ac:dyDescent="0.35">
      <c r="A41" s="34" t="s">
        <v>18</v>
      </c>
      <c r="B41" s="12" t="s">
        <v>21</v>
      </c>
      <c r="C41" s="10"/>
      <c r="D41" s="10"/>
      <c r="E41" s="10"/>
      <c r="F41" s="65" t="s">
        <v>14</v>
      </c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11">
        <f t="shared" si="1"/>
        <v>0</v>
      </c>
    </row>
    <row r="42" spans="1:17" s="14" customFormat="1" ht="14.5" hidden="1" x14ac:dyDescent="0.35">
      <c r="A42" s="34" t="s">
        <v>19</v>
      </c>
      <c r="B42" s="12" t="s">
        <v>35</v>
      </c>
      <c r="C42" s="10" t="s">
        <v>36</v>
      </c>
      <c r="D42" s="10" t="s">
        <v>37</v>
      </c>
      <c r="E42" s="10" t="s">
        <v>38</v>
      </c>
      <c r="F42" s="66" t="s">
        <v>14</v>
      </c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11">
        <f t="shared" si="1"/>
        <v>0</v>
      </c>
    </row>
    <row r="43" spans="1:17" s="14" customFormat="1" ht="14.5" hidden="1" x14ac:dyDescent="0.35">
      <c r="A43" s="34" t="s">
        <v>20</v>
      </c>
      <c r="B43" s="55" t="s">
        <v>30</v>
      </c>
      <c r="C43" s="56" t="s">
        <v>27</v>
      </c>
      <c r="D43" s="56" t="s">
        <v>28</v>
      </c>
      <c r="E43" s="56" t="s">
        <v>29</v>
      </c>
      <c r="F43" s="66" t="s">
        <v>14</v>
      </c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11">
        <f t="shared" si="1"/>
        <v>0</v>
      </c>
    </row>
    <row r="44" spans="1:17" s="14" customFormat="1" ht="14.5" hidden="1" x14ac:dyDescent="0.35">
      <c r="A44" s="15" t="s">
        <v>46</v>
      </c>
      <c r="B44" s="55" t="s">
        <v>47</v>
      </c>
      <c r="C44" s="56" t="s">
        <v>48</v>
      </c>
      <c r="D44" s="10" t="s">
        <v>49</v>
      </c>
      <c r="E44" s="56" t="s">
        <v>50</v>
      </c>
      <c r="F44" s="66" t="s">
        <v>14</v>
      </c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11">
        <f t="shared" si="1"/>
        <v>0</v>
      </c>
    </row>
    <row r="45" spans="1:17" s="14" customFormat="1" ht="14.5" hidden="1" x14ac:dyDescent="0.35">
      <c r="A45" s="15" t="s">
        <v>46</v>
      </c>
      <c r="B45" s="55" t="s">
        <v>51</v>
      </c>
      <c r="C45" s="56" t="s">
        <v>48</v>
      </c>
      <c r="D45" s="10" t="s">
        <v>49</v>
      </c>
      <c r="E45" s="56" t="s">
        <v>50</v>
      </c>
      <c r="F45" s="66" t="s">
        <v>14</v>
      </c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11">
        <f t="shared" si="1"/>
        <v>0</v>
      </c>
    </row>
    <row r="46" spans="1:17" s="14" customFormat="1" ht="14.5" hidden="1" x14ac:dyDescent="0.35">
      <c r="A46" s="34" t="s">
        <v>34</v>
      </c>
      <c r="B46" s="12" t="s">
        <v>21</v>
      </c>
      <c r="C46" s="67" t="s">
        <v>41</v>
      </c>
      <c r="D46" s="32" t="s">
        <v>39</v>
      </c>
      <c r="E46" s="10" t="s">
        <v>40</v>
      </c>
      <c r="F46" s="65" t="s">
        <v>14</v>
      </c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11">
        <f t="shared" si="1"/>
        <v>0</v>
      </c>
    </row>
    <row r="47" spans="1:17" s="14" customFormat="1" ht="14.5" hidden="1" x14ac:dyDescent="0.35">
      <c r="A47" s="34" t="s">
        <v>57</v>
      </c>
      <c r="B47" s="69" t="s">
        <v>58</v>
      </c>
      <c r="C47" s="10" t="s">
        <v>59</v>
      </c>
      <c r="D47" s="32" t="s">
        <v>53</v>
      </c>
      <c r="E47" s="10" t="s">
        <v>54</v>
      </c>
      <c r="F47" s="12">
        <v>10.561</v>
      </c>
      <c r="G47" s="57">
        <v>13273.389999999998</v>
      </c>
      <c r="H47" s="57"/>
      <c r="I47" s="57"/>
      <c r="J47" s="57"/>
      <c r="K47" s="57"/>
      <c r="L47" s="57"/>
      <c r="M47" s="57"/>
      <c r="N47" s="57"/>
      <c r="O47" s="57"/>
      <c r="P47" s="57"/>
      <c r="Q47" s="11">
        <f t="shared" si="1"/>
        <v>13273.389999999998</v>
      </c>
    </row>
    <row r="48" spans="1:17" s="14" customFormat="1" ht="14.5" hidden="1" x14ac:dyDescent="0.35">
      <c r="A48" s="15" t="s">
        <v>64</v>
      </c>
      <c r="B48" s="69" t="s">
        <v>65</v>
      </c>
      <c r="C48" s="10" t="s">
        <v>66</v>
      </c>
      <c r="D48" s="10" t="s">
        <v>39</v>
      </c>
      <c r="E48" s="10" t="s">
        <v>67</v>
      </c>
      <c r="F48" s="12" t="s">
        <v>14</v>
      </c>
      <c r="G48" s="57"/>
      <c r="H48" s="57">
        <v>50695.496014116412</v>
      </c>
      <c r="I48" s="57"/>
      <c r="J48" s="57"/>
      <c r="K48" s="57"/>
      <c r="L48" s="57"/>
      <c r="M48" s="57"/>
      <c r="N48" s="57"/>
      <c r="O48" s="57"/>
      <c r="P48" s="57"/>
      <c r="Q48" s="11">
        <f>SUM(H48:I48)</f>
        <v>50695.496014116412</v>
      </c>
    </row>
    <row r="49" spans="1:18" s="14" customFormat="1" ht="14.5" hidden="1" x14ac:dyDescent="0.35">
      <c r="A49" s="15"/>
      <c r="B49" s="12"/>
      <c r="C49" s="36"/>
      <c r="D49" s="36"/>
      <c r="E49" s="37"/>
      <c r="F49" s="35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11">
        <f t="shared" si="1"/>
        <v>0</v>
      </c>
    </row>
    <row r="50" spans="1:18" s="14" customFormat="1" ht="14.5" hidden="1" x14ac:dyDescent="0.35">
      <c r="A50" s="23" t="s">
        <v>7</v>
      </c>
      <c r="B50" s="12"/>
      <c r="C50" s="36"/>
      <c r="D50" s="36"/>
      <c r="E50" s="37"/>
      <c r="F50" s="35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11">
        <f t="shared" si="1"/>
        <v>0</v>
      </c>
    </row>
    <row r="51" spans="1:18" s="14" customFormat="1" ht="14.5" hidden="1" x14ac:dyDescent="0.35">
      <c r="A51" s="10" t="s">
        <v>93</v>
      </c>
      <c r="B51" s="12"/>
      <c r="C51" s="28"/>
      <c r="D51" s="36"/>
      <c r="E51" s="37"/>
      <c r="F51" s="35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11">
        <f t="shared" si="1"/>
        <v>0</v>
      </c>
    </row>
    <row r="52" spans="1:18" s="14" customFormat="1" ht="14.5" hidden="1" x14ac:dyDescent="0.35">
      <c r="A52" s="41" t="s">
        <v>98</v>
      </c>
      <c r="B52" s="12" t="s">
        <v>94</v>
      </c>
      <c r="C52" s="53" t="s">
        <v>95</v>
      </c>
      <c r="D52" s="10" t="s">
        <v>96</v>
      </c>
      <c r="E52" s="29" t="s">
        <v>97</v>
      </c>
      <c r="F52" s="32">
        <v>17.800999999999998</v>
      </c>
      <c r="G52" s="57"/>
      <c r="H52" s="57"/>
      <c r="I52" s="57"/>
      <c r="J52" s="57"/>
      <c r="K52" s="57"/>
      <c r="L52" s="57">
        <v>5324</v>
      </c>
      <c r="M52" s="57"/>
      <c r="N52" s="57"/>
      <c r="O52" s="57"/>
      <c r="P52" s="57"/>
      <c r="Q52" s="11">
        <f>SUM(L52)</f>
        <v>5324</v>
      </c>
    </row>
    <row r="53" spans="1:18" s="14" customFormat="1" ht="14.5" hidden="1" x14ac:dyDescent="0.35">
      <c r="A53" s="38"/>
      <c r="B53" s="12"/>
      <c r="C53" s="28"/>
      <c r="D53" s="28"/>
      <c r="E53" s="29"/>
      <c r="F53" s="32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11"/>
    </row>
    <row r="54" spans="1:18" s="14" customFormat="1" ht="14.5" hidden="1" x14ac:dyDescent="0.35">
      <c r="A54" s="38" t="s">
        <v>52</v>
      </c>
      <c r="B54" s="12"/>
      <c r="C54" s="10"/>
      <c r="D54" s="56"/>
      <c r="E54" s="53"/>
      <c r="F54" s="10">
        <v>17.225000000000001</v>
      </c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11">
        <f t="shared" si="1"/>
        <v>0</v>
      </c>
      <c r="R54" s="49"/>
    </row>
    <row r="55" spans="1:18" s="14" customFormat="1" ht="14.5" hidden="1" x14ac:dyDescent="0.35">
      <c r="A55" s="41"/>
      <c r="B55" s="12"/>
      <c r="C55" s="53"/>
      <c r="D55" s="28"/>
      <c r="E55" s="53"/>
      <c r="F55" s="10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11"/>
    </row>
    <row r="56" spans="1:18" s="14" customFormat="1" ht="14.5" hidden="1" x14ac:dyDescent="0.35">
      <c r="A56" s="15"/>
      <c r="B56" s="12"/>
      <c r="C56" s="36"/>
      <c r="D56" s="36"/>
      <c r="E56" s="36"/>
      <c r="F56" s="35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11">
        <f t="shared" si="1"/>
        <v>0</v>
      </c>
    </row>
    <row r="57" spans="1:18" s="14" customFormat="1" ht="14.5" hidden="1" x14ac:dyDescent="0.35">
      <c r="A57" s="15"/>
      <c r="B57" s="12"/>
      <c r="C57" s="36"/>
      <c r="D57" s="36"/>
      <c r="E57" s="36"/>
      <c r="F57" s="35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11">
        <f t="shared" si="1"/>
        <v>0</v>
      </c>
    </row>
    <row r="58" spans="1:18" s="14" customFormat="1" ht="14.5" hidden="1" x14ac:dyDescent="0.35">
      <c r="A58" s="23" t="s">
        <v>7</v>
      </c>
      <c r="B58" s="12"/>
      <c r="C58" s="36"/>
      <c r="D58" s="36"/>
      <c r="E58" s="36"/>
      <c r="F58" s="35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11">
        <f t="shared" si="1"/>
        <v>0</v>
      </c>
    </row>
    <row r="59" spans="1:18" s="14" customFormat="1" ht="14.5" hidden="1" x14ac:dyDescent="0.35">
      <c r="A59" s="10" t="s">
        <v>31</v>
      </c>
      <c r="B59" s="12"/>
      <c r="C59" s="36"/>
      <c r="D59" s="36"/>
      <c r="E59" s="36"/>
      <c r="F59" s="35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11">
        <f t="shared" si="1"/>
        <v>0</v>
      </c>
    </row>
    <row r="60" spans="1:18" s="14" customFormat="1" ht="14.5" hidden="1" x14ac:dyDescent="0.35">
      <c r="A60" s="30" t="s">
        <v>32</v>
      </c>
      <c r="B60" s="12"/>
      <c r="C60" s="10"/>
      <c r="D60" s="10"/>
      <c r="E60" s="10"/>
      <c r="F60" s="10">
        <v>17.245000000000001</v>
      </c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11">
        <f t="shared" si="1"/>
        <v>0</v>
      </c>
    </row>
    <row r="61" spans="1:18" s="14" customFormat="1" ht="14.5" hidden="1" x14ac:dyDescent="0.35">
      <c r="A61" s="30" t="s">
        <v>32</v>
      </c>
      <c r="B61" s="12"/>
      <c r="C61" s="10"/>
      <c r="D61" s="10"/>
      <c r="E61" s="10"/>
      <c r="F61" s="10">
        <v>17.245000000000001</v>
      </c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11">
        <f t="shared" si="1"/>
        <v>0</v>
      </c>
    </row>
    <row r="62" spans="1:18" s="14" customFormat="1" ht="14.5" hidden="1" x14ac:dyDescent="0.35">
      <c r="A62" s="30" t="s">
        <v>32</v>
      </c>
      <c r="B62" s="12"/>
      <c r="C62" s="10"/>
      <c r="D62" s="10"/>
      <c r="E62" s="10"/>
      <c r="F62" s="10">
        <v>17.245000000000001</v>
      </c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11">
        <f t="shared" si="1"/>
        <v>0</v>
      </c>
    </row>
    <row r="63" spans="1:18" s="14" customFormat="1" ht="14.5" hidden="1" x14ac:dyDescent="0.35">
      <c r="A63" s="41"/>
      <c r="B63" s="12"/>
      <c r="C63" s="10"/>
      <c r="D63" s="10"/>
      <c r="E63" s="10"/>
      <c r="F63" s="10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11">
        <f t="shared" si="1"/>
        <v>0</v>
      </c>
    </row>
    <row r="64" spans="1:18" s="14" customFormat="1" ht="14.5" hidden="1" x14ac:dyDescent="0.35">
      <c r="A64" s="41"/>
      <c r="B64" s="12"/>
      <c r="C64" s="10"/>
      <c r="D64" s="10"/>
      <c r="E64" s="10"/>
      <c r="F64" s="10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11">
        <f>SUM(G64:G64)</f>
        <v>0</v>
      </c>
    </row>
    <row r="65" spans="1:17" s="14" customFormat="1" ht="14.5" hidden="1" x14ac:dyDescent="0.35">
      <c r="A65" s="41"/>
      <c r="B65" s="12"/>
      <c r="C65" s="10"/>
      <c r="D65" s="10"/>
      <c r="E65" s="10"/>
      <c r="F65" s="10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11">
        <f>SUM(G65:G65)</f>
        <v>0</v>
      </c>
    </row>
    <row r="66" spans="1:17" s="14" customFormat="1" ht="14.5" hidden="1" x14ac:dyDescent="0.35">
      <c r="A66" s="41"/>
      <c r="B66" s="12"/>
      <c r="C66" s="10"/>
      <c r="D66" s="10"/>
      <c r="E66" s="10"/>
      <c r="F66" s="10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11">
        <f>SUM(G66:G66)</f>
        <v>0</v>
      </c>
    </row>
    <row r="67" spans="1:17" s="14" customFormat="1" ht="15" thickBot="1" x14ac:dyDescent="0.4">
      <c r="A67" s="50"/>
      <c r="B67" s="50"/>
      <c r="C67" s="50"/>
      <c r="D67" s="51"/>
      <c r="E67" s="51"/>
      <c r="F67" s="51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11">
        <f>SUM(G67:G67)</f>
        <v>0</v>
      </c>
    </row>
    <row r="68" spans="1:17" s="9" customFormat="1" ht="15" thickBot="1" x14ac:dyDescent="0.4">
      <c r="A68" s="42" t="s">
        <v>0</v>
      </c>
      <c r="B68" s="43"/>
      <c r="C68" s="44"/>
      <c r="D68" s="44"/>
      <c r="E68" s="44"/>
      <c r="F68" s="44"/>
      <c r="G68" s="68">
        <f>SUM(G6:G67)</f>
        <v>13273.389999999998</v>
      </c>
      <c r="H68" s="68">
        <f>SUM(H48:H67)</f>
        <v>50695.496014116412</v>
      </c>
      <c r="I68" s="68">
        <f>SUM(I23:I26)</f>
        <v>694583.81</v>
      </c>
      <c r="J68" s="68">
        <f>SUM(J7:J9)</f>
        <v>1169231</v>
      </c>
      <c r="K68" s="68">
        <f>SUM(K7:K65)</f>
        <v>262584</v>
      </c>
      <c r="L68" s="68">
        <f>SUM(L51:L67)</f>
        <v>5324</v>
      </c>
      <c r="M68" s="68">
        <f>SUM(M30:M33)</f>
        <v>95000</v>
      </c>
      <c r="N68" s="68">
        <f>SUM(N7:N11)</f>
        <v>188256</v>
      </c>
      <c r="O68" s="68">
        <f>SUM(O35:O66)</f>
        <v>1405352</v>
      </c>
      <c r="P68" s="68">
        <f>SUM(P13:P19)</f>
        <v>1043194</v>
      </c>
      <c r="Q68" s="22"/>
    </row>
    <row r="69" spans="1:17" s="9" customFormat="1" ht="14.5" x14ac:dyDescent="0.35">
      <c r="A69" s="16"/>
      <c r="B69" s="16"/>
      <c r="C69" s="17"/>
      <c r="D69" s="17"/>
      <c r="E69" s="17"/>
      <c r="F69" s="17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9"/>
    </row>
    <row r="70" spans="1:17" s="9" customFormat="1" ht="15.5" x14ac:dyDescent="0.35">
      <c r="A70" s="14" t="s">
        <v>8</v>
      </c>
      <c r="C70" s="27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1:17" s="9" customFormat="1" ht="15.5" hidden="1" x14ac:dyDescent="0.35">
      <c r="A71" s="14" t="s">
        <v>60</v>
      </c>
      <c r="C71" s="27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1:17" s="9" customFormat="1" ht="14.5" hidden="1" x14ac:dyDescent="0.35">
      <c r="A72" s="16" t="s">
        <v>61</v>
      </c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1:17" s="9" customFormat="1" ht="14.5" hidden="1" x14ac:dyDescent="0.35">
      <c r="A73" s="14" t="s">
        <v>62</v>
      </c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1:17" s="9" customFormat="1" ht="14.5" hidden="1" x14ac:dyDescent="0.35">
      <c r="A74" s="14" t="s">
        <v>63</v>
      </c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1:17" s="9" customFormat="1" ht="14.5" hidden="1" x14ac:dyDescent="0.35">
      <c r="A75" s="14" t="s">
        <v>70</v>
      </c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1:17" s="9" customFormat="1" ht="14.5" hidden="1" x14ac:dyDescent="0.35">
      <c r="A76" s="14" t="s">
        <v>71</v>
      </c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1:17" s="9" customFormat="1" ht="14.5" hidden="1" x14ac:dyDescent="0.35">
      <c r="A77" s="14" t="s">
        <v>79</v>
      </c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1:17" s="9" customFormat="1" ht="14.5" hidden="1" x14ac:dyDescent="0.35">
      <c r="A78" s="14" t="s">
        <v>80</v>
      </c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1:17" s="9" customFormat="1" ht="14.5" hidden="1" x14ac:dyDescent="0.35">
      <c r="A79" s="14" t="s">
        <v>88</v>
      </c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1:17" s="9" customFormat="1" ht="14.5" hidden="1" x14ac:dyDescent="0.35">
      <c r="A80" s="14" t="s">
        <v>89</v>
      </c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1:16" s="9" customFormat="1" ht="14.5" hidden="1" x14ac:dyDescent="0.35">
      <c r="A81" s="14" t="s">
        <v>99</v>
      </c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1:16" ht="14.5" hidden="1" x14ac:dyDescent="0.35">
      <c r="A82" s="14" t="s">
        <v>100</v>
      </c>
    </row>
    <row r="83" spans="1:16" ht="14.5" hidden="1" x14ac:dyDescent="0.35">
      <c r="A83" s="14" t="s">
        <v>103</v>
      </c>
    </row>
    <row r="84" spans="1:16" ht="14.5" hidden="1" x14ac:dyDescent="0.35">
      <c r="A84" s="14" t="s">
        <v>104</v>
      </c>
    </row>
    <row r="85" spans="1:16" ht="14.5" hidden="1" x14ac:dyDescent="0.35">
      <c r="A85" s="14" t="s">
        <v>110</v>
      </c>
    </row>
    <row r="86" spans="1:16" ht="14.5" hidden="1" x14ac:dyDescent="0.35">
      <c r="A86" s="14" t="s">
        <v>109</v>
      </c>
    </row>
    <row r="87" spans="1:16" ht="14.5" hidden="1" x14ac:dyDescent="0.35">
      <c r="A87" s="14" t="s">
        <v>116</v>
      </c>
    </row>
    <row r="88" spans="1:16" ht="14.5" hidden="1" x14ac:dyDescent="0.35">
      <c r="A88" s="14" t="s">
        <v>115</v>
      </c>
    </row>
    <row r="89" spans="1:16" ht="14.5" x14ac:dyDescent="0.35">
      <c r="A89" s="14" t="s">
        <v>120</v>
      </c>
    </row>
    <row r="90" spans="1:16" ht="14.5" x14ac:dyDescent="0.35">
      <c r="A90" s="14" t="s">
        <v>119</v>
      </c>
    </row>
    <row r="91" spans="1:16" ht="14.5" x14ac:dyDescent="0.35">
      <c r="A91" s="14"/>
    </row>
    <row r="92" spans="1:16" ht="14.5" x14ac:dyDescent="0.35">
      <c r="A92" s="14"/>
    </row>
    <row r="93" spans="1:16" ht="14.5" x14ac:dyDescent="0.35">
      <c r="A93" s="14"/>
    </row>
    <row r="94" spans="1:16" ht="14.5" x14ac:dyDescent="0.35">
      <c r="A94" s="14"/>
    </row>
    <row r="95" spans="1:16" ht="14.5" x14ac:dyDescent="0.35">
      <c r="A95" s="14"/>
    </row>
    <row r="96" spans="1:16" ht="14.5" x14ac:dyDescent="0.35">
      <c r="A96" s="14"/>
    </row>
    <row r="97" spans="1:1" ht="14.5" x14ac:dyDescent="0.35">
      <c r="A97" s="14"/>
    </row>
    <row r="98" spans="1:1" ht="14.5" x14ac:dyDescent="0.35">
      <c r="A98" s="14"/>
    </row>
    <row r="99" spans="1:1" ht="14.5" x14ac:dyDescent="0.35">
      <c r="A99" s="14"/>
    </row>
    <row r="100" spans="1:1" ht="14.5" x14ac:dyDescent="0.35">
      <c r="A100" s="14"/>
    </row>
    <row r="101" spans="1:1" ht="14.5" x14ac:dyDescent="0.35">
      <c r="A101" s="14"/>
    </row>
    <row r="102" spans="1:1" ht="14.5" x14ac:dyDescent="0.35">
      <c r="A102" s="14"/>
    </row>
    <row r="103" spans="1:1" ht="14.5" x14ac:dyDescent="0.35">
      <c r="A103" s="14"/>
    </row>
    <row r="104" spans="1:1" ht="14.5" x14ac:dyDescent="0.35">
      <c r="A104" s="14"/>
    </row>
    <row r="105" spans="1:1" ht="14.5" x14ac:dyDescent="0.35">
      <c r="A105" s="14"/>
    </row>
    <row r="106" spans="1:1" ht="14.5" x14ac:dyDescent="0.35">
      <c r="A106" s="14"/>
    </row>
    <row r="107" spans="1:1" ht="14.5" x14ac:dyDescent="0.35">
      <c r="A107" s="14"/>
    </row>
    <row r="108" spans="1:1" ht="14.5" x14ac:dyDescent="0.35">
      <c r="A108" s="14"/>
    </row>
    <row r="109" spans="1:1" ht="14.5" x14ac:dyDescent="0.35">
      <c r="A109" s="14"/>
    </row>
    <row r="110" spans="1:1" ht="14.5" x14ac:dyDescent="0.35">
      <c r="A110" s="14"/>
    </row>
    <row r="111" spans="1:1" ht="14.5" x14ac:dyDescent="0.35">
      <c r="A111" s="14"/>
    </row>
    <row r="112" spans="1:1" ht="14.5" x14ac:dyDescent="0.35">
      <c r="A112" s="14"/>
    </row>
  </sheetData>
  <mergeCells count="1">
    <mergeCell ref="B1:F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487BC8A-1DD2-47B4-BE01-FD23B0165D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F4DD520-90DD-4018-BD1E-37650846F62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DCE19CD-7C53-4C88-8C06-C845FA7C409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METRO N REB</vt:lpstr>
      <vt:lpstr>'METRO N REB'!Print_Area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2014-07-08T16:32:51Z</cp:lastPrinted>
  <dcterms:created xsi:type="dcterms:W3CDTF">2000-04-13T13:33:42Z</dcterms:created>
  <dcterms:modified xsi:type="dcterms:W3CDTF">2022-12-09T13:05:18Z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