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SOUTH WEST/"/>
    </mc:Choice>
  </mc:AlternateContent>
  <xr:revisionPtr revIDLastSave="0" documentId="8_{5B0FACAC-5792-40A3-83C9-FFC993EF78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" i="2" l="1"/>
  <c r="T8" i="2"/>
  <c r="S75" i="2"/>
  <c r="S8" i="2"/>
  <c r="R75" i="2"/>
  <c r="T59" i="2"/>
  <c r="Q75" i="2"/>
  <c r="T71" i="2"/>
  <c r="P29" i="2"/>
  <c r="T29" i="2" s="1"/>
  <c r="T30" i="2"/>
  <c r="P75" i="2" l="1"/>
  <c r="O75" i="2"/>
  <c r="N35" i="2"/>
  <c r="N75" i="2" s="1"/>
  <c r="T36" i="2"/>
  <c r="T37" i="2"/>
  <c r="T35" i="2"/>
  <c r="T48" i="2"/>
  <c r="T50" i="2"/>
  <c r="M49" i="2"/>
  <c r="M47" i="2"/>
  <c r="T47" i="2" s="1"/>
  <c r="T27" i="2"/>
  <c r="L26" i="2"/>
  <c r="T26" i="2" s="1"/>
  <c r="T33" i="2"/>
  <c r="K32" i="2"/>
  <c r="T32" i="2" s="1"/>
  <c r="T25" i="2"/>
  <c r="J24" i="2"/>
  <c r="J75" i="2" s="1"/>
  <c r="T18" i="2"/>
  <c r="I17" i="2"/>
  <c r="I75" i="2" s="1"/>
  <c r="H75" i="2"/>
  <c r="T51" i="2"/>
  <c r="T52" i="2"/>
  <c r="T53" i="2"/>
  <c r="T54" i="2"/>
  <c r="T55" i="2"/>
  <c r="T56" i="2"/>
  <c r="T57" i="2"/>
  <c r="T58" i="2"/>
  <c r="T60" i="2"/>
  <c r="T10" i="2"/>
  <c r="T11" i="2"/>
  <c r="T12" i="2"/>
  <c r="T13" i="2"/>
  <c r="T14" i="2"/>
  <c r="T15" i="2"/>
  <c r="T16" i="2"/>
  <c r="T19" i="2"/>
  <c r="T20" i="2"/>
  <c r="T21" i="2"/>
  <c r="T22" i="2"/>
  <c r="T23" i="2"/>
  <c r="T38" i="2"/>
  <c r="T39" i="2"/>
  <c r="T41" i="2"/>
  <c r="T42" i="2"/>
  <c r="T43" i="2"/>
  <c r="T44" i="2"/>
  <c r="T45" i="2"/>
  <c r="T46" i="2"/>
  <c r="T61" i="2"/>
  <c r="T62" i="2"/>
  <c r="T63" i="2"/>
  <c r="T64" i="2"/>
  <c r="T65" i="2"/>
  <c r="T66" i="2"/>
  <c r="T67" i="2"/>
  <c r="T68" i="2"/>
  <c r="T69" i="2"/>
  <c r="T70" i="2"/>
  <c r="T72" i="2"/>
  <c r="T73" i="2"/>
  <c r="T74" i="2"/>
  <c r="T40" i="2"/>
  <c r="M75" i="2" l="1"/>
  <c r="T49" i="2"/>
  <c r="T17" i="2"/>
  <c r="L75" i="2"/>
  <c r="T24" i="2"/>
  <c r="K75" i="2"/>
</calcChain>
</file>

<file path=xl/sharedStrings.xml><?xml version="1.0" encoding="utf-8"?>
<sst xmlns="http://schemas.openxmlformats.org/spreadsheetml/2006/main" count="187" uniqueCount="114">
  <si>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</si>
  <si>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</si>
  <si>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</si>
  <si>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</si>
  <si>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</si>
  <si>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</si>
  <si>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</si>
  <si>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</si>
  <si>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</si>
  <si>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</si>
  <si>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</si>
  <si>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</si>
  <si>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</si>
  <si>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</si>
  <si>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</si>
  <si>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</si>
  <si>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</si>
  <si>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DOE -ELEMENTARY &amp; SECONDARY ED</t>
  </si>
  <si>
    <t>DVOP</t>
  </si>
  <si>
    <t>ELDER AFFAIRS</t>
  </si>
  <si>
    <t>DOE-CAREER PATHWAYS</t>
  </si>
  <si>
    <t>MA COMMISSION FOR THE BLIND</t>
  </si>
  <si>
    <t>DTA</t>
  </si>
  <si>
    <t>MA REHAB COMMISSION (SERVICE DATE 7.1.2020-9.30.2021)</t>
  </si>
  <si>
    <t>UI</t>
  </si>
  <si>
    <t>4400-3067</t>
  </si>
  <si>
    <t>K103</t>
  </si>
  <si>
    <t>CT EOL 23CCMESWWP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</si>
  <si>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</si>
  <si>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</si>
  <si>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</si>
  <si>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</si>
  <si>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</si>
  <si>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</si>
  <si>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</si>
  <si>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TO ADD RESEA FUNDS</t>
  </si>
  <si>
    <t>BUDGET #1 FY23 AUGUST 31, 2022</t>
  </si>
  <si>
    <t>CT EOL 23CCMESWNEGREA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</si>
  <si>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</si>
  <si>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</si>
  <si>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</si>
  <si>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</si>
  <si>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</si>
  <si>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</si>
  <si>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</si>
  <si>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</si>
  <si>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</si>
  <si>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</si>
  <si>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</si>
  <si>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</si>
  <si>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</si>
  <si>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 xml:space="preserve">TO ADD FY23 YOUTH </t>
  </si>
  <si>
    <t>BUDGET #2 FY23 OCTOBER 3, 2022</t>
  </si>
  <si>
    <t>BUDGET #3 FY23</t>
  </si>
  <si>
    <t>TO ADD FY23 DISLOCATED WORKER</t>
  </si>
  <si>
    <t>BUDGET #3 FY23 OCTOBER 3, 2022</t>
  </si>
  <si>
    <t>DISLOCATED WORKER</t>
  </si>
  <si>
    <t>FWIADWK23A</t>
  </si>
  <si>
    <t>7003-1778</t>
  </si>
  <si>
    <t>ADULT</t>
  </si>
  <si>
    <t>FWIAADT23A</t>
  </si>
  <si>
    <t>7003-1630</t>
  </si>
  <si>
    <t>BUDGET #4 FY23</t>
  </si>
  <si>
    <t>TO ADD FY23 ADULT</t>
  </si>
  <si>
    <t>BUDGET #4 FY23 OCTOBER 20, 2022</t>
  </si>
  <si>
    <t>BUDGET #5 FY23</t>
  </si>
  <si>
    <t>TO ADD FY23 WP FUNDS</t>
  </si>
  <si>
    <t>BUDGET #5 FY23 OCTOBER 21, 2022</t>
  </si>
  <si>
    <t>FES2023</t>
  </si>
  <si>
    <t>7002-6626</t>
  </si>
  <si>
    <t>K105</t>
  </si>
  <si>
    <t>K107</t>
  </si>
  <si>
    <t>17.207</t>
  </si>
  <si>
    <t>BUDGET #6 FY23</t>
  </si>
  <si>
    <t>OCTOBER 1, 2022-JUNE 30,  2023</t>
  </si>
  <si>
    <t>FWIADWK23B</t>
  </si>
  <si>
    <t>TO ADD FY23 DISLOCATED WORKER FUND</t>
  </si>
  <si>
    <t>BUDGET #6 FY23 DECEMBER 9, 2022</t>
  </si>
  <si>
    <t>BUDGET #7 FY23</t>
  </si>
  <si>
    <t>TO ADD FY23 STATE ONE STOP FUND</t>
  </si>
  <si>
    <t>STOSCC2023</t>
  </si>
  <si>
    <t>7003-0803</t>
  </si>
  <si>
    <t>K284</t>
  </si>
  <si>
    <t>CT EOL 23CCMESWSOSWTF</t>
  </si>
  <si>
    <t>BUDGET #7 FY23 DECEMBER 13, 2022</t>
  </si>
  <si>
    <t>BUDGET #8 FY23</t>
  </si>
  <si>
    <t>FWIAADT23B</t>
  </si>
  <si>
    <t>TO ADD FY23 ADULT FUNDS</t>
  </si>
  <si>
    <t>BUDGET #8 FY23 DECEMBER 19, 2022</t>
  </si>
  <si>
    <t>BUDGET #9 FY23</t>
  </si>
  <si>
    <t>BUDGET #9 FY23 JANUARY 10, 2023</t>
  </si>
  <si>
    <t>BUDGET #10 FY23</t>
  </si>
  <si>
    <t>FY23 WPP PROGRAM</t>
  </si>
  <si>
    <t>SPSS2023</t>
  </si>
  <si>
    <t>4400-1979</t>
  </si>
  <si>
    <t>K227</t>
  </si>
  <si>
    <t>BUDGET #10 FY23 JANUARY 12, 2023</t>
  </si>
  <si>
    <t>TO ADD WPP PROGRAM</t>
  </si>
  <si>
    <t>BUDGET #11 FY23</t>
  </si>
  <si>
    <t>TO ADD TRADE FUNDS</t>
  </si>
  <si>
    <t>DUNS 947581567</t>
  </si>
  <si>
    <t>BUDGET #11 FY23 JANUARY 25, 2023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</si>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</sst>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8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4" fontId="12" fillId="0" borderId="1" xfId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"/>
  <sheetViews>
    <sheetView tabSelected="1" topLeftCell="E4" zoomScale="110" zoomScaleNormal="110" workbookViewId="0">
      <selection activeCell="T4" sqref="T1:T1048576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4.08984375" style="2" hidden="1" customWidth="1"/>
    <col min="9" max="9" width="14.1796875" style="2" hidden="1" customWidth="1"/>
    <col min="10" max="11" width="16.81640625" style="2" hidden="1" customWidth="1"/>
    <col min="12" max="12" width="15" style="2" hidden="1" customWidth="1"/>
    <col min="13" max="14" width="16.81640625" style="2" hidden="1" customWidth="1"/>
    <col min="15" max="15" width="15" style="2" hidden="1" customWidth="1"/>
    <col min="16" max="17" width="16.81640625" style="2" hidden="1" customWidth="1"/>
    <col min="18" max="18" width="6.26953125" style="2" hidden="1" customWidth="1"/>
    <col min="19" max="19" width="16.81640625" style="2" customWidth="1"/>
    <col min="20" max="20" width="13.81640625" style="3" hidden="1" customWidth="1"/>
    <col min="21" max="21" width="12.54296875" style="3" bestFit="1" customWidth="1"/>
    <col min="22" max="16384" width="9.1796875" style="3"/>
  </cols>
  <sheetData>
    <row r="1" spans="1:20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20.5" x14ac:dyDescent="0.45">
      <c r="A2" s="4"/>
      <c r="B2" s="12"/>
      <c r="C2" s="12"/>
      <c r="D2" s="12"/>
      <c r="E2" s="13"/>
      <c r="F2" s="13"/>
      <c r="G2" s="13"/>
    </row>
    <row r="3" spans="1:20" ht="20.5" x14ac:dyDescent="0.45">
      <c r="A3" s="34" t="s">
        <v>12</v>
      </c>
      <c r="B3" s="12" t="s">
        <v>7</v>
      </c>
      <c r="C3" s="1"/>
    </row>
    <row r="4" spans="1:20" ht="21" thickBot="1" x14ac:dyDescent="0.5">
      <c r="A4" s="4"/>
      <c r="B4" s="5"/>
      <c r="C4" s="1"/>
    </row>
    <row r="5" spans="1:20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8" t="s">
        <v>103</v>
      </c>
      <c r="H5" s="64" t="s">
        <v>28</v>
      </c>
      <c r="I5" s="68" t="s">
        <v>34</v>
      </c>
      <c r="J5" s="68" t="s">
        <v>44</v>
      </c>
      <c r="K5" s="68" t="s">
        <v>53</v>
      </c>
      <c r="L5" s="68" t="s">
        <v>62</v>
      </c>
      <c r="M5" s="68" t="s">
        <v>65</v>
      </c>
      <c r="N5" s="68" t="s">
        <v>73</v>
      </c>
      <c r="O5" s="68" t="s">
        <v>78</v>
      </c>
      <c r="P5" s="68" t="s">
        <v>85</v>
      </c>
      <c r="Q5" s="68" t="s">
        <v>89</v>
      </c>
      <c r="R5" s="68" t="s">
        <v>91</v>
      </c>
      <c r="S5" s="68" t="s">
        <v>98</v>
      </c>
      <c r="T5" s="35" t="s">
        <v>6</v>
      </c>
    </row>
    <row r="6" spans="1:20" s="6" customFormat="1" ht="14.5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2"/>
    </row>
    <row r="7" spans="1:20" s="7" customFormat="1" ht="15" x14ac:dyDescent="0.35">
      <c r="A7" s="21" t="s">
        <v>102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82"/>
      <c r="T7" s="22"/>
    </row>
    <row r="8" spans="1:20" s="7" customFormat="1" ht="15" x14ac:dyDescent="0.35">
      <c r="A8" s="36" t="s">
        <v>109</v>
      </c>
      <c r="B8" s="23" t="s">
        <v>39</v>
      </c>
      <c r="C8" s="53" t="s">
        <v>110</v>
      </c>
      <c r="D8" s="54" t="s">
        <v>111</v>
      </c>
      <c r="E8" s="54" t="s">
        <v>112</v>
      </c>
      <c r="F8" s="21">
        <v>17.245000000000001</v>
      </c>
      <c r="G8" s="80" t="s">
        <v>104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82">
        <f>69229.797329591-1</f>
        <v>69228.797329591005</v>
      </c>
      <c r="T8" s="22">
        <f>SUM(S8)</f>
        <v>69228.797329591005</v>
      </c>
    </row>
    <row r="9" spans="1:20" s="7" customFormat="1" ht="15" x14ac:dyDescent="0.35">
      <c r="A9" s="36" t="s">
        <v>109</v>
      </c>
      <c r="B9" s="23" t="s">
        <v>113</v>
      </c>
      <c r="C9" s="53" t="s">
        <v>110</v>
      </c>
      <c r="D9" s="54" t="s">
        <v>111</v>
      </c>
      <c r="E9" s="54" t="s">
        <v>112</v>
      </c>
      <c r="F9" s="21">
        <v>17.245000000000001</v>
      </c>
      <c r="G9" s="80" t="s">
        <v>104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82">
        <v>1</v>
      </c>
      <c r="T9" s="22">
        <f>SUM(S9)</f>
        <v>1</v>
      </c>
    </row>
    <row r="10" spans="1:20" s="7" customFormat="1" ht="15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82"/>
      <c r="T10" s="40">
        <f t="shared" ref="T8:T42" si="0">SUM(H10:H10)</f>
        <v>0</v>
      </c>
    </row>
    <row r="11" spans="1:20" s="7" customFormat="1" ht="15" x14ac:dyDescent="0.35">
      <c r="A11" s="49"/>
      <c r="B11" s="50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82"/>
      <c r="T11" s="40">
        <f t="shared" si="0"/>
        <v>0</v>
      </c>
    </row>
    <row r="12" spans="1:20" s="7" customFormat="1" ht="15" x14ac:dyDescent="0.35">
      <c r="A12" s="49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82"/>
      <c r="T12" s="40">
        <f t="shared" si="0"/>
        <v>0</v>
      </c>
    </row>
    <row r="13" spans="1:20" s="7" customFormat="1" ht="15" hidden="1" x14ac:dyDescent="0.35">
      <c r="A13" s="49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82"/>
      <c r="T13" s="40">
        <f t="shared" si="0"/>
        <v>0</v>
      </c>
    </row>
    <row r="14" spans="1:20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82"/>
      <c r="T14" s="40">
        <f t="shared" si="0"/>
        <v>0</v>
      </c>
    </row>
    <row r="15" spans="1:20" s="7" customFormat="1" ht="15" hidden="1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82"/>
      <c r="T15" s="40">
        <f t="shared" si="0"/>
        <v>0</v>
      </c>
    </row>
    <row r="16" spans="1:20" s="9" customFormat="1" ht="15" hidden="1" x14ac:dyDescent="0.35">
      <c r="A16" s="21" t="s">
        <v>37</v>
      </c>
      <c r="B16" s="17"/>
      <c r="C16" s="20"/>
      <c r="D16" s="17"/>
      <c r="E16" s="17"/>
      <c r="F16" s="20"/>
      <c r="G16" s="20"/>
      <c r="H16" s="24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40">
        <f t="shared" si="0"/>
        <v>0</v>
      </c>
    </row>
    <row r="17" spans="1:21" s="9" customFormat="1" ht="15" hidden="1" x14ac:dyDescent="0.35">
      <c r="A17" s="69" t="s">
        <v>38</v>
      </c>
      <c r="B17" s="67" t="s">
        <v>39</v>
      </c>
      <c r="C17" s="21" t="s">
        <v>40</v>
      </c>
      <c r="D17" s="21" t="s">
        <v>41</v>
      </c>
      <c r="E17" s="21" t="s">
        <v>42</v>
      </c>
      <c r="F17" s="21">
        <v>17.225000000000001</v>
      </c>
      <c r="G17" s="21"/>
      <c r="H17" s="24"/>
      <c r="I17" s="57">
        <f>199455.96-1</f>
        <v>199454.96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22">
        <f>SUM(I17)</f>
        <v>199454.96</v>
      </c>
    </row>
    <row r="18" spans="1:21" s="7" customFormat="1" ht="15" hidden="1" x14ac:dyDescent="0.35">
      <c r="A18" s="69" t="s">
        <v>38</v>
      </c>
      <c r="B18" s="70" t="s">
        <v>43</v>
      </c>
      <c r="C18" s="21" t="s">
        <v>40</v>
      </c>
      <c r="D18" s="21" t="s">
        <v>41</v>
      </c>
      <c r="E18" s="21" t="s">
        <v>42</v>
      </c>
      <c r="F18" s="21">
        <v>17.225000000000001</v>
      </c>
      <c r="G18" s="21"/>
      <c r="H18" s="24"/>
      <c r="I18" s="57">
        <v>1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22">
        <f>SUM(I18)</f>
        <v>1</v>
      </c>
    </row>
    <row r="19" spans="1:21" s="7" customFormat="1" ht="15" hidden="1" x14ac:dyDescent="0.35">
      <c r="A19" s="49"/>
      <c r="B19" s="23"/>
      <c r="C19" s="21"/>
      <c r="D19" s="21"/>
      <c r="E19" s="21"/>
      <c r="F19" s="21"/>
      <c r="G19" s="21"/>
      <c r="H19" s="24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40">
        <f t="shared" si="0"/>
        <v>0</v>
      </c>
      <c r="U19" s="59"/>
    </row>
    <row r="20" spans="1:21" s="7" customFormat="1" ht="15" hidden="1" x14ac:dyDescent="0.35">
      <c r="A20" s="42"/>
      <c r="B20" s="23"/>
      <c r="C20" s="21"/>
      <c r="D20" s="21"/>
      <c r="E20" s="21"/>
      <c r="F20" s="21"/>
      <c r="G20" s="21"/>
      <c r="H20" s="24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40">
        <f t="shared" si="0"/>
        <v>0</v>
      </c>
    </row>
    <row r="21" spans="1:21" s="7" customFormat="1" ht="15" hidden="1" x14ac:dyDescent="0.35">
      <c r="A21" s="36"/>
      <c r="B21" s="23"/>
      <c r="C21" s="37"/>
      <c r="D21" s="37"/>
      <c r="E21" s="38"/>
      <c r="F21" s="21"/>
      <c r="G21" s="21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82"/>
      <c r="T21" s="40">
        <f t="shared" si="0"/>
        <v>0</v>
      </c>
    </row>
    <row r="22" spans="1:21" s="6" customFormat="1" ht="14.5" hidden="1" x14ac:dyDescent="0.35">
      <c r="A22" s="15" t="s">
        <v>8</v>
      </c>
      <c r="B22" s="17"/>
      <c r="C22" s="18"/>
      <c r="D22" s="18"/>
      <c r="E22" s="19"/>
      <c r="F22" s="20"/>
      <c r="G22" s="20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82"/>
      <c r="T22" s="40">
        <f t="shared" si="0"/>
        <v>0</v>
      </c>
    </row>
    <row r="23" spans="1:21" s="6" customFormat="1" ht="14.5" hidden="1" x14ac:dyDescent="0.35">
      <c r="A23" s="21" t="s">
        <v>45</v>
      </c>
      <c r="B23" s="17"/>
      <c r="C23" s="18"/>
      <c r="D23" s="18"/>
      <c r="E23" s="19"/>
      <c r="F23" s="20"/>
      <c r="G23" s="20"/>
      <c r="H23" s="24"/>
      <c r="I23" s="24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0">
        <f t="shared" si="0"/>
        <v>0</v>
      </c>
    </row>
    <row r="24" spans="1:21" s="7" customFormat="1" ht="15.5" hidden="1" x14ac:dyDescent="0.35">
      <c r="A24" s="72" t="s">
        <v>46</v>
      </c>
      <c r="B24" s="23" t="s">
        <v>47</v>
      </c>
      <c r="C24" s="21" t="s">
        <v>48</v>
      </c>
      <c r="D24" s="73" t="s">
        <v>49</v>
      </c>
      <c r="E24" s="73">
        <v>6501</v>
      </c>
      <c r="F24" s="23">
        <v>17.259</v>
      </c>
      <c r="G24" s="81" t="s">
        <v>105</v>
      </c>
      <c r="H24" s="24"/>
      <c r="I24" s="24"/>
      <c r="J24" s="57">
        <f>1243025-1</f>
        <v>1243024</v>
      </c>
      <c r="K24" s="57"/>
      <c r="L24" s="57"/>
      <c r="M24" s="57"/>
      <c r="N24" s="57"/>
      <c r="O24" s="57"/>
      <c r="P24" s="57"/>
      <c r="Q24" s="57"/>
      <c r="R24" s="57"/>
      <c r="S24" s="57"/>
      <c r="T24" s="22">
        <f>SUM(J24)</f>
        <v>1243024</v>
      </c>
    </row>
    <row r="25" spans="1:21" s="9" customFormat="1" ht="15.5" hidden="1" x14ac:dyDescent="0.35">
      <c r="A25" s="72" t="s">
        <v>46</v>
      </c>
      <c r="B25" s="23" t="s">
        <v>50</v>
      </c>
      <c r="C25" s="21" t="s">
        <v>48</v>
      </c>
      <c r="D25" s="73" t="s">
        <v>49</v>
      </c>
      <c r="E25" s="73">
        <v>6501</v>
      </c>
      <c r="F25" s="23">
        <v>17.259</v>
      </c>
      <c r="G25" s="81" t="s">
        <v>105</v>
      </c>
      <c r="H25" s="24"/>
      <c r="I25" s="24"/>
      <c r="J25" s="57">
        <v>1</v>
      </c>
      <c r="K25" s="57"/>
      <c r="L25" s="57"/>
      <c r="M25" s="57"/>
      <c r="N25" s="57"/>
      <c r="O25" s="57"/>
      <c r="P25" s="57"/>
      <c r="Q25" s="57"/>
      <c r="R25" s="57"/>
      <c r="S25" s="57"/>
      <c r="T25" s="22">
        <f>SUM(J25)</f>
        <v>1</v>
      </c>
    </row>
    <row r="26" spans="1:21" s="9" customFormat="1" ht="15.5" hidden="1" x14ac:dyDescent="0.35">
      <c r="A26" s="42" t="s">
        <v>59</v>
      </c>
      <c r="B26" s="23" t="s">
        <v>47</v>
      </c>
      <c r="C26" s="54" t="s">
        <v>60</v>
      </c>
      <c r="D26" s="74" t="s">
        <v>61</v>
      </c>
      <c r="E26" s="74">
        <v>6502</v>
      </c>
      <c r="F26" s="21">
        <v>17.257999999999999</v>
      </c>
      <c r="G26" s="81" t="s">
        <v>105</v>
      </c>
      <c r="H26" s="24"/>
      <c r="I26" s="24"/>
      <c r="J26" s="57"/>
      <c r="K26" s="57"/>
      <c r="L26" s="57">
        <f>178792-1</f>
        <v>178791</v>
      </c>
      <c r="M26" s="57"/>
      <c r="N26" s="57"/>
      <c r="O26" s="57"/>
      <c r="P26" s="57"/>
      <c r="Q26" s="57"/>
      <c r="R26" s="57"/>
      <c r="S26" s="57"/>
      <c r="T26" s="22">
        <f>SUM(L26)</f>
        <v>178791</v>
      </c>
    </row>
    <row r="27" spans="1:21" s="9" customFormat="1" ht="15.5" hidden="1" x14ac:dyDescent="0.35">
      <c r="A27" s="42" t="s">
        <v>59</v>
      </c>
      <c r="B27" s="23" t="s">
        <v>50</v>
      </c>
      <c r="C27" s="54" t="s">
        <v>60</v>
      </c>
      <c r="D27" s="74" t="s">
        <v>61</v>
      </c>
      <c r="E27" s="74">
        <v>6502</v>
      </c>
      <c r="F27" s="21">
        <v>17.257999999999999</v>
      </c>
      <c r="G27" s="81" t="s">
        <v>105</v>
      </c>
      <c r="H27" s="24"/>
      <c r="I27" s="24"/>
      <c r="J27" s="57"/>
      <c r="K27" s="57"/>
      <c r="L27" s="57">
        <v>1</v>
      </c>
      <c r="M27" s="57"/>
      <c r="N27" s="57"/>
      <c r="O27" s="57"/>
      <c r="P27" s="57"/>
      <c r="Q27" s="57"/>
      <c r="R27" s="57"/>
      <c r="S27" s="57"/>
      <c r="T27" s="22">
        <f>SUM(L27)</f>
        <v>1</v>
      </c>
    </row>
    <row r="28" spans="1:21" s="9" customFormat="1" ht="15.5" hidden="1" x14ac:dyDescent="0.35">
      <c r="A28" s="36"/>
      <c r="B28" s="23"/>
      <c r="C28" s="54"/>
      <c r="D28" s="74"/>
      <c r="E28" s="74"/>
      <c r="F28" s="21"/>
      <c r="G28" s="81"/>
      <c r="H28" s="24"/>
      <c r="I28" s="24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22"/>
    </row>
    <row r="29" spans="1:21" s="9" customFormat="1" ht="15.5" hidden="1" x14ac:dyDescent="0.35">
      <c r="A29" s="42" t="s">
        <v>59</v>
      </c>
      <c r="B29" s="23" t="s">
        <v>74</v>
      </c>
      <c r="C29" s="21" t="s">
        <v>86</v>
      </c>
      <c r="D29" s="74" t="s">
        <v>61</v>
      </c>
      <c r="E29" s="74">
        <v>6502</v>
      </c>
      <c r="F29" s="21">
        <v>17.257999999999999</v>
      </c>
      <c r="G29" s="81" t="s">
        <v>105</v>
      </c>
      <c r="H29" s="24"/>
      <c r="I29" s="24"/>
      <c r="J29" s="57"/>
      <c r="K29" s="57"/>
      <c r="L29" s="57"/>
      <c r="M29" s="57"/>
      <c r="N29" s="57"/>
      <c r="O29" s="57"/>
      <c r="P29" s="57">
        <f>798991-1</f>
        <v>798990</v>
      </c>
      <c r="Q29" s="57"/>
      <c r="R29" s="57"/>
      <c r="S29" s="57"/>
      <c r="T29" s="22">
        <f>SUM(O29:P29)</f>
        <v>798990</v>
      </c>
    </row>
    <row r="30" spans="1:21" s="9" customFormat="1" ht="15.5" hidden="1" x14ac:dyDescent="0.35">
      <c r="A30" s="42" t="s">
        <v>59</v>
      </c>
      <c r="B30" s="23" t="s">
        <v>50</v>
      </c>
      <c r="C30" s="21" t="s">
        <v>86</v>
      </c>
      <c r="D30" s="74" t="s">
        <v>61</v>
      </c>
      <c r="E30" s="74">
        <v>6502</v>
      </c>
      <c r="F30" s="21">
        <v>17.257999999999999</v>
      </c>
      <c r="G30" s="81" t="s">
        <v>105</v>
      </c>
      <c r="H30" s="24"/>
      <c r="I30" s="24"/>
      <c r="J30" s="57"/>
      <c r="K30" s="57"/>
      <c r="L30" s="57"/>
      <c r="M30" s="57"/>
      <c r="N30" s="57"/>
      <c r="O30" s="57"/>
      <c r="P30" s="57">
        <v>1</v>
      </c>
      <c r="Q30" s="57"/>
      <c r="R30" s="57"/>
      <c r="S30" s="57"/>
      <c r="T30" s="22">
        <f>SUM(O30:P30)</f>
        <v>1</v>
      </c>
    </row>
    <row r="31" spans="1:21" s="9" customFormat="1" ht="15.5" hidden="1" x14ac:dyDescent="0.35">
      <c r="A31" s="36"/>
      <c r="B31" s="23"/>
      <c r="C31" s="54"/>
      <c r="D31" s="74"/>
      <c r="E31" s="74"/>
      <c r="F31" s="21"/>
      <c r="G31" s="81"/>
      <c r="H31" s="24"/>
      <c r="I31" s="24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22"/>
    </row>
    <row r="32" spans="1:21" s="7" customFormat="1" ht="15.5" hidden="1" x14ac:dyDescent="0.35">
      <c r="A32" s="36" t="s">
        <v>56</v>
      </c>
      <c r="B32" s="23" t="s">
        <v>47</v>
      </c>
      <c r="C32" s="21" t="s">
        <v>57</v>
      </c>
      <c r="D32" s="74" t="s">
        <v>58</v>
      </c>
      <c r="E32" s="74">
        <v>6503</v>
      </c>
      <c r="F32" s="21">
        <v>17.277999999999999</v>
      </c>
      <c r="G32" s="81" t="s">
        <v>105</v>
      </c>
      <c r="H32" s="25"/>
      <c r="I32" s="25"/>
      <c r="J32" s="51"/>
      <c r="K32" s="51">
        <f>233591-1</f>
        <v>233590</v>
      </c>
      <c r="L32" s="51"/>
      <c r="M32" s="51"/>
      <c r="N32" s="51"/>
      <c r="O32" s="51"/>
      <c r="P32" s="51"/>
      <c r="Q32" s="51"/>
      <c r="R32" s="51"/>
      <c r="S32" s="51"/>
      <c r="T32" s="22">
        <f>K32</f>
        <v>233590</v>
      </c>
    </row>
    <row r="33" spans="1:20" s="7" customFormat="1" ht="15.5" hidden="1" x14ac:dyDescent="0.35">
      <c r="A33" s="36" t="s">
        <v>56</v>
      </c>
      <c r="B33" s="23" t="s">
        <v>50</v>
      </c>
      <c r="C33" s="21" t="s">
        <v>57</v>
      </c>
      <c r="D33" s="74" t="s">
        <v>58</v>
      </c>
      <c r="E33" s="74">
        <v>6503</v>
      </c>
      <c r="F33" s="21">
        <v>17.277999999999999</v>
      </c>
      <c r="G33" s="81" t="s">
        <v>105</v>
      </c>
      <c r="H33" s="25"/>
      <c r="I33" s="25"/>
      <c r="J33" s="51"/>
      <c r="K33" s="51">
        <v>1</v>
      </c>
      <c r="L33" s="51"/>
      <c r="M33" s="51"/>
      <c r="N33" s="51"/>
      <c r="O33" s="51"/>
      <c r="P33" s="51"/>
      <c r="Q33" s="51"/>
      <c r="R33" s="51"/>
      <c r="S33" s="51"/>
      <c r="T33" s="22">
        <f>K33</f>
        <v>1</v>
      </c>
    </row>
    <row r="34" spans="1:20" s="7" customFormat="1" ht="15" hidden="1" x14ac:dyDescent="0.35">
      <c r="A34" s="36"/>
      <c r="B34" s="55"/>
      <c r="C34" s="35"/>
      <c r="D34" s="21"/>
      <c r="E34" s="23"/>
      <c r="F34" s="21"/>
      <c r="G34" s="81"/>
      <c r="H34" s="25"/>
      <c r="I34" s="25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40"/>
    </row>
    <row r="35" spans="1:20" s="7" customFormat="1" ht="15.5" hidden="1" x14ac:dyDescent="0.35">
      <c r="A35" s="36" t="s">
        <v>56</v>
      </c>
      <c r="B35" s="23" t="s">
        <v>74</v>
      </c>
      <c r="C35" s="21" t="s">
        <v>75</v>
      </c>
      <c r="D35" s="74" t="s">
        <v>58</v>
      </c>
      <c r="E35" s="73">
        <v>6503</v>
      </c>
      <c r="F35" s="21">
        <v>17.277999999999999</v>
      </c>
      <c r="G35" s="81" t="s">
        <v>105</v>
      </c>
      <c r="H35" s="25"/>
      <c r="I35" s="25"/>
      <c r="J35" s="51"/>
      <c r="K35" s="51"/>
      <c r="L35" s="51"/>
      <c r="M35" s="51"/>
      <c r="N35" s="51">
        <f>928008-1</f>
        <v>928007</v>
      </c>
      <c r="O35" s="51"/>
      <c r="P35" s="51"/>
      <c r="Q35" s="51"/>
      <c r="R35" s="51"/>
      <c r="S35" s="51"/>
      <c r="T35" s="22">
        <f>SUM(N35)</f>
        <v>928007</v>
      </c>
    </row>
    <row r="36" spans="1:20" s="7" customFormat="1" ht="15.5" hidden="1" x14ac:dyDescent="0.35">
      <c r="A36" s="36" t="s">
        <v>56</v>
      </c>
      <c r="B36" s="23" t="s">
        <v>50</v>
      </c>
      <c r="C36" s="21" t="s">
        <v>75</v>
      </c>
      <c r="D36" s="74" t="s">
        <v>58</v>
      </c>
      <c r="E36" s="73">
        <v>6503</v>
      </c>
      <c r="F36" s="21">
        <v>17.277999999999999</v>
      </c>
      <c r="G36" s="81" t="s">
        <v>105</v>
      </c>
      <c r="H36" s="25"/>
      <c r="I36" s="25"/>
      <c r="J36" s="51"/>
      <c r="K36" s="51"/>
      <c r="L36" s="51"/>
      <c r="M36" s="51"/>
      <c r="N36" s="51">
        <v>1</v>
      </c>
      <c r="O36" s="51"/>
      <c r="P36" s="51"/>
      <c r="Q36" s="51"/>
      <c r="R36" s="51"/>
      <c r="S36" s="51"/>
      <c r="T36" s="22">
        <f t="shared" ref="T36:T37" si="1">SUM(N36)</f>
        <v>1</v>
      </c>
    </row>
    <row r="37" spans="1:20" s="6" customFormat="1" ht="14.5" hidden="1" x14ac:dyDescent="0.35">
      <c r="A37" s="36"/>
      <c r="B37" s="23"/>
      <c r="C37" s="58"/>
      <c r="D37" s="21"/>
      <c r="E37" s="23"/>
      <c r="F37" s="21"/>
      <c r="G37" s="21"/>
      <c r="H37" s="24"/>
      <c r="I37" s="24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22">
        <f t="shared" si="1"/>
        <v>0</v>
      </c>
    </row>
    <row r="38" spans="1:20" s="7" customFormat="1" ht="15" hidden="1" x14ac:dyDescent="0.35">
      <c r="A38" s="36"/>
      <c r="B38" s="23"/>
      <c r="C38" s="58"/>
      <c r="D38" s="21"/>
      <c r="E38" s="23"/>
      <c r="F38" s="21"/>
      <c r="G38" s="21"/>
      <c r="H38" s="24"/>
      <c r="I38" s="24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40">
        <f t="shared" si="0"/>
        <v>0</v>
      </c>
    </row>
    <row r="39" spans="1:20" s="9" customFormat="1" ht="15" hidden="1" x14ac:dyDescent="0.35">
      <c r="A39" s="36"/>
      <c r="B39" s="23"/>
      <c r="C39" s="58"/>
      <c r="D39" s="21"/>
      <c r="E39" s="23"/>
      <c r="F39" s="21"/>
      <c r="G39" s="21"/>
      <c r="H39" s="25"/>
      <c r="I39" s="25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40">
        <f t="shared" si="0"/>
        <v>0</v>
      </c>
    </row>
    <row r="40" spans="1:20" s="9" customFormat="1" ht="15" hidden="1" x14ac:dyDescent="0.35">
      <c r="A40" s="36"/>
      <c r="B40" s="55"/>
      <c r="C40" s="35"/>
      <c r="D40" s="21"/>
      <c r="E40" s="23"/>
      <c r="F40" s="21"/>
      <c r="G40" s="21"/>
      <c r="H40" s="25"/>
      <c r="I40" s="25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40">
        <f t="shared" si="0"/>
        <v>0</v>
      </c>
    </row>
    <row r="41" spans="1:20" s="9" customFormat="1" ht="15" hidden="1" x14ac:dyDescent="0.35">
      <c r="A41" s="36"/>
      <c r="B41" s="23"/>
      <c r="C41" s="35"/>
      <c r="D41" s="21"/>
      <c r="E41" s="23"/>
      <c r="F41" s="21"/>
      <c r="G41" s="21"/>
      <c r="H41" s="25"/>
      <c r="I41" s="25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40">
        <f t="shared" si="0"/>
        <v>0</v>
      </c>
    </row>
    <row r="42" spans="1:20" s="9" customFormat="1" ht="15" hidden="1" x14ac:dyDescent="0.35">
      <c r="A42" s="36"/>
      <c r="B42" s="23"/>
      <c r="C42" s="35"/>
      <c r="D42" s="21"/>
      <c r="E42" s="23"/>
      <c r="F42" s="21"/>
      <c r="G42" s="21"/>
      <c r="H42" s="25"/>
      <c r="I42" s="25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40">
        <f t="shared" si="0"/>
        <v>0</v>
      </c>
    </row>
    <row r="43" spans="1:20" s="9" customFormat="1" ht="18.5" hidden="1" x14ac:dyDescent="0.35">
      <c r="A43" s="56"/>
      <c r="B43" s="23"/>
      <c r="C43" s="54"/>
      <c r="D43" s="54"/>
      <c r="E43" s="54"/>
      <c r="F43" s="21"/>
      <c r="G43" s="21"/>
      <c r="H43" s="25"/>
      <c r="I43" s="25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40">
        <f t="shared" ref="T43:T68" si="2">SUM(H43:H43)</f>
        <v>0</v>
      </c>
    </row>
    <row r="44" spans="1:20" s="9" customFormat="1" ht="15" hidden="1" x14ac:dyDescent="0.35">
      <c r="A44" s="36"/>
      <c r="B44" s="23"/>
      <c r="C44" s="21"/>
      <c r="D44" s="21"/>
      <c r="E44" s="23"/>
      <c r="F44" s="21"/>
      <c r="G44" s="21"/>
      <c r="H44" s="25"/>
      <c r="I44" s="25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40">
        <f t="shared" si="2"/>
        <v>0</v>
      </c>
    </row>
    <row r="45" spans="1:20" s="9" customFormat="1" ht="15" hidden="1" x14ac:dyDescent="0.35">
      <c r="A45" s="15" t="s">
        <v>8</v>
      </c>
      <c r="B45" s="23"/>
      <c r="C45" s="21"/>
      <c r="D45" s="21"/>
      <c r="E45" s="23"/>
      <c r="F45" s="21"/>
      <c r="G45" s="21"/>
      <c r="H45" s="25"/>
      <c r="I45" s="25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40">
        <f t="shared" si="2"/>
        <v>0</v>
      </c>
    </row>
    <row r="46" spans="1:20" s="9" customFormat="1" ht="15" hidden="1" x14ac:dyDescent="0.35">
      <c r="A46" s="21" t="s">
        <v>27</v>
      </c>
      <c r="B46" s="23"/>
      <c r="C46" s="21"/>
      <c r="D46" s="21"/>
      <c r="E46" s="23"/>
      <c r="F46" s="60"/>
      <c r="G46" s="60"/>
      <c r="H46" s="25"/>
      <c r="I46" s="25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40">
        <f t="shared" si="2"/>
        <v>0</v>
      </c>
    </row>
    <row r="47" spans="1:20" s="9" customFormat="1" ht="15" hidden="1" x14ac:dyDescent="0.35">
      <c r="A47" s="42" t="s">
        <v>15</v>
      </c>
      <c r="B47" s="23" t="s">
        <v>47</v>
      </c>
      <c r="C47" s="21" t="s">
        <v>68</v>
      </c>
      <c r="D47" s="21" t="s">
        <v>69</v>
      </c>
      <c r="E47" s="21" t="s">
        <v>70</v>
      </c>
      <c r="F47" s="23">
        <v>17.207000000000001</v>
      </c>
      <c r="G47" s="80" t="s">
        <v>106</v>
      </c>
      <c r="H47" s="25"/>
      <c r="I47" s="25"/>
      <c r="J47" s="51"/>
      <c r="K47" s="51"/>
      <c r="L47" s="51"/>
      <c r="M47" s="51">
        <f>727835.71-1</f>
        <v>727834.71</v>
      </c>
      <c r="N47" s="51"/>
      <c r="O47" s="51"/>
      <c r="P47" s="51"/>
      <c r="Q47" s="51"/>
      <c r="R47" s="51"/>
      <c r="S47" s="51"/>
      <c r="T47" s="22">
        <f>M47</f>
        <v>727834.71</v>
      </c>
    </row>
    <row r="48" spans="1:20" s="9" customFormat="1" ht="15" hidden="1" x14ac:dyDescent="0.35">
      <c r="A48" s="42" t="s">
        <v>15</v>
      </c>
      <c r="B48" s="23" t="s">
        <v>50</v>
      </c>
      <c r="C48" s="21" t="s">
        <v>68</v>
      </c>
      <c r="D48" s="21" t="s">
        <v>69</v>
      </c>
      <c r="E48" s="21" t="s">
        <v>70</v>
      </c>
      <c r="F48" s="23">
        <v>17.207000000000001</v>
      </c>
      <c r="G48" s="80" t="s">
        <v>106</v>
      </c>
      <c r="H48" s="25"/>
      <c r="I48" s="25"/>
      <c r="J48" s="51"/>
      <c r="K48" s="51"/>
      <c r="L48" s="51"/>
      <c r="M48" s="51">
        <v>1</v>
      </c>
      <c r="N48" s="51"/>
      <c r="O48" s="51"/>
      <c r="P48" s="51"/>
      <c r="Q48" s="51"/>
      <c r="R48" s="51"/>
      <c r="S48" s="51"/>
      <c r="T48" s="22">
        <f t="shared" ref="T48:T50" si="3">M48</f>
        <v>1</v>
      </c>
    </row>
    <row r="49" spans="1:20" s="9" customFormat="1" ht="15" hidden="1" x14ac:dyDescent="0.35">
      <c r="A49" s="42" t="s">
        <v>16</v>
      </c>
      <c r="B49" s="23" t="s">
        <v>47</v>
      </c>
      <c r="C49" s="21" t="s">
        <v>68</v>
      </c>
      <c r="D49" s="21" t="s">
        <v>69</v>
      </c>
      <c r="E49" s="21" t="s">
        <v>71</v>
      </c>
      <c r="F49" s="23" t="s">
        <v>72</v>
      </c>
      <c r="G49" s="80" t="s">
        <v>106</v>
      </c>
      <c r="H49" s="25"/>
      <c r="I49" s="25"/>
      <c r="J49" s="51"/>
      <c r="K49" s="51"/>
      <c r="L49" s="51"/>
      <c r="M49" s="51">
        <f>119011-1</f>
        <v>119010</v>
      </c>
      <c r="N49" s="51"/>
      <c r="O49" s="51"/>
      <c r="P49" s="51"/>
      <c r="Q49" s="51"/>
      <c r="R49" s="51"/>
      <c r="S49" s="51"/>
      <c r="T49" s="22">
        <f t="shared" si="3"/>
        <v>119010</v>
      </c>
    </row>
    <row r="50" spans="1:20" s="9" customFormat="1" ht="15" hidden="1" x14ac:dyDescent="0.35">
      <c r="A50" s="42" t="s">
        <v>16</v>
      </c>
      <c r="B50" s="23" t="s">
        <v>50</v>
      </c>
      <c r="C50" s="21" t="s">
        <v>68</v>
      </c>
      <c r="D50" s="21" t="s">
        <v>69</v>
      </c>
      <c r="E50" s="21" t="s">
        <v>71</v>
      </c>
      <c r="F50" s="23" t="s">
        <v>72</v>
      </c>
      <c r="G50" s="80" t="s">
        <v>106</v>
      </c>
      <c r="H50" s="25"/>
      <c r="I50" s="25"/>
      <c r="J50" s="51"/>
      <c r="K50" s="51"/>
      <c r="L50" s="51"/>
      <c r="M50" s="51">
        <v>1</v>
      </c>
      <c r="N50" s="51"/>
      <c r="O50" s="51"/>
      <c r="P50" s="51"/>
      <c r="Q50" s="51"/>
      <c r="R50" s="51"/>
      <c r="S50" s="51"/>
      <c r="T50" s="22">
        <f t="shared" si="3"/>
        <v>1</v>
      </c>
    </row>
    <row r="51" spans="1:20" s="9" customFormat="1" ht="15" hidden="1" x14ac:dyDescent="0.35">
      <c r="A51" s="43" t="s">
        <v>17</v>
      </c>
      <c r="B51" s="23"/>
      <c r="C51" s="21"/>
      <c r="D51" s="35"/>
      <c r="E51" s="21"/>
      <c r="F51" s="61"/>
      <c r="G51" s="61"/>
      <c r="H51" s="25"/>
      <c r="I51" s="25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40">
        <f t="shared" si="2"/>
        <v>0</v>
      </c>
    </row>
    <row r="52" spans="1:20" s="9" customFormat="1" ht="15" hidden="1" x14ac:dyDescent="0.35">
      <c r="A52" s="43" t="s">
        <v>19</v>
      </c>
      <c r="B52" s="23"/>
      <c r="C52" s="21"/>
      <c r="D52" s="21"/>
      <c r="E52" s="21"/>
      <c r="F52" s="61"/>
      <c r="G52" s="61"/>
      <c r="H52" s="25"/>
      <c r="I52" s="25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40">
        <f t="shared" si="2"/>
        <v>0</v>
      </c>
    </row>
    <row r="53" spans="1:20" s="9" customFormat="1" ht="15" hidden="1" x14ac:dyDescent="0.35">
      <c r="A53" s="43" t="s">
        <v>20</v>
      </c>
      <c r="B53" s="23"/>
      <c r="C53" s="21"/>
      <c r="D53" s="21"/>
      <c r="E53" s="21"/>
      <c r="F53" s="61"/>
      <c r="G53" s="61"/>
      <c r="H53" s="25"/>
      <c r="I53" s="25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40">
        <f t="shared" si="2"/>
        <v>0</v>
      </c>
    </row>
    <row r="54" spans="1:20" s="9" customFormat="1" ht="15" hidden="1" x14ac:dyDescent="0.35">
      <c r="A54" s="43" t="s">
        <v>21</v>
      </c>
      <c r="B54" s="55"/>
      <c r="C54" s="54"/>
      <c r="D54" s="54"/>
      <c r="E54" s="54"/>
      <c r="F54" s="62"/>
      <c r="G54" s="62"/>
      <c r="H54" s="25"/>
      <c r="I54" s="25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40">
        <f t="shared" si="2"/>
        <v>0</v>
      </c>
    </row>
    <row r="55" spans="1:20" s="9" customFormat="1" ht="15" hidden="1" x14ac:dyDescent="0.35">
      <c r="A55" s="42" t="s">
        <v>23</v>
      </c>
      <c r="B55" s="55"/>
      <c r="C55" s="54"/>
      <c r="D55" s="21"/>
      <c r="E55" s="54"/>
      <c r="F55" s="62"/>
      <c r="G55" s="62"/>
      <c r="H55" s="25"/>
      <c r="I55" s="25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40">
        <f t="shared" si="2"/>
        <v>0</v>
      </c>
    </row>
    <row r="56" spans="1:20" s="9" customFormat="1" ht="15" hidden="1" x14ac:dyDescent="0.35">
      <c r="A56" s="42" t="s">
        <v>23</v>
      </c>
      <c r="B56" s="55"/>
      <c r="C56" s="54"/>
      <c r="D56" s="21"/>
      <c r="E56" s="54"/>
      <c r="F56" s="62"/>
      <c r="G56" s="62"/>
      <c r="H56" s="25"/>
      <c r="I56" s="25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40">
        <f t="shared" si="2"/>
        <v>0</v>
      </c>
    </row>
    <row r="57" spans="1:20" s="9" customFormat="1" ht="15" hidden="1" x14ac:dyDescent="0.35">
      <c r="A57" s="43" t="s">
        <v>22</v>
      </c>
      <c r="B57" s="23"/>
      <c r="C57" s="63"/>
      <c r="D57" s="35"/>
      <c r="E57" s="21"/>
      <c r="F57" s="61"/>
      <c r="G57" s="61"/>
      <c r="H57" s="25"/>
      <c r="I57" s="25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40">
        <f t="shared" si="2"/>
        <v>0</v>
      </c>
    </row>
    <row r="58" spans="1:20" s="9" customFormat="1" ht="15" hidden="1" x14ac:dyDescent="0.35">
      <c r="A58" s="43" t="s">
        <v>31</v>
      </c>
      <c r="B58" s="67" t="s">
        <v>32</v>
      </c>
      <c r="C58" s="21" t="s">
        <v>33</v>
      </c>
      <c r="D58" s="35" t="s">
        <v>25</v>
      </c>
      <c r="E58" s="21" t="s">
        <v>26</v>
      </c>
      <c r="F58" s="23">
        <v>10.561</v>
      </c>
      <c r="G58" s="23"/>
      <c r="H58" s="51">
        <v>1050.9299999999985</v>
      </c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40">
        <f t="shared" si="2"/>
        <v>1050.9299999999985</v>
      </c>
    </row>
    <row r="59" spans="1:20" s="9" customFormat="1" ht="15" hidden="1" x14ac:dyDescent="0.35">
      <c r="A59" s="42" t="s">
        <v>92</v>
      </c>
      <c r="B59" s="67" t="s">
        <v>39</v>
      </c>
      <c r="C59" s="21" t="s">
        <v>93</v>
      </c>
      <c r="D59" s="21" t="s">
        <v>94</v>
      </c>
      <c r="E59" s="21" t="s">
        <v>95</v>
      </c>
      <c r="F59" s="23" t="s">
        <v>14</v>
      </c>
      <c r="G59" s="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>
        <v>19250</v>
      </c>
      <c r="S59" s="51"/>
      <c r="T59" s="22">
        <f>R59</f>
        <v>19250</v>
      </c>
    </row>
    <row r="60" spans="1:20" s="9" customFormat="1" ht="15" hidden="1" x14ac:dyDescent="0.35">
      <c r="A60" s="43"/>
      <c r="B60" s="44"/>
      <c r="C60" s="21"/>
      <c r="D60" s="21"/>
      <c r="E60" s="21"/>
      <c r="F60" s="62"/>
      <c r="G60" s="6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40">
        <f t="shared" si="2"/>
        <v>0</v>
      </c>
    </row>
    <row r="61" spans="1:20" s="9" customFormat="1" ht="14.5" hidden="1" customHeight="1" x14ac:dyDescent="0.35">
      <c r="A61" s="43"/>
      <c r="B61" s="44"/>
      <c r="C61" s="45"/>
      <c r="D61" s="45"/>
      <c r="E61" s="46"/>
      <c r="F61" s="44"/>
      <c r="G61" s="44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40">
        <f t="shared" si="2"/>
        <v>0</v>
      </c>
    </row>
    <row r="62" spans="1:20" s="9" customFormat="1" ht="15" hidden="1" x14ac:dyDescent="0.35">
      <c r="A62" s="15" t="s">
        <v>8</v>
      </c>
      <c r="B62" s="44"/>
      <c r="C62" s="45"/>
      <c r="D62" s="45"/>
      <c r="E62" s="46"/>
      <c r="F62" s="44"/>
      <c r="G62" s="44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40">
        <f t="shared" si="2"/>
        <v>0</v>
      </c>
    </row>
    <row r="63" spans="1:20" s="9" customFormat="1" ht="15" hidden="1" x14ac:dyDescent="0.35">
      <c r="A63" s="21" t="s">
        <v>107</v>
      </c>
      <c r="B63" s="44"/>
      <c r="C63" s="45"/>
      <c r="D63" s="45"/>
      <c r="E63" s="46"/>
      <c r="F63" s="44"/>
      <c r="G63" s="44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40">
        <f t="shared" si="2"/>
        <v>0</v>
      </c>
    </row>
    <row r="64" spans="1:20" s="9" customFormat="1" ht="15" hidden="1" x14ac:dyDescent="0.35">
      <c r="A64" s="47" t="s">
        <v>18</v>
      </c>
      <c r="B64" s="23"/>
      <c r="C64" s="37"/>
      <c r="D64" s="37"/>
      <c r="E64" s="38"/>
      <c r="F64" s="35">
        <v>17.800999999999998</v>
      </c>
      <c r="G64" s="80" t="s">
        <v>108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40">
        <f t="shared" si="2"/>
        <v>0</v>
      </c>
    </row>
    <row r="65" spans="1:21" s="9" customFormat="1" ht="15" hidden="1" x14ac:dyDescent="0.35">
      <c r="A65" s="49"/>
      <c r="B65" s="23"/>
      <c r="C65" s="53"/>
      <c r="D65" s="37"/>
      <c r="E65" s="53"/>
      <c r="F65" s="21">
        <v>17.803999999999998</v>
      </c>
      <c r="G65" s="2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40">
        <f t="shared" si="2"/>
        <v>0</v>
      </c>
    </row>
    <row r="66" spans="1:21" s="9" customFormat="1" ht="15" hidden="1" x14ac:dyDescent="0.35">
      <c r="A66" s="47"/>
      <c r="B66" s="23"/>
      <c r="C66" s="37"/>
      <c r="D66" s="37"/>
      <c r="E66" s="38"/>
      <c r="F66" s="35">
        <v>17.800999999999998</v>
      </c>
      <c r="G66" s="35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40">
        <f t="shared" si="2"/>
        <v>0</v>
      </c>
      <c r="U66" s="48"/>
    </row>
    <row r="67" spans="1:21" s="9" customFormat="1" ht="15" hidden="1" x14ac:dyDescent="0.35">
      <c r="A67" s="47" t="s">
        <v>24</v>
      </c>
      <c r="B67" s="23"/>
      <c r="C67" s="21"/>
      <c r="D67" s="54"/>
      <c r="E67" s="53"/>
      <c r="F67" s="21">
        <v>17.225000000000001</v>
      </c>
      <c r="G67" s="2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40">
        <f t="shared" si="2"/>
        <v>0</v>
      </c>
    </row>
    <row r="68" spans="1:21" s="9" customFormat="1" ht="15" hidden="1" x14ac:dyDescent="0.35">
      <c r="A68" s="47"/>
      <c r="B68" s="23"/>
      <c r="C68" s="37"/>
      <c r="D68" s="37"/>
      <c r="E68" s="38"/>
      <c r="F68" s="35">
        <v>17.800999999999998</v>
      </c>
      <c r="G68" s="35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40">
        <f t="shared" si="2"/>
        <v>0</v>
      </c>
    </row>
    <row r="69" spans="1:21" s="7" customFormat="1" ht="15" hidden="1" x14ac:dyDescent="0.35">
      <c r="A69" s="15" t="s">
        <v>8</v>
      </c>
      <c r="B69" s="17"/>
      <c r="C69" s="18"/>
      <c r="D69" s="20"/>
      <c r="E69" s="18"/>
      <c r="F69" s="20"/>
      <c r="G69" s="20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40">
        <f t="shared" ref="T69:T74" si="4">SUM(H69:H69)</f>
        <v>0</v>
      </c>
    </row>
    <row r="70" spans="1:21" s="7" customFormat="1" ht="15" hidden="1" x14ac:dyDescent="0.35">
      <c r="A70" s="21" t="s">
        <v>83</v>
      </c>
      <c r="B70" s="20"/>
      <c r="C70" s="18"/>
      <c r="D70" s="20"/>
      <c r="E70" s="18"/>
      <c r="F70" s="20"/>
      <c r="G70" s="2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40">
        <f t="shared" si="4"/>
        <v>0</v>
      </c>
    </row>
    <row r="71" spans="1:21" s="7" customFormat="1" ht="15.5" hidden="1" thickBot="1" x14ac:dyDescent="0.4">
      <c r="A71" s="41" t="s">
        <v>13</v>
      </c>
      <c r="B71" s="67" t="s">
        <v>39</v>
      </c>
      <c r="C71" s="75" t="s">
        <v>80</v>
      </c>
      <c r="D71" s="76" t="s">
        <v>81</v>
      </c>
      <c r="E71" s="76" t="s">
        <v>82</v>
      </c>
      <c r="F71" s="23" t="s">
        <v>14</v>
      </c>
      <c r="G71" s="23"/>
      <c r="H71" s="51"/>
      <c r="I71" s="51"/>
      <c r="J71" s="51"/>
      <c r="K71" s="51"/>
      <c r="L71" s="51"/>
      <c r="M71" s="51"/>
      <c r="N71" s="51"/>
      <c r="O71" s="51">
        <v>716019.5</v>
      </c>
      <c r="P71" s="51"/>
      <c r="Q71" s="51">
        <v>716019.5</v>
      </c>
      <c r="R71" s="51"/>
      <c r="S71" s="51"/>
      <c r="T71" s="22">
        <f>SUM(O71:Q71)</f>
        <v>1432039</v>
      </c>
    </row>
    <row r="72" spans="1:21" s="7" customFormat="1" ht="15.5" hidden="1" thickTop="1" x14ac:dyDescent="0.35">
      <c r="A72" s="41"/>
      <c r="B72" s="23"/>
      <c r="C72" s="21"/>
      <c r="D72" s="21"/>
      <c r="E72" s="21"/>
      <c r="F72" s="23"/>
      <c r="G72" s="23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40">
        <f t="shared" si="4"/>
        <v>0</v>
      </c>
    </row>
    <row r="73" spans="1:21" s="7" customFormat="1" ht="15" hidden="1" x14ac:dyDescent="0.35">
      <c r="A73" s="41"/>
      <c r="B73" s="23"/>
      <c r="C73" s="37"/>
      <c r="D73" s="37"/>
      <c r="E73" s="37"/>
      <c r="F73" s="23"/>
      <c r="G73" s="23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40">
        <f t="shared" si="4"/>
        <v>0</v>
      </c>
    </row>
    <row r="74" spans="1:21" s="7" customFormat="1" ht="15" x14ac:dyDescent="0.35">
      <c r="A74" s="10"/>
      <c r="B74" s="26"/>
      <c r="C74" s="26"/>
      <c r="D74" s="20"/>
      <c r="E74" s="20"/>
      <c r="F74" s="20"/>
      <c r="G74" s="2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40">
        <f t="shared" si="4"/>
        <v>0</v>
      </c>
    </row>
    <row r="75" spans="1:21" s="7" customFormat="1" ht="18" x14ac:dyDescent="0.4">
      <c r="A75" s="11" t="s">
        <v>0</v>
      </c>
      <c r="B75" s="27"/>
      <c r="C75" s="28"/>
      <c r="D75" s="28"/>
      <c r="E75" s="28"/>
      <c r="F75" s="28"/>
      <c r="G75" s="28"/>
      <c r="H75" s="52">
        <f>SUM(H58:H74)</f>
        <v>1050.9299999999985</v>
      </c>
      <c r="I75" s="71">
        <f>SUM(I17:I74)</f>
        <v>199455.96</v>
      </c>
      <c r="J75" s="52">
        <f>SUM(J23:J74)</f>
        <v>1243025</v>
      </c>
      <c r="K75" s="52">
        <f>SUM(K23:K43)</f>
        <v>233591</v>
      </c>
      <c r="L75" s="52">
        <f>SUM(L22:L43)</f>
        <v>178792</v>
      </c>
      <c r="M75" s="52">
        <f>SUM(M46:M50)</f>
        <v>846846.71</v>
      </c>
      <c r="N75" s="52">
        <f>SUM(N33:N42)</f>
        <v>928008</v>
      </c>
      <c r="O75" s="52">
        <f>SUM(O69:O73)</f>
        <v>716019.5</v>
      </c>
      <c r="P75" s="52">
        <f>SUM(P28:P40)</f>
        <v>798991</v>
      </c>
      <c r="Q75" s="52">
        <f>SUM(Q71:Q73)</f>
        <v>716019.5</v>
      </c>
      <c r="R75" s="52">
        <f>SUM(R59:R61)</f>
        <v>19250</v>
      </c>
      <c r="S75" s="52">
        <f>SUM(S7:S11)</f>
        <v>69229.797329591005</v>
      </c>
      <c r="T75" s="40"/>
    </row>
    <row r="76" spans="1:21" s="7" customFormat="1" ht="18" x14ac:dyDescent="0.4">
      <c r="A76" s="29"/>
      <c r="B76" s="30"/>
      <c r="C76" s="31"/>
      <c r="D76" s="31"/>
      <c r="E76" s="31"/>
      <c r="F76" s="31"/>
      <c r="G76" s="31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3"/>
    </row>
    <row r="77" spans="1:21" ht="14.5" x14ac:dyDescent="0.35">
      <c r="A77" s="39" t="s">
        <v>9</v>
      </c>
    </row>
    <row r="78" spans="1:21" ht="14.5" hidden="1" x14ac:dyDescent="0.35">
      <c r="A78" s="39" t="s">
        <v>29</v>
      </c>
    </row>
    <row r="79" spans="1:21" ht="14.5" hidden="1" x14ac:dyDescent="0.35">
      <c r="A79" s="66" t="s">
        <v>30</v>
      </c>
    </row>
    <row r="80" spans="1:21" ht="14.5" hidden="1" x14ac:dyDescent="0.35">
      <c r="A80" s="39" t="s">
        <v>36</v>
      </c>
    </row>
    <row r="81" spans="1:1" ht="14.5" hidden="1" x14ac:dyDescent="0.35">
      <c r="A81" s="39" t="s">
        <v>35</v>
      </c>
    </row>
    <row r="82" spans="1:1" ht="14.5" hidden="1" x14ac:dyDescent="0.35">
      <c r="A82" s="39" t="s">
        <v>52</v>
      </c>
    </row>
    <row r="83" spans="1:1" ht="14.5" hidden="1" x14ac:dyDescent="0.35">
      <c r="A83" s="39" t="s">
        <v>51</v>
      </c>
    </row>
    <row r="84" spans="1:1" ht="14.5" hidden="1" x14ac:dyDescent="0.35">
      <c r="A84" s="39" t="s">
        <v>55</v>
      </c>
    </row>
    <row r="85" spans="1:1" ht="14.5" hidden="1" x14ac:dyDescent="0.35">
      <c r="A85" s="39" t="s">
        <v>54</v>
      </c>
    </row>
    <row r="86" spans="1:1" ht="14.5" hidden="1" x14ac:dyDescent="0.35">
      <c r="A86" s="39" t="s">
        <v>64</v>
      </c>
    </row>
    <row r="87" spans="1:1" ht="14.5" hidden="1" x14ac:dyDescent="0.35">
      <c r="A87" s="39" t="s">
        <v>63</v>
      </c>
    </row>
    <row r="88" spans="1:1" ht="14.5" hidden="1" x14ac:dyDescent="0.35">
      <c r="A88" s="39" t="s">
        <v>67</v>
      </c>
    </row>
    <row r="89" spans="1:1" ht="14.5" hidden="1" x14ac:dyDescent="0.35">
      <c r="A89" s="39" t="s">
        <v>66</v>
      </c>
    </row>
    <row r="90" spans="1:1" ht="14.5" hidden="1" x14ac:dyDescent="0.35">
      <c r="A90" s="39" t="s">
        <v>77</v>
      </c>
    </row>
    <row r="91" spans="1:1" ht="14.5" hidden="1" x14ac:dyDescent="0.35">
      <c r="A91" s="39" t="s">
        <v>76</v>
      </c>
    </row>
    <row r="92" spans="1:1" ht="14.5" hidden="1" x14ac:dyDescent="0.35">
      <c r="A92" s="39" t="s">
        <v>84</v>
      </c>
    </row>
    <row r="93" spans="1:1" ht="14.5" hidden="1" x14ac:dyDescent="0.35">
      <c r="A93" s="39" t="s">
        <v>79</v>
      </c>
    </row>
    <row r="94" spans="1:1" ht="14.5" hidden="1" x14ac:dyDescent="0.35">
      <c r="A94" s="39" t="s">
        <v>88</v>
      </c>
    </row>
    <row r="95" spans="1:1" ht="14.5" hidden="1" x14ac:dyDescent="0.35">
      <c r="A95" s="39" t="s">
        <v>87</v>
      </c>
    </row>
    <row r="96" spans="1:1" ht="14.5" hidden="1" x14ac:dyDescent="0.35">
      <c r="A96" s="39" t="s">
        <v>90</v>
      </c>
    </row>
    <row r="97" spans="1:1" ht="14.5" hidden="1" x14ac:dyDescent="0.35">
      <c r="A97" s="39" t="s">
        <v>79</v>
      </c>
    </row>
    <row r="98" spans="1:1" ht="14.5" hidden="1" x14ac:dyDescent="0.35">
      <c r="A98" s="39" t="s">
        <v>96</v>
      </c>
    </row>
    <row r="99" spans="1:1" ht="14.5" hidden="1" x14ac:dyDescent="0.35">
      <c r="A99" s="39" t="s">
        <v>97</v>
      </c>
    </row>
    <row r="100" spans="1:1" ht="14.5" x14ac:dyDescent="0.35">
      <c r="A100" s="39" t="s">
        <v>101</v>
      </c>
    </row>
    <row r="101" spans="1:1" ht="14.5" x14ac:dyDescent="0.35">
      <c r="A101" s="39" t="s">
        <v>99</v>
      </c>
    </row>
    <row r="102" spans="1:1" ht="14.5" x14ac:dyDescent="0.35">
      <c r="A102" s="39"/>
    </row>
    <row r="103" spans="1:1" ht="14.5" x14ac:dyDescent="0.35">
      <c r="A103" s="79" t="s">
        <v>100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2023-01-25T16:53:53Z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