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NEW BEDFORD/"/>
    </mc:Choice>
  </mc:AlternateContent>
  <xr:revisionPtr revIDLastSave="0" documentId="8_{886DE8E6-D97A-47AE-AE7C-71D6BECE91D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 BEDFORD" sheetId="2" r:id="rId1"/>
  </sheets>
  <definedNames>
    <definedName name="_xlnm.Print_Area" localSheetId="0">'NEW BEDFORD'!$A$1:$H$87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E22" i="2" l="1"/>
  <c r="AE23" i="2"/>
  <c r="AE24" i="2"/>
  <c r="AE21" i="2"/>
  <c r="AE20" i="2"/>
  <c r="AE26" i="2"/>
  <c r="AE25" i="2"/>
  <c r="AD85" i="2"/>
  <c r="AE67" i="2"/>
  <c r="AC66" i="2"/>
  <c r="AC85" i="2" s="1"/>
  <c r="AE66" i="2" l="1"/>
  <c r="AB85" i="2"/>
  <c r="AE32" i="2"/>
  <c r="AE34" i="2"/>
  <c r="AE36" i="2"/>
  <c r="AE37" i="2"/>
  <c r="AE39" i="2"/>
  <c r="AE40" i="2"/>
  <c r="AE42" i="2"/>
  <c r="AA85" i="2"/>
  <c r="AE9" i="2"/>
  <c r="Z85" i="2"/>
  <c r="Y85" i="2"/>
  <c r="X85" i="2"/>
  <c r="W85" i="2" l="1"/>
  <c r="AE14" i="2"/>
  <c r="V13" i="2"/>
  <c r="AE13" i="2" s="1"/>
  <c r="U85" i="2"/>
  <c r="T85" i="2"/>
  <c r="S38" i="2"/>
  <c r="R85" i="2"/>
  <c r="S85" i="2" l="1"/>
  <c r="AE38" i="2"/>
  <c r="V85" i="2"/>
  <c r="Q41" i="2"/>
  <c r="AE41" i="2" s="1"/>
  <c r="N85" i="2"/>
  <c r="AE8" i="2"/>
  <c r="P64" i="2"/>
  <c r="O33" i="2"/>
  <c r="AE33" i="2" s="1"/>
  <c r="M85" i="2"/>
  <c r="L35" i="2"/>
  <c r="AE35" i="2" s="1"/>
  <c r="K31" i="2"/>
  <c r="J23" i="2"/>
  <c r="J85" i="2" s="1"/>
  <c r="I85" i="2"/>
  <c r="H85" i="2"/>
  <c r="AE10" i="2"/>
  <c r="AE11" i="2"/>
  <c r="AE12" i="2"/>
  <c r="AE15" i="2"/>
  <c r="AE16" i="2"/>
  <c r="AE17" i="2"/>
  <c r="AE18" i="2"/>
  <c r="AE19" i="2"/>
  <c r="AE27" i="2"/>
  <c r="AE28" i="2"/>
  <c r="AE29" i="2"/>
  <c r="AE30" i="2"/>
  <c r="K85" i="2" l="1"/>
  <c r="AE31" i="2"/>
  <c r="Q85" i="2"/>
  <c r="P85" i="2"/>
  <c r="O85" i="2"/>
  <c r="L85" i="2"/>
</calcChain>
</file>

<file path=xl/sharedStrings.xml><?xml version="1.0" encoding="utf-8"?>
<sst xmlns="http://schemas.openxmlformats.org/spreadsheetml/2006/main" count="284" uniqueCount="184">
  <si>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</si>
  <si>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</si>
  <si>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</si>
  <si>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</si>
  <si>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</si>
  <si>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</si>
  <si>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</si>
  <si>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</si>
  <si>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</si>
  <si>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</si>
  <si>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</si>
  <si>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</si>
  <si>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GREATER NEW BEDFORD</t>
  </si>
  <si>
    <t>WORKFORCE TRAINING FUND</t>
  </si>
  <si>
    <t>N/A</t>
  </si>
  <si>
    <t>STATE ONE STOP</t>
  </si>
  <si>
    <t>WP 90%</t>
  </si>
  <si>
    <t>UI</t>
  </si>
  <si>
    <t>DTA</t>
  </si>
  <si>
    <t>4400-3067</t>
  </si>
  <si>
    <t>K103</t>
  </si>
  <si>
    <t>INITIAL AWARD FY23</t>
  </si>
  <si>
    <t>INITIAL AWARD FY23 JULY 29, 2022</t>
  </si>
  <si>
    <t>TO ADD DTA WPP EXPANSION FUNDS</t>
  </si>
  <si>
    <t>CT EOL 23CCNBEDWP</t>
  </si>
  <si>
    <t>DTA WPP EXPANSION FUNDS</t>
  </si>
  <si>
    <t>JULY 1, 2022-SEPT 30, 2022</t>
  </si>
  <si>
    <t>F20223067</t>
  </si>
  <si>
    <t>BUDGET #1 FY23</t>
  </si>
  <si>
    <t>FY23 WPP PROGRAM</t>
  </si>
  <si>
    <t>SPSS2023</t>
  </si>
  <si>
    <t>4400-1979</t>
  </si>
  <si>
    <t>K227</t>
  </si>
  <si>
    <t>BUDGET #1 FY23 AUGUST 25, 2022</t>
  </si>
  <si>
    <t>TO ADD FY23 WPP FUNDS</t>
  </si>
  <si>
    <t>CT EOL 23CCNBEDNEGREA</t>
  </si>
  <si>
    <t>BUDGET #2 FY23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</si>
  <si>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</si>
  <si>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</si>
  <si>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</si>
  <si>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</si>
  <si>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</si>
  <si>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</si>
  <si>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</si>
  <si>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</si>
  <si>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#3 FY23</t>
  </si>
  <si>
    <t>CT EOL 23CCNBEDWIA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</si>
  <si>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</si>
  <si>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</si>
  <si>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</si>
  <si>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</si>
  <si>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</si>
  <si>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</si>
  <si>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</si>
  <si>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 OCTOBER 3, 2022</t>
  </si>
  <si>
    <t>TO ADD FY23 DISLOCATED WORKER</t>
  </si>
  <si>
    <t>DISLOCATED WORKER</t>
  </si>
  <si>
    <t>FWIADWK23A</t>
  </si>
  <si>
    <t>BUDGET #5 FY23 OCTOBER 18, 2022</t>
  </si>
  <si>
    <t>TO ADD INCENTIVE AWARD</t>
  </si>
  <si>
    <t>BUDGET #4 FY23</t>
  </si>
  <si>
    <t>BUDGET #5 FY23</t>
  </si>
  <si>
    <t>CT EOL 23CCNBEDVETSUI</t>
  </si>
  <si>
    <t>FVETS2022</t>
  </si>
  <si>
    <t>K110</t>
  </si>
  <si>
    <t>7002-6628</t>
  </si>
  <si>
    <t>OCT 1, 2022-DEC 31, 2022</t>
  </si>
  <si>
    <t>JVSG GOLD INCENTIVE AWARD</t>
  </si>
  <si>
    <t>BUDGET #6 FY23</t>
  </si>
  <si>
    <t>ADULT</t>
  </si>
  <si>
    <t>FWIAADT23A</t>
  </si>
  <si>
    <t>7003-1630</t>
  </si>
  <si>
    <t>TO ADD FY23 ADULT</t>
  </si>
  <si>
    <t>BUDGET #6 FY23 OCTOBER 20, 2022</t>
  </si>
  <si>
    <t>BUDGET #7 FY23</t>
  </si>
  <si>
    <t>TO ADD FY23 WP FUNDS</t>
  </si>
  <si>
    <t>FES2023</t>
  </si>
  <si>
    <t>7002-6626</t>
  </si>
  <si>
    <t>K105</t>
  </si>
  <si>
    <t>BUDGET #8 FY23</t>
  </si>
  <si>
    <t>WTRUSTF23</t>
  </si>
  <si>
    <t>7003-0135</t>
  </si>
  <si>
    <t>K264</t>
  </si>
  <si>
    <t>BUDGET #9 FY23</t>
  </si>
  <si>
    <t>OCTOBER 1, 2022-JUNE 30,  2023</t>
  </si>
  <si>
    <t>FWIADWK23B</t>
  </si>
  <si>
    <t>7003-1778</t>
  </si>
  <si>
    <t>TO ADD FY23 DISLOCATED WORKER FUND</t>
  </si>
  <si>
    <t>TO ADD FY23 WTF</t>
  </si>
  <si>
    <t>BUDGET #7 FY23 OCTOBER 20, 2022</t>
  </si>
  <si>
    <t>BUDGET #8 FY23 OCTOBER 21, 2022</t>
  </si>
  <si>
    <t>BUDGET #9 FY23 DECEMBER 8, 2022</t>
  </si>
  <si>
    <t>BUDGET #10 FY23</t>
  </si>
  <si>
    <t>STOSCC2023</t>
  </si>
  <si>
    <t>7003-0803</t>
  </si>
  <si>
    <t>K284</t>
  </si>
  <si>
    <t>TO ADD FY23 STATE ONE STOP FUND</t>
  </si>
  <si>
    <t>BUDGET #10 FY23 DECEMBER 13, 2022</t>
  </si>
  <si>
    <t>BUDGET #11 FY23</t>
  </si>
  <si>
    <t>FWIAADT23B</t>
  </si>
  <si>
    <t>TO ADD FY23 ADULT FUNDS</t>
  </si>
  <si>
    <t>BUDGET #11 FY23 DECEMBER 19, 2022</t>
  </si>
  <si>
    <t>BUDGET #12 FY23</t>
  </si>
  <si>
    <t>BUDGET #12 FY23 JANUARY 10, 2023</t>
  </si>
  <si>
    <t>CT EOL 23CCNBEDSOSWTF</t>
  </si>
  <si>
    <t>TO INCREASE WPP PROGRAM</t>
  </si>
  <si>
    <t>BUDGET #13 FY23 JANUARY 12, 2023</t>
  </si>
  <si>
    <t>BUDGET #13 FY23</t>
  </si>
  <si>
    <t>BUDGET #14 FY23</t>
  </si>
  <si>
    <t>TO ADD TRADE FUNDS</t>
  </si>
  <si>
    <t>BUDGET #14 FY23 JANUARY 25, 2023</t>
  </si>
  <si>
    <t>FAIN #</t>
  </si>
  <si>
    <t>CT EOL 23CCNBEDTRADE</t>
  </si>
  <si>
    <t>TA38685-22-55-A-25</t>
  </si>
  <si>
    <t>AA-38535-22-55-A-25</t>
  </si>
  <si>
    <t>DV35786-21-55-5-25</t>
  </si>
  <si>
    <t>ES38736-22-55-A-25</t>
  </si>
  <si>
    <t>TRADE (SERVICE DATE: 10/1/2021-9/30/2024)</t>
  </si>
  <si>
    <t>FTRADE 2022</t>
  </si>
  <si>
    <t>7003-1010</t>
  </si>
  <si>
    <t>K102</t>
  </si>
  <si>
    <t>JULY 1, 2023 - SEPTEMBER 30, 2024</t>
  </si>
  <si>
    <t>BUDGET #15 FY23</t>
  </si>
  <si>
    <t>TO ADD PARTNER FUNDS</t>
  </si>
  <si>
    <t>BUDGET #15 FY23 FEB. 7, 2023</t>
  </si>
  <si>
    <t>MCB</t>
  </si>
  <si>
    <t>4110-3021</t>
  </si>
  <si>
    <t>K222</t>
  </si>
  <si>
    <t>DOE-Infrastructure</t>
  </si>
  <si>
    <t>7038-0107</t>
  </si>
  <si>
    <t>K123</t>
  </si>
  <si>
    <t>DOE-WDB Support</t>
  </si>
  <si>
    <t>7035-0002</t>
  </si>
  <si>
    <t>K228</t>
  </si>
  <si>
    <t>MRC</t>
  </si>
  <si>
    <t>4120-0020</t>
  </si>
  <si>
    <t>K133</t>
  </si>
  <si>
    <t>BUDGET #16 FY23</t>
  </si>
  <si>
    <t>APPRENTICE  (SERVICE DATES: 7/1/2020-6/30/2023)</t>
  </si>
  <si>
    <t>TO ADD APPRENTICE FUNDS</t>
  </si>
  <si>
    <t>BUDGET #16 FY23 FEB.14, 2023</t>
  </si>
  <si>
    <t>FAPAE21</t>
  </si>
  <si>
    <t>7003-1785</t>
  </si>
  <si>
    <t>HB55</t>
  </si>
  <si>
    <t>FH126A22VR</t>
  </si>
  <si>
    <t>FV002A2222</t>
  </si>
  <si>
    <t>DOE2023</t>
  </si>
  <si>
    <t>F100VR0022</t>
  </si>
  <si>
    <t>NATIONAL SCSEP CWI</t>
  </si>
  <si>
    <t>DCSSCSEP23</t>
  </si>
  <si>
    <t>7003-0006</t>
  </si>
  <si>
    <t>K246</t>
  </si>
  <si>
    <t>BUDGET #17 FY23</t>
  </si>
  <si>
    <t>VENDOR CODE</t>
  </si>
  <si>
    <t>UEI #</t>
  </si>
  <si>
    <t>VC6000182690</t>
  </si>
  <si>
    <t>VFMUHSGLELB7</t>
  </si>
  <si>
    <t>BUDGET #17 FY23 APRIL 11, 2023</t>
  </si>
  <si>
    <t>WPP SNAP EXPANSION</t>
  </si>
  <si>
    <t>OCT 1, 2022-FEB 16, 2023</t>
  </si>
  <si>
    <t>FY20233067</t>
  </si>
  <si>
    <t>FEB 17, 2023-JUNE 30,2023</t>
  </si>
  <si>
    <t>TO ADD WPP EXPANSION FUNDS</t>
  </si>
  <si>
    <t>BUDGET #18 FY23 APRIL 14, 2023</t>
  </si>
  <si>
    <t>BUDGET #18 FY23</t>
  </si>
  <si>
    <t>BUDGET #19 FY23</t>
  </si>
  <si>
    <t>BUDGET #19 FY23 MAY 22, 2023</t>
  </si>
  <si>
    <t>DECREASED SOS TO REFLECT NEW RETAINED AMOUNT</t>
  </si>
  <si>
    <t>BUDGET #20 FY23</t>
  </si>
  <si>
    <t>BUDGET #20 FY23 JUNE 12, 2023</t>
  </si>
  <si>
    <t>TO MOVE FUNDS TO FY24 LINE</t>
  </si>
  <si>
    <t>WP 10%</t>
  </si>
  <si>
    <t>K107</t>
  </si>
  <si>
    <t>17.207</t>
  </si>
  <si>
    <t>BUDGET #21 FY23</t>
  </si>
  <si>
    <t>BUDGET #21 FY23 JUNE 26, 2023</t>
  </si>
  <si>
    <t>TO ADD WP 10% FUNDS</t>
  </si>
  <si>
    <t>TO EXTEND CONTRACT SERVICE DATE</t>
  </si>
  <si>
    <t>BUDGET #22 FY23 FEB. 14, 2024</t>
  </si>
  <si>
    <t>BUDGET #22 FY23</t>
  </si>
  <si>
    <r>
      <t xml:space="preserve">RESEA  </t>
    </r>
    <r>
      <rPr>
        <b/>
        <sz val="11"/>
        <color rgb="FFFF0000"/>
        <rFont val="Book Antiqua"/>
        <family val="1"/>
      </rPr>
      <t>(DATE EXTENDED TO SEPT. 30, 2024)</t>
    </r>
  </si>
  <si>
    <t>OCT 1, 2023-JUNE 30, 2024</t>
  </si>
  <si>
    <t>UI-35950-21-60-A-25</t>
  </si>
  <si>
    <t>JULY 1, 2024-SEPT 30,2024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</si>
</sst>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rgb="FF2E2E2A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CF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37" fontId="11" fillId="0" borderId="0"/>
  </cellStyleXfs>
  <cellXfs count="8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7" fontId="8" fillId="0" borderId="1" xfId="0" applyNumberFormat="1" applyFont="1" applyBorder="1"/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5" fillId="0" borderId="1" xfId="0" quotePrefix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8" fillId="0" borderId="1" xfId="0" applyFont="1" applyBorder="1"/>
    <xf numFmtId="0" fontId="19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center" vertical="center" wrapText="1"/>
    </xf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37" fontId="8" fillId="0" borderId="1" xfId="3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44" fontId="8" fillId="0" borderId="1" xfId="1" applyFont="1" applyBorder="1" applyAlignment="1">
      <alignment horizontal="center" wrapText="1"/>
    </xf>
    <xf numFmtId="0" fontId="20" fillId="2" borderId="6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44" fontId="8" fillId="0" borderId="1" xfId="1" applyFont="1" applyBorder="1" applyAlignment="1">
      <alignment horizontal="center"/>
    </xf>
    <xf numFmtId="0" fontId="15" fillId="0" borderId="1" xfId="0" applyFont="1" applyBorder="1" applyAlignment="1">
      <alignment horizontal="left" vertical="center"/>
    </xf>
    <xf numFmtId="0" fontId="18" fillId="0" borderId="7" xfId="0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21" fillId="0" borderId="0" xfId="0" applyFont="1"/>
    <xf numFmtId="0" fontId="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0" fontId="17" fillId="0" borderId="1" xfId="0" applyFont="1" applyBorder="1"/>
    <xf numFmtId="0" fontId="6" fillId="0" borderId="1" xfId="0" applyFont="1" applyBorder="1" applyAlignment="1">
      <alignment horizontal="center"/>
    </xf>
    <xf numFmtId="44" fontId="7" fillId="0" borderId="0" xfId="0" applyNumberFormat="1" applyFont="1"/>
    <xf numFmtId="0" fontId="5" fillId="0" borderId="0" xfId="0" applyFont="1" applyAlignment="1">
      <alignment horizontal="center"/>
    </xf>
    <xf numFmtId="0" fontId="4" fillId="0" borderId="0" xfId="0" applyFont="1"/>
    <xf numFmtId="0" fontId="23" fillId="0" borderId="10" xfId="0" applyFont="1" applyBorder="1" applyAlignment="1">
      <alignment horizontal="center" wrapText="1"/>
    </xf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0"/>
  <sheetViews>
    <sheetView tabSelected="1" topLeftCell="A19" zoomScale="120" zoomScaleNormal="120" workbookViewId="0">
      <selection activeCell="A26" sqref="A26"/>
    </sheetView>
  </sheetViews>
  <sheetFormatPr defaultColWidth="9.1796875" defaultRowHeight="12" x14ac:dyDescent="0.3"/>
  <cols>
    <col min="1" max="1" width="63.4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customWidth="1"/>
    <col min="7" max="7" width="25.08984375" style="2" customWidth="1"/>
    <col min="8" max="8" width="14" style="2" hidden="1" customWidth="1"/>
    <col min="9" max="9" width="13.6328125" style="2" hidden="1" customWidth="1"/>
    <col min="10" max="15" width="18.90625" style="2" hidden="1" customWidth="1"/>
    <col min="16" max="16" width="22.81640625" style="2" hidden="1" customWidth="1"/>
    <col min="17" max="17" width="18" style="2" hidden="1" customWidth="1"/>
    <col min="18" max="18" width="13.90625" style="2" hidden="1" customWidth="1"/>
    <col min="19" max="27" width="18" style="2" hidden="1" customWidth="1"/>
    <col min="28" max="28" width="13.90625" style="2" hidden="1" customWidth="1"/>
    <col min="29" max="29" width="18" style="2" hidden="1" customWidth="1"/>
    <col min="30" max="30" width="18" style="2" customWidth="1"/>
    <col min="31" max="31" width="12.1796875" style="3" hidden="1" customWidth="1"/>
    <col min="32" max="32" width="16.90625" style="3" customWidth="1"/>
    <col min="33" max="33" width="10.453125" style="3" bestFit="1" customWidth="1"/>
    <col min="34" max="16384" width="9.1796875" style="3"/>
  </cols>
  <sheetData>
    <row r="1" spans="1:32" ht="20.5" x14ac:dyDescent="0.45">
      <c r="A1" s="3" t="s">
        <v>11</v>
      </c>
      <c r="B1" s="84" t="s">
        <v>10</v>
      </c>
      <c r="C1" s="85"/>
      <c r="D1" s="85"/>
      <c r="E1" s="85"/>
      <c r="F1" s="85"/>
      <c r="G1" s="85"/>
      <c r="H1" s="85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</row>
    <row r="2" spans="1:32" ht="20.5" x14ac:dyDescent="0.45">
      <c r="B2" s="6"/>
      <c r="C2" s="6"/>
      <c r="D2" s="6"/>
      <c r="E2" s="7"/>
      <c r="F2" s="7"/>
      <c r="G2" s="7"/>
    </row>
    <row r="3" spans="1:32" ht="20.5" x14ac:dyDescent="0.45">
      <c r="A3" s="4" t="s">
        <v>12</v>
      </c>
      <c r="B3" s="6" t="s">
        <v>7</v>
      </c>
      <c r="C3" s="1"/>
    </row>
    <row r="4" spans="1:32" ht="21" thickBot="1" x14ac:dyDescent="0.5">
      <c r="A4" s="4"/>
      <c r="B4" s="5"/>
      <c r="C4" s="1"/>
    </row>
    <row r="5" spans="1:32" s="10" customFormat="1" ht="50.5" customHeight="1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4" t="s">
        <v>111</v>
      </c>
      <c r="H5" s="9" t="s">
        <v>21</v>
      </c>
      <c r="I5" s="54" t="s">
        <v>28</v>
      </c>
      <c r="J5" s="54" t="s">
        <v>36</v>
      </c>
      <c r="K5" s="54" t="s">
        <v>45</v>
      </c>
      <c r="L5" s="54" t="s">
        <v>60</v>
      </c>
      <c r="M5" s="54" t="s">
        <v>61</v>
      </c>
      <c r="N5" s="54" t="s">
        <v>68</v>
      </c>
      <c r="O5" s="54" t="s">
        <v>74</v>
      </c>
      <c r="P5" s="54" t="s">
        <v>79</v>
      </c>
      <c r="Q5" s="54" t="s">
        <v>83</v>
      </c>
      <c r="R5" s="54" t="s">
        <v>92</v>
      </c>
      <c r="S5" s="54" t="s">
        <v>98</v>
      </c>
      <c r="T5" s="54" t="s">
        <v>102</v>
      </c>
      <c r="U5" s="54" t="s">
        <v>107</v>
      </c>
      <c r="V5" s="54" t="s">
        <v>108</v>
      </c>
      <c r="W5" s="54" t="s">
        <v>122</v>
      </c>
      <c r="X5" s="54" t="s">
        <v>137</v>
      </c>
      <c r="Y5" s="54" t="s">
        <v>152</v>
      </c>
      <c r="Z5" s="54" t="s">
        <v>164</v>
      </c>
      <c r="AA5" s="54" t="s">
        <v>165</v>
      </c>
      <c r="AB5" s="54" t="s">
        <v>168</v>
      </c>
      <c r="AC5" s="54" t="s">
        <v>174</v>
      </c>
      <c r="AD5" s="54" t="s">
        <v>179</v>
      </c>
      <c r="AE5" s="30" t="s">
        <v>6</v>
      </c>
    </row>
    <row r="6" spans="1:32" s="10" customFormat="1" ht="14.5" hidden="1" x14ac:dyDescent="0.35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6"/>
    </row>
    <row r="7" spans="1:32" s="10" customFormat="1" ht="14.5" hidden="1" x14ac:dyDescent="0.35">
      <c r="A7" s="15" t="s">
        <v>104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6"/>
    </row>
    <row r="8" spans="1:32" s="10" customFormat="1" ht="15" hidden="1" x14ac:dyDescent="0.35">
      <c r="A8" s="60" t="s">
        <v>13</v>
      </c>
      <c r="B8" s="17" t="s">
        <v>40</v>
      </c>
      <c r="C8" s="40" t="s">
        <v>80</v>
      </c>
      <c r="D8" s="61" t="s">
        <v>81</v>
      </c>
      <c r="E8" s="62" t="s">
        <v>82</v>
      </c>
      <c r="F8" s="15" t="s">
        <v>14</v>
      </c>
      <c r="G8" s="15"/>
      <c r="H8" s="19"/>
      <c r="I8" s="19"/>
      <c r="J8" s="19"/>
      <c r="K8" s="19"/>
      <c r="L8" s="19"/>
      <c r="M8" s="19"/>
      <c r="N8" s="42">
        <v>95000</v>
      </c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6">
        <f>SUM(N8:P8)</f>
        <v>95000</v>
      </c>
    </row>
    <row r="9" spans="1:32" s="10" customFormat="1" ht="15" hidden="1" thickBot="1" x14ac:dyDescent="0.4">
      <c r="A9" s="35" t="s">
        <v>15</v>
      </c>
      <c r="B9" s="52" t="s">
        <v>40</v>
      </c>
      <c r="C9" s="64" t="s">
        <v>93</v>
      </c>
      <c r="D9" s="61" t="s">
        <v>94</v>
      </c>
      <c r="E9" s="61" t="s">
        <v>95</v>
      </c>
      <c r="F9" s="17" t="s">
        <v>14</v>
      </c>
      <c r="G9" s="17"/>
      <c r="H9" s="19"/>
      <c r="I9" s="19"/>
      <c r="J9" s="19"/>
      <c r="K9" s="19"/>
      <c r="L9" s="19"/>
      <c r="M9" s="19"/>
      <c r="N9" s="19"/>
      <c r="O9" s="19"/>
      <c r="P9" s="19"/>
      <c r="Q9" s="19"/>
      <c r="R9" s="63">
        <v>212185.36</v>
      </c>
      <c r="S9" s="63"/>
      <c r="T9" s="63">
        <v>212185.36</v>
      </c>
      <c r="U9" s="63"/>
      <c r="V9" s="63"/>
      <c r="W9" s="63"/>
      <c r="X9" s="63"/>
      <c r="Y9" s="63"/>
      <c r="Z9" s="63"/>
      <c r="AA9" s="63">
        <v>-212185.36</v>
      </c>
      <c r="AB9" s="63"/>
      <c r="AC9" s="63"/>
      <c r="AD9" s="63"/>
      <c r="AE9" s="34">
        <f>SUM(H9:AA9)</f>
        <v>212185.36</v>
      </c>
      <c r="AF9" s="83"/>
    </row>
    <row r="10" spans="1:32" s="10" customFormat="1" ht="15" hidden="1" thickTop="1" x14ac:dyDescent="0.35">
      <c r="A10" s="35"/>
      <c r="B10" s="17"/>
      <c r="C10" s="15"/>
      <c r="D10" s="15"/>
      <c r="E10" s="15"/>
      <c r="F10" s="17"/>
      <c r="G10" s="17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34">
        <f t="shared" ref="AE10:AE30" si="0">SUM(H10:H10)</f>
        <v>0</v>
      </c>
    </row>
    <row r="11" spans="1:32" s="21" customFormat="1" ht="14.5" hidden="1" x14ac:dyDescent="0.35">
      <c r="A11" s="9" t="s">
        <v>8</v>
      </c>
      <c r="B11" s="11"/>
      <c r="C11" s="14"/>
      <c r="D11" s="14"/>
      <c r="E11" s="11"/>
      <c r="F11" s="11"/>
      <c r="G11" s="11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34">
        <f t="shared" si="0"/>
        <v>0</v>
      </c>
    </row>
    <row r="12" spans="1:32" s="10" customFormat="1" ht="14.5" hidden="1" x14ac:dyDescent="0.35">
      <c r="A12" s="15" t="s">
        <v>112</v>
      </c>
      <c r="B12" s="11"/>
      <c r="C12" s="14"/>
      <c r="D12" s="14"/>
      <c r="E12" s="11"/>
      <c r="F12" s="11"/>
      <c r="G12" s="11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66"/>
      <c r="W12" s="66"/>
      <c r="X12" s="66"/>
      <c r="Y12" s="66"/>
      <c r="Z12" s="66"/>
      <c r="AA12" s="66"/>
      <c r="AB12" s="66"/>
      <c r="AC12" s="66"/>
      <c r="AD12" s="66"/>
      <c r="AE12" s="34">
        <f t="shared" si="0"/>
        <v>0</v>
      </c>
    </row>
    <row r="13" spans="1:32" s="21" customFormat="1" ht="14.5" hidden="1" x14ac:dyDescent="0.35">
      <c r="A13" s="32" t="s">
        <v>117</v>
      </c>
      <c r="B13" s="17" t="s">
        <v>40</v>
      </c>
      <c r="C13" s="48" t="s">
        <v>118</v>
      </c>
      <c r="D13" s="44" t="s">
        <v>119</v>
      </c>
      <c r="E13" s="44" t="s">
        <v>120</v>
      </c>
      <c r="F13" s="15">
        <v>17.245000000000001</v>
      </c>
      <c r="G13" s="50" t="s">
        <v>113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66">
        <f>5776.88212189254-1</f>
        <v>5775.8821218925405</v>
      </c>
      <c r="W13" s="66"/>
      <c r="X13" s="66"/>
      <c r="Y13" s="66"/>
      <c r="Z13" s="66"/>
      <c r="AA13" s="66"/>
      <c r="AB13" s="66"/>
      <c r="AC13" s="66"/>
      <c r="AD13" s="66"/>
      <c r="AE13" s="16">
        <f>SUM(V13)</f>
        <v>5775.8821218925405</v>
      </c>
    </row>
    <row r="14" spans="1:32" s="21" customFormat="1" ht="14.5" hidden="1" x14ac:dyDescent="0.35">
      <c r="A14" s="32" t="s">
        <v>117</v>
      </c>
      <c r="B14" s="17" t="s">
        <v>121</v>
      </c>
      <c r="C14" s="48" t="s">
        <v>118</v>
      </c>
      <c r="D14" s="44" t="s">
        <v>119</v>
      </c>
      <c r="E14" s="44" t="s">
        <v>120</v>
      </c>
      <c r="F14" s="15">
        <v>17.245000000000001</v>
      </c>
      <c r="G14" s="50" t="s">
        <v>113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66">
        <v>1</v>
      </c>
      <c r="W14" s="66"/>
      <c r="X14" s="66"/>
      <c r="Y14" s="66"/>
      <c r="Z14" s="66"/>
      <c r="AA14" s="66"/>
      <c r="AB14" s="66"/>
      <c r="AC14" s="66"/>
      <c r="AD14" s="66"/>
      <c r="AE14" s="16">
        <f>SUM(V14)</f>
        <v>1</v>
      </c>
    </row>
    <row r="15" spans="1:32" s="10" customFormat="1" ht="14.5" hidden="1" x14ac:dyDescent="0.35">
      <c r="A15" s="32"/>
      <c r="B15" s="17"/>
      <c r="C15" s="15"/>
      <c r="D15" s="15"/>
      <c r="E15" s="15"/>
      <c r="F15" s="15"/>
      <c r="G15" s="15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66"/>
      <c r="W15" s="66"/>
      <c r="X15" s="66"/>
      <c r="Y15" s="66"/>
      <c r="Z15" s="66"/>
      <c r="AA15" s="66"/>
      <c r="AB15" s="66"/>
      <c r="AC15" s="66"/>
      <c r="AD15" s="66"/>
      <c r="AE15" s="34">
        <f t="shared" si="0"/>
        <v>0</v>
      </c>
    </row>
    <row r="16" spans="1:32" s="10" customFormat="1" ht="14.5" hidden="1" x14ac:dyDescent="0.35">
      <c r="A16" s="38"/>
      <c r="B16" s="39"/>
      <c r="C16" s="15"/>
      <c r="D16" s="15"/>
      <c r="E16" s="15"/>
      <c r="F16" s="15"/>
      <c r="G16" s="15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66"/>
      <c r="W16" s="66"/>
      <c r="X16" s="66"/>
      <c r="Y16" s="66"/>
      <c r="Z16" s="66"/>
      <c r="AA16" s="66"/>
      <c r="AB16" s="66"/>
      <c r="AC16" s="66"/>
      <c r="AD16" s="66"/>
      <c r="AE16" s="34">
        <f t="shared" si="0"/>
        <v>0</v>
      </c>
    </row>
    <row r="17" spans="1:31" s="10" customFormat="1" ht="14.5" hidden="1" x14ac:dyDescent="0.35">
      <c r="A17" s="38"/>
      <c r="B17" s="17"/>
      <c r="C17" s="15"/>
      <c r="D17" s="15"/>
      <c r="E17" s="15"/>
      <c r="F17" s="15"/>
      <c r="G17" s="15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66"/>
      <c r="W17" s="66"/>
      <c r="X17" s="66"/>
      <c r="Y17" s="66"/>
      <c r="Z17" s="66"/>
      <c r="AA17" s="66"/>
      <c r="AB17" s="66"/>
      <c r="AC17" s="66"/>
      <c r="AD17" s="66"/>
      <c r="AE17" s="34">
        <f t="shared" si="0"/>
        <v>0</v>
      </c>
    </row>
    <row r="18" spans="1:31" s="10" customFormat="1" ht="14.5" hidden="1" x14ac:dyDescent="0.35">
      <c r="A18" s="38"/>
      <c r="B18" s="17"/>
      <c r="C18" s="15"/>
      <c r="D18" s="15"/>
      <c r="E18" s="15"/>
      <c r="F18" s="15"/>
      <c r="G18" s="15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66"/>
      <c r="W18" s="66"/>
      <c r="X18" s="66"/>
      <c r="Y18" s="66"/>
      <c r="Z18" s="66"/>
      <c r="AA18" s="66"/>
      <c r="AB18" s="66"/>
      <c r="AC18" s="66"/>
      <c r="AD18" s="66"/>
      <c r="AE18" s="34">
        <f t="shared" si="0"/>
        <v>0</v>
      </c>
    </row>
    <row r="19" spans="1:31" s="10" customFormat="1" ht="14.5" x14ac:dyDescent="0.35">
      <c r="A19" s="32"/>
      <c r="B19" s="17"/>
      <c r="C19" s="31"/>
      <c r="D19" s="31"/>
      <c r="E19" s="33"/>
      <c r="F19" s="15"/>
      <c r="G19" s="15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66"/>
      <c r="W19" s="66"/>
      <c r="X19" s="66"/>
      <c r="Y19" s="66"/>
      <c r="Z19" s="66"/>
      <c r="AA19" s="66"/>
      <c r="AB19" s="66"/>
      <c r="AC19" s="66"/>
      <c r="AD19" s="66"/>
      <c r="AE19" s="34">
        <f t="shared" si="0"/>
        <v>0</v>
      </c>
    </row>
    <row r="20" spans="1:31" s="10" customFormat="1" ht="14.5" x14ac:dyDescent="0.35">
      <c r="A20" s="32"/>
      <c r="B20" s="17"/>
      <c r="C20" s="31"/>
      <c r="D20" s="31"/>
      <c r="E20" s="33"/>
      <c r="F20" s="15"/>
      <c r="G20" s="15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66"/>
      <c r="W20" s="66"/>
      <c r="X20" s="66"/>
      <c r="Y20" s="66"/>
      <c r="Z20" s="66"/>
      <c r="AA20" s="66"/>
      <c r="AB20" s="66"/>
      <c r="AC20" s="66"/>
      <c r="AD20" s="66"/>
      <c r="AE20" s="16">
        <f t="shared" ref="AE20:AE24" si="1">SUM(AD20)</f>
        <v>0</v>
      </c>
    </row>
    <row r="21" spans="1:31" s="10" customFormat="1" ht="14.5" x14ac:dyDescent="0.35">
      <c r="A21" s="9" t="s">
        <v>8</v>
      </c>
      <c r="B21" s="11"/>
      <c r="C21" s="31"/>
      <c r="D21" s="31"/>
      <c r="E21" s="33"/>
      <c r="F21" s="15"/>
      <c r="G21" s="15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66"/>
      <c r="W21" s="66"/>
      <c r="X21" s="66"/>
      <c r="Y21" s="66"/>
      <c r="Z21" s="66"/>
      <c r="AA21" s="66"/>
      <c r="AB21" s="66"/>
      <c r="AC21" s="66"/>
      <c r="AD21" s="66"/>
      <c r="AE21" s="34">
        <f>SUM(H21:AD21)</f>
        <v>0</v>
      </c>
    </row>
    <row r="22" spans="1:31" s="10" customFormat="1" ht="14.5" x14ac:dyDescent="0.35">
      <c r="A22" s="15" t="s">
        <v>35</v>
      </c>
      <c r="B22" s="11"/>
      <c r="C22" s="31"/>
      <c r="D22" s="31"/>
      <c r="E22" s="33"/>
      <c r="F22" s="15"/>
      <c r="G22" s="15"/>
      <c r="H22" s="18"/>
      <c r="I22" s="18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34">
        <f t="shared" ref="AE22:AE24" si="2">SUM(H22:AD22)</f>
        <v>0</v>
      </c>
    </row>
    <row r="23" spans="1:31" s="10" customFormat="1" ht="14.5" hidden="1" x14ac:dyDescent="0.35">
      <c r="A23" s="55" t="s">
        <v>39</v>
      </c>
      <c r="B23" s="52" t="s">
        <v>40</v>
      </c>
      <c r="C23" s="15" t="s">
        <v>41</v>
      </c>
      <c r="D23" s="15" t="s">
        <v>42</v>
      </c>
      <c r="E23" s="15" t="s">
        <v>43</v>
      </c>
      <c r="F23" s="15">
        <v>17.225000000000001</v>
      </c>
      <c r="G23" s="15"/>
      <c r="H23" s="18"/>
      <c r="I23" s="18"/>
      <c r="J23" s="41">
        <f>90000-1</f>
        <v>89999</v>
      </c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34">
        <f t="shared" si="2"/>
        <v>89999</v>
      </c>
    </row>
    <row r="24" spans="1:31" s="10" customFormat="1" ht="14.5" hidden="1" x14ac:dyDescent="0.35">
      <c r="A24" s="55" t="s">
        <v>39</v>
      </c>
      <c r="B24" s="56" t="s">
        <v>44</v>
      </c>
      <c r="C24" s="15" t="s">
        <v>41</v>
      </c>
      <c r="D24" s="15" t="s">
        <v>42</v>
      </c>
      <c r="E24" s="15" t="s">
        <v>43</v>
      </c>
      <c r="F24" s="15">
        <v>17.225000000000001</v>
      </c>
      <c r="G24" s="15"/>
      <c r="H24" s="18"/>
      <c r="I24" s="18"/>
      <c r="J24" s="41">
        <v>1</v>
      </c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34">
        <f t="shared" si="2"/>
        <v>1</v>
      </c>
    </row>
    <row r="25" spans="1:31" s="10" customFormat="1" ht="15.5" x14ac:dyDescent="0.35">
      <c r="A25" s="38" t="s">
        <v>180</v>
      </c>
      <c r="B25" s="17" t="s">
        <v>181</v>
      </c>
      <c r="C25" s="15" t="s">
        <v>41</v>
      </c>
      <c r="D25" s="15" t="s">
        <v>42</v>
      </c>
      <c r="E25" s="15" t="s">
        <v>43</v>
      </c>
      <c r="F25" s="15">
        <v>17.225000000000001</v>
      </c>
      <c r="G25" s="86" t="s">
        <v>182</v>
      </c>
      <c r="H25" s="18"/>
      <c r="I25" s="18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>
        <v>-1</v>
      </c>
      <c r="AE25" s="16">
        <f>SUM(AD25)</f>
        <v>-1</v>
      </c>
    </row>
    <row r="26" spans="1:31" s="10" customFormat="1" ht="15.5" x14ac:dyDescent="0.35">
      <c r="A26" s="38" t="s">
        <v>180</v>
      </c>
      <c r="B26" s="56" t="s">
        <v>183</v>
      </c>
      <c r="C26" s="15" t="s">
        <v>41</v>
      </c>
      <c r="D26" s="15" t="s">
        <v>42</v>
      </c>
      <c r="E26" s="15" t="s">
        <v>43</v>
      </c>
      <c r="F26" s="15">
        <v>17.225000000000001</v>
      </c>
      <c r="G26" s="86" t="s">
        <v>182</v>
      </c>
      <c r="H26" s="18"/>
      <c r="I26" s="18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>
        <v>1</v>
      </c>
      <c r="AE26" s="16">
        <f>SUM(AD26)</f>
        <v>1</v>
      </c>
    </row>
    <row r="27" spans="1:31" s="10" customFormat="1" ht="14.5" x14ac:dyDescent="0.35">
      <c r="A27" s="32"/>
      <c r="B27" s="17"/>
      <c r="C27" s="31"/>
      <c r="D27" s="31"/>
      <c r="E27" s="33"/>
      <c r="F27" s="15"/>
      <c r="G27" s="15"/>
      <c r="H27" s="18"/>
      <c r="I27" s="18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34">
        <f t="shared" si="0"/>
        <v>0</v>
      </c>
    </row>
    <row r="28" spans="1:31" s="10" customFormat="1" ht="14.5" x14ac:dyDescent="0.35">
      <c r="A28" s="23"/>
      <c r="B28" s="11"/>
      <c r="C28" s="12"/>
      <c r="D28" s="12"/>
      <c r="E28" s="13"/>
      <c r="F28" s="14"/>
      <c r="G28" s="14"/>
      <c r="H28" s="18"/>
      <c r="I28" s="18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34">
        <f t="shared" si="0"/>
        <v>0</v>
      </c>
    </row>
    <row r="29" spans="1:31" s="10" customFormat="1" ht="14.5" hidden="1" x14ac:dyDescent="0.35">
      <c r="A29" s="9" t="s">
        <v>8</v>
      </c>
      <c r="B29" s="11"/>
      <c r="C29" s="12"/>
      <c r="D29" s="12"/>
      <c r="E29" s="13"/>
      <c r="F29" s="14"/>
      <c r="G29" s="14"/>
      <c r="H29" s="18"/>
      <c r="I29" s="18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34">
        <f t="shared" si="0"/>
        <v>0</v>
      </c>
    </row>
    <row r="30" spans="1:31" s="10" customFormat="1" ht="14.5" hidden="1" x14ac:dyDescent="0.35">
      <c r="A30" s="15" t="s">
        <v>46</v>
      </c>
      <c r="B30" s="11"/>
      <c r="C30" s="12"/>
      <c r="D30" s="12"/>
      <c r="E30" s="13"/>
      <c r="F30" s="14"/>
      <c r="G30" s="14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34">
        <f t="shared" si="0"/>
        <v>0</v>
      </c>
    </row>
    <row r="31" spans="1:31" s="10" customFormat="1" ht="15.5" hidden="1" x14ac:dyDescent="0.35">
      <c r="A31" s="57" t="s">
        <v>49</v>
      </c>
      <c r="B31" s="17" t="s">
        <v>50</v>
      </c>
      <c r="C31" s="15" t="s">
        <v>51</v>
      </c>
      <c r="D31" s="58" t="s">
        <v>52</v>
      </c>
      <c r="E31" s="58">
        <v>6501</v>
      </c>
      <c r="F31" s="17">
        <v>17.259</v>
      </c>
      <c r="G31" s="65" t="s">
        <v>114</v>
      </c>
      <c r="H31" s="41"/>
      <c r="I31" s="41"/>
      <c r="J31" s="41"/>
      <c r="K31" s="41">
        <f>779051-1</f>
        <v>779050</v>
      </c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>
        <v>-163871.25</v>
      </c>
      <c r="AC31" s="41"/>
      <c r="AD31" s="41"/>
      <c r="AE31" s="16">
        <f>SUM(H31:AB31)</f>
        <v>615178.75</v>
      </c>
    </row>
    <row r="32" spans="1:31" s="10" customFormat="1" ht="15.5" hidden="1" x14ac:dyDescent="0.35">
      <c r="A32" s="57" t="s">
        <v>49</v>
      </c>
      <c r="B32" s="17" t="s">
        <v>53</v>
      </c>
      <c r="C32" s="15" t="s">
        <v>51</v>
      </c>
      <c r="D32" s="58" t="s">
        <v>52</v>
      </c>
      <c r="E32" s="58">
        <v>6501</v>
      </c>
      <c r="F32" s="17">
        <v>17.259</v>
      </c>
      <c r="G32" s="65" t="s">
        <v>114</v>
      </c>
      <c r="H32" s="41"/>
      <c r="I32" s="41"/>
      <c r="J32" s="41"/>
      <c r="K32" s="41">
        <v>1</v>
      </c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>
        <v>163871.25</v>
      </c>
      <c r="AC32" s="41"/>
      <c r="AD32" s="41"/>
      <c r="AE32" s="16">
        <f t="shared" ref="AE32:AE42" si="3">SUM(H32:AB32)</f>
        <v>163872.25</v>
      </c>
    </row>
    <row r="33" spans="1:31" s="10" customFormat="1" ht="15.5" hidden="1" x14ac:dyDescent="0.35">
      <c r="A33" s="22" t="s">
        <v>69</v>
      </c>
      <c r="B33" s="17" t="s">
        <v>50</v>
      </c>
      <c r="C33" s="44" t="s">
        <v>70</v>
      </c>
      <c r="D33" s="59" t="s">
        <v>71</v>
      </c>
      <c r="E33" s="59">
        <v>6502</v>
      </c>
      <c r="F33" s="15">
        <v>17.257999999999999</v>
      </c>
      <c r="G33" s="65" t="s">
        <v>114</v>
      </c>
      <c r="H33" s="41"/>
      <c r="I33" s="41"/>
      <c r="J33" s="41"/>
      <c r="K33" s="41"/>
      <c r="L33" s="41"/>
      <c r="M33" s="41"/>
      <c r="N33" s="41"/>
      <c r="O33" s="41">
        <f>122776-1</f>
        <v>122775</v>
      </c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16">
        <f t="shared" si="3"/>
        <v>122775</v>
      </c>
    </row>
    <row r="34" spans="1:31" s="21" customFormat="1" ht="15.5" hidden="1" x14ac:dyDescent="0.35">
      <c r="A34" s="22" t="s">
        <v>69</v>
      </c>
      <c r="B34" s="17" t="s">
        <v>53</v>
      </c>
      <c r="C34" s="44" t="s">
        <v>70</v>
      </c>
      <c r="D34" s="59" t="s">
        <v>71</v>
      </c>
      <c r="E34" s="59">
        <v>6502</v>
      </c>
      <c r="F34" s="15">
        <v>17.257999999999999</v>
      </c>
      <c r="G34" s="65" t="s">
        <v>114</v>
      </c>
      <c r="H34" s="41"/>
      <c r="I34" s="41"/>
      <c r="J34" s="41"/>
      <c r="K34" s="41"/>
      <c r="L34" s="41"/>
      <c r="M34" s="41"/>
      <c r="N34" s="41"/>
      <c r="O34" s="41">
        <v>1</v>
      </c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16">
        <f t="shared" si="3"/>
        <v>1</v>
      </c>
    </row>
    <row r="35" spans="1:31" s="21" customFormat="1" ht="15.5" hidden="1" x14ac:dyDescent="0.35">
      <c r="A35" s="32" t="s">
        <v>56</v>
      </c>
      <c r="B35" s="17" t="s">
        <v>50</v>
      </c>
      <c r="C35" s="15" t="s">
        <v>57</v>
      </c>
      <c r="D35" s="59" t="s">
        <v>86</v>
      </c>
      <c r="E35" s="59">
        <v>6503</v>
      </c>
      <c r="F35" s="15">
        <v>17.277999999999999</v>
      </c>
      <c r="G35" s="65" t="s">
        <v>114</v>
      </c>
      <c r="H35" s="41"/>
      <c r="I35" s="41"/>
      <c r="J35" s="41"/>
      <c r="K35" s="41"/>
      <c r="L35" s="41">
        <f>126095-1</f>
        <v>126094</v>
      </c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16">
        <f t="shared" si="3"/>
        <v>126094</v>
      </c>
    </row>
    <row r="36" spans="1:31" s="21" customFormat="1" ht="15.5" hidden="1" x14ac:dyDescent="0.35">
      <c r="A36" s="32" t="s">
        <v>56</v>
      </c>
      <c r="B36" s="17" t="s">
        <v>53</v>
      </c>
      <c r="C36" s="15" t="s">
        <v>57</v>
      </c>
      <c r="D36" s="59" t="s">
        <v>86</v>
      </c>
      <c r="E36" s="59">
        <v>6503</v>
      </c>
      <c r="F36" s="15">
        <v>17.277999999999999</v>
      </c>
      <c r="G36" s="65" t="s">
        <v>114</v>
      </c>
      <c r="H36" s="41"/>
      <c r="I36" s="41"/>
      <c r="J36" s="41"/>
      <c r="K36" s="41"/>
      <c r="L36" s="41">
        <v>1</v>
      </c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16">
        <f t="shared" si="3"/>
        <v>1</v>
      </c>
    </row>
    <row r="37" spans="1:31" s="21" customFormat="1" ht="15.5" hidden="1" x14ac:dyDescent="0.35">
      <c r="A37" s="32"/>
      <c r="B37" s="17"/>
      <c r="C37" s="15"/>
      <c r="D37" s="59"/>
      <c r="E37" s="59"/>
      <c r="F37" s="15"/>
      <c r="G37" s="65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16">
        <f t="shared" si="3"/>
        <v>0</v>
      </c>
    </row>
    <row r="38" spans="1:31" s="21" customFormat="1" ht="15.5" hidden="1" x14ac:dyDescent="0.35">
      <c r="A38" s="22" t="s">
        <v>69</v>
      </c>
      <c r="B38" s="17" t="s">
        <v>84</v>
      </c>
      <c r="C38" s="15" t="s">
        <v>99</v>
      </c>
      <c r="D38" s="59" t="s">
        <v>71</v>
      </c>
      <c r="E38" s="59">
        <v>6502</v>
      </c>
      <c r="F38" s="15">
        <v>17.257999999999999</v>
      </c>
      <c r="G38" s="65" t="s">
        <v>114</v>
      </c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>
        <f>440107-1</f>
        <v>440106</v>
      </c>
      <c r="T38" s="41"/>
      <c r="U38" s="41"/>
      <c r="V38" s="41"/>
      <c r="W38" s="41"/>
      <c r="X38" s="41"/>
      <c r="Y38" s="41"/>
      <c r="Z38" s="41"/>
      <c r="AA38" s="41"/>
      <c r="AB38" s="41">
        <v>-25000</v>
      </c>
      <c r="AC38" s="41"/>
      <c r="AD38" s="41"/>
      <c r="AE38" s="16">
        <f t="shared" si="3"/>
        <v>415106</v>
      </c>
    </row>
    <row r="39" spans="1:31" s="21" customFormat="1" ht="15.5" hidden="1" x14ac:dyDescent="0.35">
      <c r="A39" s="22" t="s">
        <v>69</v>
      </c>
      <c r="B39" s="17" t="s">
        <v>53</v>
      </c>
      <c r="C39" s="15" t="s">
        <v>99</v>
      </c>
      <c r="D39" s="59" t="s">
        <v>71</v>
      </c>
      <c r="E39" s="59">
        <v>6502</v>
      </c>
      <c r="F39" s="15">
        <v>17.257999999999999</v>
      </c>
      <c r="G39" s="65" t="s">
        <v>114</v>
      </c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>
        <v>1</v>
      </c>
      <c r="T39" s="41"/>
      <c r="U39" s="41"/>
      <c r="V39" s="41"/>
      <c r="W39" s="41"/>
      <c r="X39" s="41"/>
      <c r="Y39" s="41"/>
      <c r="Z39" s="41"/>
      <c r="AA39" s="41"/>
      <c r="AB39" s="41">
        <v>25000</v>
      </c>
      <c r="AC39" s="41"/>
      <c r="AD39" s="41"/>
      <c r="AE39" s="16">
        <f t="shared" si="3"/>
        <v>25001</v>
      </c>
    </row>
    <row r="40" spans="1:31" s="21" customFormat="1" ht="14.5" hidden="1" x14ac:dyDescent="0.35">
      <c r="A40" s="32"/>
      <c r="B40" s="47"/>
      <c r="C40" s="30"/>
      <c r="D40" s="15"/>
      <c r="E40" s="17"/>
      <c r="F40" s="15"/>
      <c r="G40" s="65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16">
        <f t="shared" si="3"/>
        <v>0</v>
      </c>
    </row>
    <row r="41" spans="1:31" s="21" customFormat="1" ht="15.5" hidden="1" x14ac:dyDescent="0.35">
      <c r="A41" s="32" t="s">
        <v>56</v>
      </c>
      <c r="B41" s="17" t="s">
        <v>84</v>
      </c>
      <c r="C41" s="15" t="s">
        <v>85</v>
      </c>
      <c r="D41" s="59" t="s">
        <v>86</v>
      </c>
      <c r="E41" s="58">
        <v>6503</v>
      </c>
      <c r="F41" s="15">
        <v>17.277999999999999</v>
      </c>
      <c r="G41" s="65" t="s">
        <v>114</v>
      </c>
      <c r="H41" s="41"/>
      <c r="I41" s="41"/>
      <c r="J41" s="41"/>
      <c r="K41" s="41"/>
      <c r="L41" s="41"/>
      <c r="M41" s="41"/>
      <c r="N41" s="41"/>
      <c r="O41" s="41"/>
      <c r="P41" s="41"/>
      <c r="Q41" s="41">
        <f>400951-1</f>
        <v>400950</v>
      </c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>
        <v>-106735.98</v>
      </c>
      <c r="AC41" s="41"/>
      <c r="AD41" s="41"/>
      <c r="AE41" s="16">
        <f t="shared" si="3"/>
        <v>294214.02</v>
      </c>
    </row>
    <row r="42" spans="1:31" s="21" customFormat="1" ht="15.5" hidden="1" x14ac:dyDescent="0.35">
      <c r="A42" s="32" t="s">
        <v>56</v>
      </c>
      <c r="B42" s="17" t="s">
        <v>53</v>
      </c>
      <c r="C42" s="15" t="s">
        <v>85</v>
      </c>
      <c r="D42" s="59" t="s">
        <v>86</v>
      </c>
      <c r="E42" s="58">
        <v>6503</v>
      </c>
      <c r="F42" s="15">
        <v>17.277999999999999</v>
      </c>
      <c r="G42" s="65" t="s">
        <v>114</v>
      </c>
      <c r="H42" s="41"/>
      <c r="I42" s="41"/>
      <c r="J42" s="41"/>
      <c r="K42" s="41"/>
      <c r="L42" s="41"/>
      <c r="M42" s="41"/>
      <c r="N42" s="41"/>
      <c r="O42" s="41"/>
      <c r="P42" s="41"/>
      <c r="Q42" s="41">
        <v>1</v>
      </c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>
        <v>106735.98000000001</v>
      </c>
      <c r="AC42" s="41"/>
      <c r="AD42" s="41"/>
      <c r="AE42" s="16">
        <f t="shared" si="3"/>
        <v>106736.98000000001</v>
      </c>
    </row>
    <row r="43" spans="1:31" s="10" customFormat="1" ht="14.5" hidden="1" x14ac:dyDescent="0.35">
      <c r="A43" s="32"/>
      <c r="B43" s="17"/>
      <c r="C43" s="40"/>
      <c r="D43" s="15"/>
      <c r="E43" s="17"/>
      <c r="F43" s="15"/>
      <c r="G43" s="15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16"/>
    </row>
    <row r="44" spans="1:31" s="10" customFormat="1" ht="14.5" hidden="1" x14ac:dyDescent="0.35">
      <c r="A44" s="32"/>
      <c r="B44" s="17"/>
      <c r="C44" s="40"/>
      <c r="D44" s="15"/>
      <c r="E44" s="17"/>
      <c r="F44" s="15"/>
      <c r="G44" s="15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34"/>
    </row>
    <row r="45" spans="1:31" s="10" customFormat="1" ht="14.5" hidden="1" x14ac:dyDescent="0.35">
      <c r="A45" s="32"/>
      <c r="B45" s="17"/>
      <c r="C45" s="40"/>
      <c r="D45" s="15"/>
      <c r="E45" s="17"/>
      <c r="F45" s="15"/>
      <c r="G45" s="15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34"/>
    </row>
    <row r="46" spans="1:31" s="10" customFormat="1" ht="14.5" hidden="1" x14ac:dyDescent="0.35">
      <c r="A46" s="32"/>
      <c r="B46" s="47"/>
      <c r="C46" s="30"/>
      <c r="D46" s="15"/>
      <c r="E46" s="17"/>
      <c r="F46" s="15"/>
      <c r="G46" s="15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34"/>
    </row>
    <row r="47" spans="1:31" s="10" customFormat="1" ht="14.5" hidden="1" x14ac:dyDescent="0.35">
      <c r="A47" s="32"/>
      <c r="B47" s="17"/>
      <c r="C47" s="30"/>
      <c r="D47" s="15"/>
      <c r="E47" s="17"/>
      <c r="F47" s="15"/>
      <c r="G47" s="15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34"/>
    </row>
    <row r="48" spans="1:31" s="10" customFormat="1" ht="14.5" hidden="1" x14ac:dyDescent="0.35">
      <c r="A48" s="32"/>
      <c r="B48" s="17"/>
      <c r="C48" s="30"/>
      <c r="D48" s="15"/>
      <c r="E48" s="17"/>
      <c r="F48" s="15"/>
      <c r="G48" s="15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34"/>
    </row>
    <row r="49" spans="1:31" s="10" customFormat="1" ht="18.5" hidden="1" x14ac:dyDescent="0.35">
      <c r="A49" s="45"/>
      <c r="B49" s="17"/>
      <c r="C49" s="44"/>
      <c r="D49" s="44"/>
      <c r="E49" s="44"/>
      <c r="F49" s="15"/>
      <c r="G49" s="15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34"/>
    </row>
    <row r="50" spans="1:31" s="10" customFormat="1" ht="14.5" hidden="1" x14ac:dyDescent="0.35">
      <c r="A50" s="43"/>
      <c r="B50" s="47"/>
      <c r="C50" s="30"/>
      <c r="D50" s="15"/>
      <c r="E50" s="17"/>
      <c r="F50" s="15"/>
      <c r="G50" s="15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34"/>
    </row>
    <row r="51" spans="1:31" s="10" customFormat="1" ht="14.5" hidden="1" x14ac:dyDescent="0.35">
      <c r="A51" s="43"/>
      <c r="B51" s="17"/>
      <c r="C51" s="30"/>
      <c r="D51" s="15"/>
      <c r="E51" s="17"/>
      <c r="F51" s="15"/>
      <c r="G51" s="15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34"/>
    </row>
    <row r="52" spans="1:31" s="21" customFormat="1" ht="14.5" hidden="1" x14ac:dyDescent="0.35">
      <c r="A52" s="32"/>
      <c r="B52" s="17"/>
      <c r="C52" s="15"/>
      <c r="D52" s="15"/>
      <c r="E52" s="17"/>
      <c r="F52" s="15"/>
      <c r="G52" s="15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34"/>
    </row>
    <row r="53" spans="1:31" s="21" customFormat="1" ht="14.5" hidden="1" x14ac:dyDescent="0.35">
      <c r="A53" s="9" t="s">
        <v>8</v>
      </c>
      <c r="B53" s="17"/>
      <c r="C53" s="15"/>
      <c r="D53" s="15"/>
      <c r="E53" s="17"/>
      <c r="F53" s="15"/>
      <c r="G53" s="15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34"/>
    </row>
    <row r="54" spans="1:31" s="21" customFormat="1" ht="14.5" hidden="1" x14ac:dyDescent="0.35">
      <c r="A54" s="15" t="s">
        <v>62</v>
      </c>
      <c r="B54" s="17"/>
      <c r="C54" s="15"/>
      <c r="D54" s="15"/>
      <c r="E54" s="17"/>
      <c r="F54" s="15"/>
      <c r="G54" s="15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34"/>
    </row>
    <row r="55" spans="1:31" s="21" customFormat="1" ht="14.5" hidden="1" x14ac:dyDescent="0.35">
      <c r="A55" s="43"/>
      <c r="B55" s="17"/>
      <c r="C55" s="31"/>
      <c r="D55" s="31"/>
      <c r="E55" s="33"/>
      <c r="F55" s="30"/>
      <c r="G55" s="30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34"/>
    </row>
    <row r="56" spans="1:31" s="21" customFormat="1" ht="14.5" hidden="1" x14ac:dyDescent="0.35">
      <c r="A56" s="32" t="s">
        <v>17</v>
      </c>
      <c r="B56" s="17"/>
      <c r="C56" s="44"/>
      <c r="D56" s="44"/>
      <c r="E56" s="44"/>
      <c r="F56" s="15">
        <v>17.225000000000001</v>
      </c>
      <c r="G56" s="15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34"/>
    </row>
    <row r="57" spans="1:31" s="21" customFormat="1" ht="14.5" hidden="1" x14ac:dyDescent="0.35">
      <c r="A57" s="38" t="s">
        <v>67</v>
      </c>
      <c r="B57" s="17" t="s">
        <v>66</v>
      </c>
      <c r="C57" s="48" t="s">
        <v>63</v>
      </c>
      <c r="D57" s="15" t="s">
        <v>65</v>
      </c>
      <c r="E57" s="33" t="s">
        <v>64</v>
      </c>
      <c r="F57" s="30">
        <v>17.800999999999998</v>
      </c>
      <c r="G57" s="50" t="s">
        <v>115</v>
      </c>
      <c r="H57" s="42"/>
      <c r="I57" s="42"/>
      <c r="J57" s="42"/>
      <c r="K57" s="42"/>
      <c r="L57" s="42"/>
      <c r="M57" s="42">
        <v>10324</v>
      </c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16"/>
    </row>
    <row r="58" spans="1:31" s="21" customFormat="1" ht="14.5" hidden="1" x14ac:dyDescent="0.35">
      <c r="A58" s="43"/>
      <c r="B58" s="17"/>
      <c r="C58" s="15"/>
      <c r="D58" s="44"/>
      <c r="E58" s="48"/>
      <c r="F58" s="15"/>
      <c r="G58" s="15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34"/>
    </row>
    <row r="59" spans="1:31" s="21" customFormat="1" ht="14.5" hidden="1" x14ac:dyDescent="0.35">
      <c r="A59" s="32"/>
      <c r="B59" s="17"/>
      <c r="C59" s="15"/>
      <c r="D59" s="15"/>
      <c r="E59" s="17"/>
      <c r="F59" s="15"/>
      <c r="G59" s="15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34"/>
    </row>
    <row r="60" spans="1:31" s="21" customFormat="1" ht="14.5" hidden="1" x14ac:dyDescent="0.35">
      <c r="A60" s="32"/>
      <c r="B60" s="17"/>
      <c r="C60" s="15"/>
      <c r="D60" s="15"/>
      <c r="E60" s="17"/>
      <c r="F60" s="15"/>
      <c r="G60" s="15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34"/>
    </row>
    <row r="61" spans="1:31" s="21" customFormat="1" ht="14.5" hidden="1" x14ac:dyDescent="0.35">
      <c r="A61" s="20"/>
      <c r="B61" s="11"/>
      <c r="C61" s="14"/>
      <c r="D61" s="14"/>
      <c r="E61" s="14"/>
      <c r="F61" s="12"/>
      <c r="G61" s="12"/>
      <c r="H61" s="19"/>
      <c r="I61" s="19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34"/>
    </row>
    <row r="62" spans="1:31" s="21" customFormat="1" ht="14.5" hidden="1" x14ac:dyDescent="0.35">
      <c r="A62" s="9" t="s">
        <v>8</v>
      </c>
      <c r="B62" s="11"/>
      <c r="C62" s="14"/>
      <c r="D62" s="14"/>
      <c r="E62" s="14"/>
      <c r="F62" s="12"/>
      <c r="G62" s="12"/>
      <c r="H62" s="19"/>
      <c r="I62" s="19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34"/>
    </row>
    <row r="63" spans="1:31" s="21" customFormat="1" ht="14.5" hidden="1" x14ac:dyDescent="0.35">
      <c r="A63" s="15" t="s">
        <v>24</v>
      </c>
      <c r="B63" s="11"/>
      <c r="C63" s="14"/>
      <c r="D63" s="14"/>
      <c r="E63" s="73"/>
      <c r="F63" s="12"/>
      <c r="G63" s="12"/>
      <c r="H63" s="19"/>
      <c r="I63" s="19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34"/>
    </row>
    <row r="64" spans="1:31" s="21" customFormat="1" ht="14.5" hidden="1" x14ac:dyDescent="0.35">
      <c r="A64" s="22" t="s">
        <v>16</v>
      </c>
      <c r="B64" s="17" t="s">
        <v>50</v>
      </c>
      <c r="C64" s="15" t="s">
        <v>76</v>
      </c>
      <c r="D64" s="15" t="s">
        <v>77</v>
      </c>
      <c r="E64" s="74" t="s">
        <v>78</v>
      </c>
      <c r="F64" s="17">
        <v>17.207000000000001</v>
      </c>
      <c r="G64" s="50" t="s">
        <v>116</v>
      </c>
      <c r="H64" s="19"/>
      <c r="I64" s="19"/>
      <c r="J64" s="42"/>
      <c r="K64" s="42"/>
      <c r="L64" s="42"/>
      <c r="M64" s="42"/>
      <c r="N64" s="42"/>
      <c r="O64" s="42"/>
      <c r="P64" s="42">
        <f>355417-1</f>
        <v>355416</v>
      </c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16"/>
    </row>
    <row r="65" spans="1:31" s="21" customFormat="1" ht="14.5" hidden="1" x14ac:dyDescent="0.35">
      <c r="A65" s="22" t="s">
        <v>16</v>
      </c>
      <c r="B65" s="17" t="s">
        <v>53</v>
      </c>
      <c r="C65" s="15" t="s">
        <v>76</v>
      </c>
      <c r="D65" s="15" t="s">
        <v>77</v>
      </c>
      <c r="E65" s="74" t="s">
        <v>78</v>
      </c>
      <c r="F65" s="17">
        <v>17.207000000000001</v>
      </c>
      <c r="G65" s="50" t="s">
        <v>116</v>
      </c>
      <c r="H65" s="19"/>
      <c r="I65" s="19"/>
      <c r="J65" s="42"/>
      <c r="K65" s="42"/>
      <c r="L65" s="42"/>
      <c r="M65" s="42"/>
      <c r="N65" s="42"/>
      <c r="O65" s="42"/>
      <c r="P65" s="42">
        <v>1</v>
      </c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16"/>
    </row>
    <row r="66" spans="1:31" s="21" customFormat="1" ht="14.5" hidden="1" x14ac:dyDescent="0.35">
      <c r="A66" s="22" t="s">
        <v>171</v>
      </c>
      <c r="B66" s="17" t="s">
        <v>50</v>
      </c>
      <c r="C66" s="15" t="s">
        <v>76</v>
      </c>
      <c r="D66" s="15" t="s">
        <v>77</v>
      </c>
      <c r="E66" s="15" t="s">
        <v>172</v>
      </c>
      <c r="F66" s="17" t="s">
        <v>173</v>
      </c>
      <c r="G66" s="50" t="s">
        <v>116</v>
      </c>
      <c r="H66" s="19"/>
      <c r="I66" s="19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>
        <f>30605-1</f>
        <v>30604</v>
      </c>
      <c r="AD66" s="42"/>
      <c r="AE66" s="16">
        <f>AC66</f>
        <v>30604</v>
      </c>
    </row>
    <row r="67" spans="1:31" s="21" customFormat="1" ht="14.5" hidden="1" x14ac:dyDescent="0.35">
      <c r="A67" s="22" t="s">
        <v>171</v>
      </c>
      <c r="B67" s="17" t="s">
        <v>53</v>
      </c>
      <c r="C67" s="15" t="s">
        <v>76</v>
      </c>
      <c r="D67" s="15" t="s">
        <v>77</v>
      </c>
      <c r="E67" s="15" t="s">
        <v>172</v>
      </c>
      <c r="F67" s="17" t="s">
        <v>173</v>
      </c>
      <c r="G67" s="50" t="s">
        <v>116</v>
      </c>
      <c r="H67" s="19"/>
      <c r="I67" s="19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>
        <v>1</v>
      </c>
      <c r="AD67" s="42"/>
      <c r="AE67" s="16">
        <f>AC67</f>
        <v>1</v>
      </c>
    </row>
    <row r="68" spans="1:31" s="10" customFormat="1" ht="14.5" hidden="1" x14ac:dyDescent="0.35">
      <c r="A68" s="67" t="s">
        <v>125</v>
      </c>
      <c r="B68" s="52" t="s">
        <v>40</v>
      </c>
      <c r="C68" s="50" t="s">
        <v>144</v>
      </c>
      <c r="D68" s="78" t="s">
        <v>126</v>
      </c>
      <c r="E68" s="75" t="s">
        <v>127</v>
      </c>
      <c r="F68" s="17" t="s">
        <v>14</v>
      </c>
      <c r="G68" s="17"/>
      <c r="H68" s="19"/>
      <c r="I68" s="19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>
        <v>1943</v>
      </c>
      <c r="X68" s="42"/>
      <c r="Y68" s="42"/>
      <c r="Z68" s="42"/>
      <c r="AA68" s="42"/>
      <c r="AB68" s="42"/>
      <c r="AC68" s="42"/>
      <c r="AD68" s="42"/>
      <c r="AE68" s="16"/>
    </row>
    <row r="69" spans="1:31" s="10" customFormat="1" ht="14.5" hidden="1" x14ac:dyDescent="0.35">
      <c r="A69" s="67" t="s">
        <v>128</v>
      </c>
      <c r="B69" s="52" t="s">
        <v>40</v>
      </c>
      <c r="C69" s="79" t="s">
        <v>145</v>
      </c>
      <c r="D69" s="79" t="s">
        <v>129</v>
      </c>
      <c r="E69" s="75" t="s">
        <v>130</v>
      </c>
      <c r="F69" s="17" t="s">
        <v>14</v>
      </c>
      <c r="G69" s="17"/>
      <c r="H69" s="18"/>
      <c r="I69" s="18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>
        <v>4955.07</v>
      </c>
      <c r="X69" s="41"/>
      <c r="Y69" s="41"/>
      <c r="Z69" s="41"/>
      <c r="AA69" s="41"/>
      <c r="AB69" s="41"/>
      <c r="AC69" s="41"/>
      <c r="AD69" s="41"/>
      <c r="AE69" s="16"/>
    </row>
    <row r="70" spans="1:31" s="10" customFormat="1" ht="14.5" hidden="1" x14ac:dyDescent="0.35">
      <c r="A70" s="67" t="s">
        <v>131</v>
      </c>
      <c r="B70" s="52" t="s">
        <v>40</v>
      </c>
      <c r="C70" s="79" t="s">
        <v>146</v>
      </c>
      <c r="D70" s="79" t="s">
        <v>132</v>
      </c>
      <c r="E70" s="76" t="s">
        <v>133</v>
      </c>
      <c r="F70" s="17" t="s">
        <v>14</v>
      </c>
      <c r="G70" s="37"/>
      <c r="H70" s="18"/>
      <c r="I70" s="18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>
        <v>6606.76</v>
      </c>
      <c r="X70" s="41"/>
      <c r="Y70" s="41"/>
      <c r="Z70" s="41"/>
      <c r="AA70" s="41"/>
      <c r="AB70" s="41"/>
      <c r="AC70" s="41"/>
      <c r="AD70" s="41"/>
      <c r="AE70" s="16"/>
    </row>
    <row r="71" spans="1:31" s="10" customFormat="1" ht="15" hidden="1" thickBot="1" x14ac:dyDescent="0.4">
      <c r="A71" s="67" t="s">
        <v>134</v>
      </c>
      <c r="B71" s="52" t="s">
        <v>40</v>
      </c>
      <c r="C71" s="50" t="s">
        <v>147</v>
      </c>
      <c r="D71" s="50" t="s">
        <v>135</v>
      </c>
      <c r="E71" s="68" t="s">
        <v>136</v>
      </c>
      <c r="F71" s="17" t="s">
        <v>14</v>
      </c>
      <c r="G71" s="17"/>
      <c r="H71" s="18"/>
      <c r="I71" s="18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>
        <v>10439.69</v>
      </c>
      <c r="X71" s="41"/>
      <c r="Y71" s="41"/>
      <c r="Z71" s="41"/>
      <c r="AA71" s="41"/>
      <c r="AB71" s="41"/>
      <c r="AC71" s="41"/>
      <c r="AD71" s="41"/>
      <c r="AE71" s="16"/>
    </row>
    <row r="72" spans="1:31" s="10" customFormat="1" ht="15" hidden="1" thickBot="1" x14ac:dyDescent="0.4">
      <c r="A72" s="22" t="s">
        <v>148</v>
      </c>
      <c r="B72" s="52" t="s">
        <v>40</v>
      </c>
      <c r="C72" s="15" t="s">
        <v>149</v>
      </c>
      <c r="D72" s="15" t="s">
        <v>150</v>
      </c>
      <c r="E72" s="77" t="s">
        <v>151</v>
      </c>
      <c r="F72" s="80">
        <v>17.234999999999999</v>
      </c>
      <c r="G72" s="37"/>
      <c r="H72" s="18"/>
      <c r="I72" s="18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>
        <v>430.44</v>
      </c>
      <c r="Z72" s="41"/>
      <c r="AA72" s="41"/>
      <c r="AB72" s="41"/>
      <c r="AC72" s="41"/>
      <c r="AD72" s="41"/>
      <c r="AE72" s="16"/>
    </row>
    <row r="73" spans="1:31" s="10" customFormat="1" ht="14.5" hidden="1" x14ac:dyDescent="0.35">
      <c r="A73" s="81" t="s">
        <v>158</v>
      </c>
      <c r="B73" s="52" t="s">
        <v>159</v>
      </c>
      <c r="C73" s="14" t="s">
        <v>160</v>
      </c>
      <c r="D73" s="14" t="s">
        <v>19</v>
      </c>
      <c r="E73" s="14" t="s">
        <v>20</v>
      </c>
      <c r="F73" s="82">
        <v>10.561</v>
      </c>
      <c r="G73" s="37"/>
      <c r="H73" s="18"/>
      <c r="I73" s="18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>
        <v>6572.5867607399996</v>
      </c>
      <c r="AA73" s="41"/>
      <c r="AB73" s="41"/>
      <c r="AC73" s="41"/>
      <c r="AD73" s="41"/>
      <c r="AE73" s="16"/>
    </row>
    <row r="74" spans="1:31" s="10" customFormat="1" ht="14.5" hidden="1" x14ac:dyDescent="0.35">
      <c r="A74" s="22" t="s">
        <v>158</v>
      </c>
      <c r="B74" s="52" t="s">
        <v>161</v>
      </c>
      <c r="C74" s="14" t="s">
        <v>160</v>
      </c>
      <c r="D74" s="14" t="s">
        <v>19</v>
      </c>
      <c r="E74" s="14" t="s">
        <v>20</v>
      </c>
      <c r="F74" s="82">
        <v>10.561</v>
      </c>
      <c r="G74" s="37"/>
      <c r="H74" s="18"/>
      <c r="I74" s="18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>
        <v>8215.7532392600006</v>
      </c>
      <c r="AA74" s="41"/>
      <c r="AB74" s="41"/>
      <c r="AC74" s="41"/>
      <c r="AD74" s="41"/>
      <c r="AE74" s="16"/>
    </row>
    <row r="75" spans="1:31" s="10" customFormat="1" ht="14.5" hidden="1" x14ac:dyDescent="0.35">
      <c r="A75" s="36"/>
      <c r="B75" s="47"/>
      <c r="C75" s="44"/>
      <c r="D75" s="44"/>
      <c r="E75" s="77"/>
      <c r="F75" s="37"/>
      <c r="G75" s="37"/>
      <c r="H75" s="18"/>
      <c r="I75" s="18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16"/>
    </row>
    <row r="76" spans="1:31" s="10" customFormat="1" ht="14.5" hidden="1" x14ac:dyDescent="0.35">
      <c r="A76" s="22" t="s">
        <v>138</v>
      </c>
      <c r="B76" s="52" t="s">
        <v>40</v>
      </c>
      <c r="C76" s="31" t="s">
        <v>141</v>
      </c>
      <c r="D76" s="15" t="s">
        <v>142</v>
      </c>
      <c r="E76" s="33" t="s">
        <v>143</v>
      </c>
      <c r="F76" s="69">
        <v>17.285</v>
      </c>
      <c r="G76" s="37"/>
      <c r="H76" s="18"/>
      <c r="I76" s="18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>
        <v>23269</v>
      </c>
      <c r="Y76" s="41"/>
      <c r="Z76" s="41"/>
      <c r="AA76" s="41"/>
      <c r="AB76" s="41"/>
      <c r="AC76" s="41"/>
      <c r="AD76" s="41"/>
      <c r="AE76" s="16"/>
    </row>
    <row r="77" spans="1:31" s="10" customFormat="1" ht="14.5" hidden="1" x14ac:dyDescent="0.35">
      <c r="A77" s="22"/>
      <c r="B77" s="47"/>
      <c r="C77" s="44"/>
      <c r="D77" s="15"/>
      <c r="E77" s="44"/>
      <c r="F77" s="37"/>
      <c r="G77" s="37"/>
      <c r="H77" s="18"/>
      <c r="I77" s="18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34"/>
    </row>
    <row r="78" spans="1:31" s="10" customFormat="1" ht="14.5" hidden="1" x14ac:dyDescent="0.35">
      <c r="A78" s="32"/>
      <c r="B78" s="17"/>
      <c r="C78" s="30"/>
      <c r="D78" s="30"/>
      <c r="E78" s="15"/>
      <c r="F78" s="17"/>
      <c r="G78" s="17"/>
      <c r="H78" s="18"/>
      <c r="I78" s="18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34"/>
    </row>
    <row r="79" spans="1:31" s="10" customFormat="1" ht="14.5" hidden="1" x14ac:dyDescent="0.35">
      <c r="A79" s="36" t="s">
        <v>18</v>
      </c>
      <c r="B79" s="17"/>
      <c r="C79" s="46"/>
      <c r="D79" s="30"/>
      <c r="E79" s="15"/>
      <c r="F79" s="17" t="s">
        <v>14</v>
      </c>
      <c r="G79" s="17"/>
      <c r="H79" s="18"/>
      <c r="I79" s="18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34"/>
    </row>
    <row r="80" spans="1:31" s="10" customFormat="1" ht="14.5" hidden="1" x14ac:dyDescent="0.35">
      <c r="A80" s="49"/>
      <c r="B80" s="17"/>
      <c r="C80" s="50"/>
      <c r="D80" s="50"/>
      <c r="E80" s="50"/>
      <c r="F80" s="17"/>
      <c r="G80" s="17"/>
      <c r="H80" s="18"/>
      <c r="I80" s="18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34"/>
    </row>
    <row r="81" spans="1:31" s="10" customFormat="1" ht="14.5" hidden="1" x14ac:dyDescent="0.35">
      <c r="A81" s="36" t="s">
        <v>25</v>
      </c>
      <c r="B81" s="52" t="s">
        <v>26</v>
      </c>
      <c r="C81" s="15" t="s">
        <v>27</v>
      </c>
      <c r="D81" s="30" t="s">
        <v>19</v>
      </c>
      <c r="E81" s="15" t="s">
        <v>20</v>
      </c>
      <c r="F81" s="17">
        <v>10.561</v>
      </c>
      <c r="G81" s="17"/>
      <c r="H81" s="41">
        <v>5596.2599999999984</v>
      </c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34"/>
    </row>
    <row r="82" spans="1:31" s="10" customFormat="1" ht="14.5" hidden="1" x14ac:dyDescent="0.35">
      <c r="A82" s="22" t="s">
        <v>29</v>
      </c>
      <c r="B82" s="52" t="s">
        <v>40</v>
      </c>
      <c r="C82" s="15" t="s">
        <v>30</v>
      </c>
      <c r="D82" s="15" t="s">
        <v>31</v>
      </c>
      <c r="E82" s="15" t="s">
        <v>32</v>
      </c>
      <c r="F82" s="17" t="s">
        <v>14</v>
      </c>
      <c r="G82" s="17"/>
      <c r="H82" s="41"/>
      <c r="I82" s="41">
        <v>36478.578222183292</v>
      </c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>
        <v>28000</v>
      </c>
      <c r="V82" s="41"/>
      <c r="W82" s="41"/>
      <c r="X82" s="41"/>
      <c r="Y82" s="41"/>
      <c r="Z82" s="41"/>
      <c r="AA82" s="41"/>
      <c r="AB82" s="41"/>
      <c r="AC82" s="41"/>
      <c r="AD82" s="41"/>
      <c r="AE82" s="16"/>
    </row>
    <row r="83" spans="1:31" s="10" customFormat="1" ht="14.5" hidden="1" x14ac:dyDescent="0.35">
      <c r="A83" s="36"/>
      <c r="B83" s="17"/>
      <c r="C83" s="51"/>
      <c r="D83" s="30"/>
      <c r="E83" s="15"/>
      <c r="F83" s="17"/>
      <c r="G83" s="17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34"/>
    </row>
    <row r="84" spans="1:31" s="10" customFormat="1" ht="14.5" hidden="1" x14ac:dyDescent="0.35">
      <c r="A84" s="22"/>
      <c r="B84" s="17"/>
      <c r="C84" s="31"/>
      <c r="D84" s="31"/>
      <c r="E84" s="33"/>
      <c r="F84" s="17"/>
      <c r="G84" s="17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34"/>
    </row>
    <row r="85" spans="1:31" s="10" customFormat="1" ht="14.5" x14ac:dyDescent="0.35">
      <c r="A85" s="22" t="s">
        <v>0</v>
      </c>
      <c r="B85" s="22"/>
      <c r="C85" s="24"/>
      <c r="D85" s="24"/>
      <c r="E85" s="24"/>
      <c r="F85" s="24"/>
      <c r="G85" s="24"/>
      <c r="H85" s="41">
        <f>SUM(H81:H84)</f>
        <v>5596.2599999999984</v>
      </c>
      <c r="I85" s="41">
        <f>SUM(I82:I84)</f>
        <v>36478.578222183292</v>
      </c>
      <c r="J85" s="41">
        <f>SUM(J22:J25)</f>
        <v>90000</v>
      </c>
      <c r="K85" s="41">
        <f>SUM(K29:K84)</f>
        <v>779051</v>
      </c>
      <c r="L85" s="41">
        <f>SUM(L29:L84)</f>
        <v>126095</v>
      </c>
      <c r="M85" s="41">
        <f>SUM(M54:M84)</f>
        <v>10324</v>
      </c>
      <c r="N85" s="41">
        <f>SUM(N8:N84)</f>
        <v>95000</v>
      </c>
      <c r="O85" s="41">
        <f>SUM(O28:O84)</f>
        <v>122776</v>
      </c>
      <c r="P85" s="41">
        <f>SUM(P62:P69)</f>
        <v>355417</v>
      </c>
      <c r="Q85" s="41">
        <f>SUM(Q30:Q49)</f>
        <v>400951</v>
      </c>
      <c r="R85" s="41">
        <f>SUM(R8:R51)</f>
        <v>212185.36</v>
      </c>
      <c r="S85" s="41">
        <f>SUM(S30:S40)</f>
        <v>440107</v>
      </c>
      <c r="T85" s="41">
        <f>SUM(T6:T10)</f>
        <v>212185.36</v>
      </c>
      <c r="U85" s="41">
        <f>SUM(U62:U84)</f>
        <v>28000</v>
      </c>
      <c r="V85" s="41">
        <f>SUM(V11:V16)</f>
        <v>5776.8821218925405</v>
      </c>
      <c r="W85" s="41">
        <f>SUM(W63:W78)</f>
        <v>23944.52</v>
      </c>
      <c r="X85" s="41">
        <f>SUM(X62:X77)</f>
        <v>23269</v>
      </c>
      <c r="Y85" s="41">
        <f>SUM(Y63:Y77)</f>
        <v>430.44</v>
      </c>
      <c r="Z85" s="41">
        <f>SUM(Z73:Z75)</f>
        <v>14788.34</v>
      </c>
      <c r="AA85" s="41">
        <f>SUM(AA7:AA61)</f>
        <v>-212185.36</v>
      </c>
      <c r="AB85" s="41">
        <f>SUM(AB31:AB47)</f>
        <v>0</v>
      </c>
      <c r="AC85" s="41">
        <f>SUM(AC66:AC67)</f>
        <v>30605</v>
      </c>
      <c r="AD85" s="41">
        <f>SUM(AD22:AD27)</f>
        <v>0</v>
      </c>
      <c r="AE85" s="34"/>
    </row>
    <row r="86" spans="1:31" s="10" customFormat="1" ht="14.5" x14ac:dyDescent="0.35">
      <c r="A86" s="25"/>
      <c r="B86" s="25"/>
      <c r="C86" s="26"/>
      <c r="D86" s="26"/>
      <c r="E86" s="26"/>
      <c r="F86" s="26"/>
      <c r="G86" s="26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8"/>
    </row>
    <row r="87" spans="1:31" s="10" customFormat="1" ht="14.5" x14ac:dyDescent="0.35">
      <c r="A87" s="21" t="s">
        <v>9</v>
      </c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</row>
    <row r="88" spans="1:31" s="10" customFormat="1" ht="14.5" hidden="1" x14ac:dyDescent="0.35">
      <c r="A88" s="21" t="s">
        <v>22</v>
      </c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</row>
    <row r="89" spans="1:31" s="10" customFormat="1" ht="14.5" hidden="1" x14ac:dyDescent="0.35">
      <c r="A89" s="25" t="s">
        <v>23</v>
      </c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</row>
    <row r="90" spans="1:31" s="10" customFormat="1" ht="14.5" hidden="1" x14ac:dyDescent="0.35">
      <c r="A90" s="21" t="s">
        <v>33</v>
      </c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</row>
    <row r="91" spans="1:31" ht="14.5" hidden="1" x14ac:dyDescent="0.35">
      <c r="A91" s="21" t="s">
        <v>34</v>
      </c>
    </row>
    <row r="92" spans="1:31" ht="14.5" hidden="1" x14ac:dyDescent="0.35">
      <c r="A92" s="21" t="s">
        <v>37</v>
      </c>
    </row>
    <row r="93" spans="1:31" ht="14.5" hidden="1" x14ac:dyDescent="0.35">
      <c r="A93" s="21" t="s">
        <v>38</v>
      </c>
    </row>
    <row r="94" spans="1:31" ht="14.5" hidden="1" x14ac:dyDescent="0.35">
      <c r="A94" s="21" t="s">
        <v>47</v>
      </c>
    </row>
    <row r="95" spans="1:31" ht="14.5" hidden="1" x14ac:dyDescent="0.35">
      <c r="A95" s="21" t="s">
        <v>48</v>
      </c>
    </row>
    <row r="96" spans="1:31" ht="14.5" hidden="1" x14ac:dyDescent="0.35">
      <c r="A96" s="21" t="s">
        <v>54</v>
      </c>
    </row>
    <row r="97" spans="1:1" ht="14.5" hidden="1" x14ac:dyDescent="0.35">
      <c r="A97" s="21" t="s">
        <v>55</v>
      </c>
    </row>
    <row r="98" spans="1:1" ht="14.5" hidden="1" x14ac:dyDescent="0.35">
      <c r="A98" s="21" t="s">
        <v>58</v>
      </c>
    </row>
    <row r="99" spans="1:1" ht="14.5" hidden="1" x14ac:dyDescent="0.35">
      <c r="A99" s="21" t="s">
        <v>59</v>
      </c>
    </row>
    <row r="100" spans="1:1" ht="14.5" hidden="1" x14ac:dyDescent="0.35">
      <c r="A100" s="21" t="s">
        <v>73</v>
      </c>
    </row>
    <row r="101" spans="1:1" ht="14.5" hidden="1" x14ac:dyDescent="0.35">
      <c r="A101" s="21" t="s">
        <v>88</v>
      </c>
    </row>
    <row r="102" spans="1:1" ht="14.5" hidden="1" x14ac:dyDescent="0.35">
      <c r="A102" s="21" t="s">
        <v>89</v>
      </c>
    </row>
    <row r="103" spans="1:1" ht="14.5" hidden="1" x14ac:dyDescent="0.35">
      <c r="A103" s="21" t="s">
        <v>72</v>
      </c>
    </row>
    <row r="104" spans="1:1" ht="14.5" hidden="1" x14ac:dyDescent="0.35">
      <c r="A104" s="21" t="s">
        <v>90</v>
      </c>
    </row>
    <row r="105" spans="1:1" ht="14.5" hidden="1" x14ac:dyDescent="0.35">
      <c r="A105" s="21" t="s">
        <v>75</v>
      </c>
    </row>
    <row r="106" spans="1:1" ht="14.5" hidden="1" x14ac:dyDescent="0.35">
      <c r="A106" s="21" t="s">
        <v>91</v>
      </c>
    </row>
    <row r="107" spans="1:1" ht="14.5" hidden="1" x14ac:dyDescent="0.35">
      <c r="A107" s="21" t="s">
        <v>87</v>
      </c>
    </row>
    <row r="108" spans="1:1" ht="14.5" hidden="1" x14ac:dyDescent="0.35">
      <c r="A108" s="21" t="s">
        <v>97</v>
      </c>
    </row>
    <row r="109" spans="1:1" ht="14.5" hidden="1" x14ac:dyDescent="0.35">
      <c r="A109" s="21" t="s">
        <v>96</v>
      </c>
    </row>
    <row r="110" spans="1:1" ht="14.5" hidden="1" x14ac:dyDescent="0.35">
      <c r="A110" s="21" t="s">
        <v>101</v>
      </c>
    </row>
    <row r="111" spans="1:1" ht="14.5" hidden="1" x14ac:dyDescent="0.35">
      <c r="A111" s="21" t="s">
        <v>100</v>
      </c>
    </row>
    <row r="112" spans="1:1" ht="14.5" hidden="1" x14ac:dyDescent="0.35">
      <c r="A112" s="21" t="s">
        <v>103</v>
      </c>
    </row>
    <row r="113" spans="1:1" ht="14.5" hidden="1" x14ac:dyDescent="0.35">
      <c r="A113" s="21" t="s">
        <v>96</v>
      </c>
    </row>
    <row r="114" spans="1:1" ht="14.5" hidden="1" x14ac:dyDescent="0.35">
      <c r="A114" s="21" t="s">
        <v>106</v>
      </c>
    </row>
    <row r="115" spans="1:1" ht="14.5" hidden="1" x14ac:dyDescent="0.35">
      <c r="A115" s="21" t="s">
        <v>105</v>
      </c>
    </row>
    <row r="116" spans="1:1" ht="14.5" hidden="1" x14ac:dyDescent="0.35">
      <c r="A116" s="21" t="s">
        <v>110</v>
      </c>
    </row>
    <row r="117" spans="1:1" ht="14.5" hidden="1" x14ac:dyDescent="0.35">
      <c r="A117" s="21" t="s">
        <v>109</v>
      </c>
    </row>
    <row r="118" spans="1:1" ht="14.5" hidden="1" x14ac:dyDescent="0.35">
      <c r="A118" s="21" t="s">
        <v>124</v>
      </c>
    </row>
    <row r="119" spans="1:1" ht="14.5" hidden="1" x14ac:dyDescent="0.35">
      <c r="A119" s="21" t="s">
        <v>123</v>
      </c>
    </row>
    <row r="120" spans="1:1" ht="14.5" hidden="1" x14ac:dyDescent="0.35">
      <c r="A120" s="21" t="s">
        <v>140</v>
      </c>
    </row>
    <row r="121" spans="1:1" ht="14.5" hidden="1" x14ac:dyDescent="0.35">
      <c r="A121" s="21" t="s">
        <v>139</v>
      </c>
    </row>
    <row r="122" spans="1:1" ht="14.5" hidden="1" x14ac:dyDescent="0.35">
      <c r="A122" s="21" t="s">
        <v>157</v>
      </c>
    </row>
    <row r="123" spans="1:1" ht="14.5" hidden="1" x14ac:dyDescent="0.35">
      <c r="A123" s="21" t="s">
        <v>123</v>
      </c>
    </row>
    <row r="124" spans="1:1" ht="14.5" hidden="1" x14ac:dyDescent="0.35">
      <c r="A124" s="21" t="s">
        <v>163</v>
      </c>
    </row>
    <row r="125" spans="1:1" ht="14.5" hidden="1" x14ac:dyDescent="0.35">
      <c r="A125" s="21" t="s">
        <v>162</v>
      </c>
    </row>
    <row r="126" spans="1:1" ht="14.5" hidden="1" x14ac:dyDescent="0.35">
      <c r="A126" s="21" t="s">
        <v>166</v>
      </c>
    </row>
    <row r="127" spans="1:1" ht="14.5" hidden="1" x14ac:dyDescent="0.35">
      <c r="A127" s="21" t="s">
        <v>167</v>
      </c>
    </row>
    <row r="128" spans="1:1" ht="14.5" hidden="1" x14ac:dyDescent="0.35">
      <c r="A128" s="21" t="s">
        <v>169</v>
      </c>
    </row>
    <row r="129" spans="1:1" ht="14.5" hidden="1" x14ac:dyDescent="0.35">
      <c r="A129" s="21" t="s">
        <v>170</v>
      </c>
    </row>
    <row r="130" spans="1:1" ht="14.5" hidden="1" x14ac:dyDescent="0.35">
      <c r="A130" s="21" t="s">
        <v>175</v>
      </c>
    </row>
    <row r="131" spans="1:1" ht="14.5" hidden="1" x14ac:dyDescent="0.35">
      <c r="A131" s="21" t="s">
        <v>176</v>
      </c>
    </row>
    <row r="132" spans="1:1" ht="14.5" x14ac:dyDescent="0.35">
      <c r="A132" s="21" t="s">
        <v>178</v>
      </c>
    </row>
    <row r="133" spans="1:1" ht="14.5" x14ac:dyDescent="0.35">
      <c r="A133" s="21" t="s">
        <v>177</v>
      </c>
    </row>
    <row r="136" spans="1:1" ht="14.5" x14ac:dyDescent="0.35">
      <c r="A136" s="70"/>
    </row>
    <row r="137" spans="1:1" ht="14.5" x14ac:dyDescent="0.35">
      <c r="A137" s="21" t="s">
        <v>153</v>
      </c>
    </row>
    <row r="138" spans="1:1" ht="14.5" x14ac:dyDescent="0.35">
      <c r="A138" s="71" t="s">
        <v>155</v>
      </c>
    </row>
    <row r="139" spans="1:1" ht="14.5" x14ac:dyDescent="0.35">
      <c r="A139" s="21" t="s">
        <v>154</v>
      </c>
    </row>
    <row r="140" spans="1:1" ht="14.5" x14ac:dyDescent="0.35">
      <c r="A140" s="72" t="s">
        <v>156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EC5C549-823F-4190-B352-0EC804121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78FE3D-3422-4CC3-9820-78A02D10A6A2}">
  <ds:schemaRefs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b72976aa-e7d9-498e-b08a-d3d9e47e4056"/>
    <ds:schemaRef ds:uri="88036c58-7af7-42dc-ad5c-0a8abdb3881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2019-01-09T16:51:38Z</cp:lastPrinted>
  <dcterms:created xsi:type="dcterms:W3CDTF">2000-04-13T13:33:42Z</dcterms:created>
  <dcterms:modified xsi:type="dcterms:W3CDTF">2024-02-14T15:30:42Z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