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CENTRAL/"/>
    </mc:Choice>
  </mc:AlternateContent>
  <xr:revisionPtr revIDLastSave="0" documentId="8_{7B76855F-6971-44FE-8B1B-FF324459FA8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WIB'!$A$1:$G$88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84" i="2" l="1"/>
  <c r="T44" i="2"/>
  <c r="R84" i="2"/>
  <c r="T25" i="2"/>
  <c r="Q63" i="2"/>
  <c r="T63" i="2" s="1"/>
  <c r="T64" i="2"/>
  <c r="P84" i="2"/>
  <c r="O69" i="2"/>
  <c r="T69" i="2" s="1"/>
  <c r="T70" i="2"/>
  <c r="N32" i="2"/>
  <c r="T32" i="2" s="1"/>
  <c r="T31" i="2"/>
  <c r="T33" i="2"/>
  <c r="N30" i="2"/>
  <c r="T30" i="2" s="1"/>
  <c r="T61" i="2"/>
  <c r="M60" i="2"/>
  <c r="T60" i="2" s="1"/>
  <c r="T24" i="2"/>
  <c r="L84" i="2"/>
  <c r="T67" i="2"/>
  <c r="K66" i="2"/>
  <c r="T66" i="2" s="1"/>
  <c r="J58" i="2"/>
  <c r="J84" i="2" s="1"/>
  <c r="T18" i="2"/>
  <c r="I17" i="2"/>
  <c r="T17" i="2" s="1"/>
  <c r="H84" i="2"/>
  <c r="T19" i="2"/>
  <c r="T20" i="2"/>
  <c r="T21" i="2"/>
  <c r="T22" i="2"/>
  <c r="T23" i="2"/>
  <c r="T26" i="2"/>
  <c r="T27" i="2"/>
  <c r="T28" i="2"/>
  <c r="T29" i="2"/>
  <c r="T34" i="2"/>
  <c r="T35" i="2"/>
  <c r="T36" i="2"/>
  <c r="T37" i="2"/>
  <c r="T38" i="2"/>
  <c r="T39" i="2"/>
  <c r="T40" i="2"/>
  <c r="T41" i="2"/>
  <c r="T42" i="2"/>
  <c r="T43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8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16" i="2"/>
  <c r="T9" i="2"/>
  <c r="T10" i="2"/>
  <c r="T11" i="2"/>
  <c r="T12" i="2"/>
  <c r="T13" i="2"/>
  <c r="T14" i="2"/>
  <c r="T15" i="2"/>
  <c r="T8" i="2"/>
  <c r="G84" i="2"/>
  <c r="Q84" i="2" l="1"/>
  <c r="O84" i="2"/>
  <c r="M84" i="2"/>
  <c r="I84" i="2"/>
  <c r="N84" i="2"/>
  <c r="U70" i="2"/>
  <c r="U76" i="2"/>
  <c r="K84" i="2"/>
</calcChain>
</file>

<file path=xl/sharedStrings.xml><?xml version="1.0" encoding="utf-8"?>
<sst xmlns="http://schemas.openxmlformats.org/spreadsheetml/2006/main" count="179" uniqueCount="113">
  <si>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</si>
  <si>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</si>
  <si>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</si>
  <si>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</si>
  <si>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</si>
  <si>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</si>
  <si>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</si>
  <si>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</si>
  <si>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</si>
  <si>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</si>
  <si>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</si>
  <si>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</si>
  <si>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</si>
  <si>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</si>
  <si>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</si>
  <si>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</si>
  <si>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</si>
  <si>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</si>
  <si>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</si>
  <si>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</si>
  <si>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</si>
  <si>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</si>
  <si>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</si>
  <si>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</si>
  <si>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</si>
  <si>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CT EOL 21CCNCENVETSUI</t>
  </si>
  <si>
    <t>CT EOL 21CCNCENTRADE</t>
  </si>
  <si>
    <t>ALLOCATION FOR UI SERVICES</t>
  </si>
  <si>
    <t>DTA</t>
  </si>
  <si>
    <t>MA REHAB COMMISSION (SERVICE DATE 7.1.2020-9.30.2021)</t>
  </si>
  <si>
    <t>UI</t>
  </si>
  <si>
    <t>The Center for Workforce Inclusion, Inc</t>
  </si>
  <si>
    <t>4400-3067</t>
  </si>
  <si>
    <t>K103</t>
  </si>
  <si>
    <t>INITIAL AWARD FY23</t>
  </si>
  <si>
    <t>CT EOL 23CCNCENWP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</si>
  <si>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</si>
  <si>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</si>
  <si>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</si>
  <si>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</si>
  <si>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</si>
  <si>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</si>
  <si>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</si>
  <si>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</si>
  <si>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</si>
  <si>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</si>
  <si>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</si>
  <si>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</si>
  <si>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 AUGUST 31, 2022</t>
  </si>
  <si>
    <t>TO ADD RESEA FUNDS</t>
  </si>
  <si>
    <t>CT EOL 23CCNCENNEGREA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</si>
  <si>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</si>
  <si>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</si>
  <si>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</si>
  <si>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</si>
  <si>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</si>
  <si>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</si>
  <si>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</si>
  <si>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23CCNCENWIA</t>
  </si>
  <si>
    <t xml:space="preserve">TO ADD FY23 YOUTH </t>
  </si>
  <si>
    <t>BUDGET #3 FY23 OCTOBER 3, 2022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</si>
  <si>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</si>
  <si>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</si>
  <si>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</si>
  <si>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</si>
  <si>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</si>
  <si>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</si>
  <si>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</si>
  <si>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BUDGET #3 FY23</t>
  </si>
  <si>
    <t>BUDGET #4 FY23</t>
  </si>
  <si>
    <t>DISLOCATED WORKER</t>
  </si>
  <si>
    <t>FWIADWK23A</t>
  </si>
  <si>
    <t>7003-1778</t>
  </si>
  <si>
    <t>BUDGET #5 FY23</t>
  </si>
  <si>
    <t>CT EOL 23CCNCENSOSWTF</t>
  </si>
  <si>
    <t>WTRUSTF23</t>
  </si>
  <si>
    <t>7003-0135</t>
  </si>
  <si>
    <t>K264</t>
  </si>
  <si>
    <t>TO ADD WTF FUNDS</t>
  </si>
  <si>
    <t>BUDGET #5 FY23 OCTOBER 20, 2022</t>
  </si>
  <si>
    <t>TO ADD FY23 ADULT</t>
  </si>
  <si>
    <t>BUDGET #6 FY23 OCTOBER 20, 2022</t>
  </si>
  <si>
    <t>BUDGET #6 FY23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</si>
  <si>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</si>
  <si>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</si>
  <si>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</si>
  <si>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</si>
  <si>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</si>
  <si>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</si>
  <si>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</si>
  <si>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</si>
  <si>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</si>
  <si>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</si>
  <si>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</si>
  <si>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</si>
  <si>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</si>
  <si>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</si>
  <si>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</si>
  <si>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</si>
  <si>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</si>
  <si>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</si>
  <si>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</si>
  <si>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</si>
  <si>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</si>
  <si>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</si>
  <si>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</si>
  <si>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</si>
  <si>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</si>
  <si>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 JANUARY 10, 2023</t>
  </si>
  <si>
    <t>BUDGET #11 FY23</t>
  </si>
  <si>
    <t>BUDGET #12 FY23</t>
  </si>
  <si>
    <t>TO INCREASE WPP PROGRAM</t>
  </si>
  <si>
    <t>BUDGET #12 FY23 JANUARY 12,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</si>
</sst>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5" xfId="0" applyFont="1" applyBorder="1" applyAlignment="1">
      <alignment horizontal="left"/>
    </xf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wrapText="1"/>
    </xf>
    <xf numFmtId="44" fontId="11" fillId="0" borderId="6" xfId="1" applyFont="1" applyFill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0"/>
  <sheetViews>
    <sheetView tabSelected="1" topLeftCell="A2" zoomScale="120" zoomScaleNormal="120" workbookViewId="0">
      <selection activeCell="A112" sqref="A112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19.7265625" style="2" hidden="1" customWidth="1"/>
    <col min="8" max="8" width="18" style="2" hidden="1" customWidth="1"/>
    <col min="9" max="9" width="12.90625" style="2" hidden="1" customWidth="1"/>
    <col min="10" max="15" width="13.90625" style="2" hidden="1" customWidth="1"/>
    <col min="16" max="16" width="12.90625" style="2" hidden="1" customWidth="1"/>
    <col min="17" max="18" width="13.90625" style="2" hidden="1" customWidth="1"/>
    <col min="19" max="19" width="13.90625" style="2" customWidth="1"/>
    <col min="20" max="20" width="12.1796875" style="3" hidden="1" customWidth="1"/>
    <col min="21" max="21" width="11.54296875" style="3" bestFit="1" customWidth="1"/>
    <col min="22" max="16384" width="9.1796875" style="3"/>
  </cols>
  <sheetData>
    <row r="1" spans="1:20" ht="29.25" customHeight="1" x14ac:dyDescent="0.45">
      <c r="B1" s="83" t="s">
        <v>10</v>
      </c>
      <c r="C1" s="84"/>
      <c r="D1" s="84"/>
      <c r="E1" s="84"/>
      <c r="F1" s="84"/>
      <c r="G1" s="84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20" ht="22.5" customHeight="1" x14ac:dyDescent="0.45">
      <c r="A2" s="10" t="s">
        <v>11</v>
      </c>
      <c r="B2" s="9" t="s">
        <v>7</v>
      </c>
      <c r="C2" s="1"/>
    </row>
    <row r="3" spans="1:20" ht="21" thickBot="1" x14ac:dyDescent="0.5">
      <c r="A3" s="4"/>
      <c r="B3" s="5"/>
      <c r="C3" s="1"/>
    </row>
    <row r="4" spans="1:20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12" t="s">
        <v>34</v>
      </c>
      <c r="H4" s="71" t="s">
        <v>45</v>
      </c>
      <c r="I4" s="71" t="s">
        <v>57</v>
      </c>
      <c r="J4" s="71" t="s">
        <v>68</v>
      </c>
      <c r="K4" s="71" t="s">
        <v>69</v>
      </c>
      <c r="L4" s="71" t="s">
        <v>73</v>
      </c>
      <c r="M4" s="71" t="s">
        <v>82</v>
      </c>
      <c r="N4" s="71" t="s">
        <v>86</v>
      </c>
      <c r="O4" s="71" t="s">
        <v>93</v>
      </c>
      <c r="P4" s="71" t="s">
        <v>98</v>
      </c>
      <c r="Q4" s="71" t="s">
        <v>104</v>
      </c>
      <c r="R4" s="71" t="s">
        <v>109</v>
      </c>
      <c r="S4" s="71" t="s">
        <v>110</v>
      </c>
      <c r="T4" s="13" t="s">
        <v>6</v>
      </c>
    </row>
    <row r="5" spans="1:20" s="8" customFormat="1" ht="15" hidden="1" x14ac:dyDescent="0.35">
      <c r="A5" s="45"/>
      <c r="B5" s="46"/>
      <c r="C5" s="47"/>
      <c r="D5" s="47"/>
      <c r="E5" s="47"/>
      <c r="F5" s="48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/>
    </row>
    <row r="6" spans="1:20" s="6" customFormat="1" ht="14.5" hidden="1" x14ac:dyDescent="0.35">
      <c r="A6" s="22" t="s">
        <v>8</v>
      </c>
      <c r="B6" s="15"/>
      <c r="C6" s="20"/>
      <c r="D6" s="20"/>
      <c r="E6" s="21"/>
      <c r="F6" s="18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7" t="s">
        <v>12</v>
      </c>
    </row>
    <row r="7" spans="1:20" s="14" customFormat="1" ht="19.5" hidden="1" customHeight="1" x14ac:dyDescent="0.35">
      <c r="A7" s="16" t="s">
        <v>26</v>
      </c>
      <c r="B7" s="15"/>
      <c r="C7" s="20"/>
      <c r="D7" s="20"/>
      <c r="E7" s="21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7" t="s">
        <v>12</v>
      </c>
    </row>
    <row r="8" spans="1:20" s="14" customFormat="1" ht="14.5" hidden="1" x14ac:dyDescent="0.35">
      <c r="A8" s="31"/>
      <c r="B8" s="54"/>
      <c r="C8" s="16"/>
      <c r="D8" s="16"/>
      <c r="E8" s="16"/>
      <c r="F8" s="16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33">
        <f t="shared" ref="T8:T37" si="0">SUM(G8:G8)</f>
        <v>0</v>
      </c>
    </row>
    <row r="9" spans="1:20" s="14" customFormat="1" ht="14.5" hidden="1" x14ac:dyDescent="0.35">
      <c r="A9" s="31"/>
      <c r="B9" s="26"/>
      <c r="C9" s="16"/>
      <c r="D9" s="16"/>
      <c r="E9" s="16"/>
      <c r="F9" s="16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33">
        <f t="shared" si="0"/>
        <v>0</v>
      </c>
    </row>
    <row r="10" spans="1:20" s="14" customFormat="1" ht="14.5" hidden="1" x14ac:dyDescent="0.35">
      <c r="A10" s="31"/>
      <c r="B10" s="26"/>
      <c r="C10" s="16"/>
      <c r="D10" s="16"/>
      <c r="E10" s="16"/>
      <c r="F10" s="16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33">
        <f t="shared" si="0"/>
        <v>0</v>
      </c>
    </row>
    <row r="11" spans="1:20" s="14" customFormat="1" ht="14.5" hidden="1" x14ac:dyDescent="0.35">
      <c r="A11" s="53"/>
      <c r="B11" s="54"/>
      <c r="C11" s="16"/>
      <c r="D11" s="16"/>
      <c r="E11" s="16"/>
      <c r="F11" s="16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33">
        <f t="shared" si="0"/>
        <v>0</v>
      </c>
    </row>
    <row r="12" spans="1:20" s="14" customFormat="1" ht="14.5" hidden="1" x14ac:dyDescent="0.35">
      <c r="A12" s="53"/>
      <c r="B12" s="26"/>
      <c r="C12" s="16"/>
      <c r="D12" s="16"/>
      <c r="E12" s="16"/>
      <c r="F12" s="16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33">
        <f t="shared" si="0"/>
        <v>0</v>
      </c>
    </row>
    <row r="13" spans="1:20" s="14" customFormat="1" ht="14.5" hidden="1" x14ac:dyDescent="0.35">
      <c r="A13" s="53"/>
      <c r="B13" s="26"/>
      <c r="C13" s="16"/>
      <c r="D13" s="16"/>
      <c r="E13" s="16"/>
      <c r="F13" s="16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33">
        <f t="shared" si="0"/>
        <v>0</v>
      </c>
    </row>
    <row r="14" spans="1:20" s="14" customFormat="1" ht="15" hidden="1" x14ac:dyDescent="0.35">
      <c r="A14" s="7"/>
      <c r="B14" s="15"/>
      <c r="C14" s="18"/>
      <c r="D14" s="18"/>
      <c r="E14" s="15"/>
      <c r="F14" s="15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33">
        <f t="shared" si="0"/>
        <v>0</v>
      </c>
    </row>
    <row r="15" spans="1:20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33">
        <f t="shared" si="0"/>
        <v>0</v>
      </c>
    </row>
    <row r="16" spans="1:20" s="14" customFormat="1" ht="15.5" hidden="1" x14ac:dyDescent="0.35">
      <c r="A16" s="16" t="s">
        <v>50</v>
      </c>
      <c r="B16" s="26"/>
      <c r="C16" s="32"/>
      <c r="D16" s="32"/>
      <c r="E16" s="32"/>
      <c r="F16" s="32"/>
      <c r="G16" s="19"/>
      <c r="H16" s="19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33">
        <f t="shared" si="0"/>
        <v>0</v>
      </c>
    </row>
    <row r="17" spans="1:21" s="14" customFormat="1" ht="14.5" hidden="1" x14ac:dyDescent="0.35">
      <c r="A17" s="73" t="s">
        <v>51</v>
      </c>
      <c r="B17" s="69" t="s">
        <v>52</v>
      </c>
      <c r="C17" s="16" t="s">
        <v>53</v>
      </c>
      <c r="D17" s="16" t="s">
        <v>54</v>
      </c>
      <c r="E17" s="16" t="s">
        <v>55</v>
      </c>
      <c r="F17" s="16">
        <v>17.225000000000001</v>
      </c>
      <c r="G17" s="24"/>
      <c r="H17" s="24"/>
      <c r="I17" s="75">
        <f>124982.97-1</f>
        <v>124981.97</v>
      </c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17">
        <f>SUM(I17)</f>
        <v>124981.97</v>
      </c>
    </row>
    <row r="18" spans="1:21" s="14" customFormat="1" ht="15" hidden="1" customHeight="1" x14ac:dyDescent="0.35">
      <c r="A18" s="73" t="s">
        <v>51</v>
      </c>
      <c r="B18" s="74" t="s">
        <v>56</v>
      </c>
      <c r="C18" s="16" t="s">
        <v>53</v>
      </c>
      <c r="D18" s="16" t="s">
        <v>54</v>
      </c>
      <c r="E18" s="16" t="s">
        <v>55</v>
      </c>
      <c r="F18" s="16">
        <v>17.225000000000001</v>
      </c>
      <c r="G18" s="24"/>
      <c r="H18" s="24"/>
      <c r="I18" s="75">
        <v>1</v>
      </c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17">
        <f>SUM(I18)</f>
        <v>1</v>
      </c>
    </row>
    <row r="19" spans="1:21" s="14" customFormat="1" ht="15" hidden="1" customHeight="1" x14ac:dyDescent="0.35">
      <c r="A19" s="53"/>
      <c r="B19" s="26"/>
      <c r="C19" s="16"/>
      <c r="D19" s="16"/>
      <c r="E19" s="16"/>
      <c r="F19" s="16"/>
      <c r="G19" s="24"/>
      <c r="H19" s="24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33">
        <f t="shared" si="0"/>
        <v>0</v>
      </c>
      <c r="U19" s="67"/>
    </row>
    <row r="20" spans="1:21" s="14" customFormat="1" ht="14.5" hidden="1" x14ac:dyDescent="0.35">
      <c r="A20" s="27"/>
      <c r="B20" s="26"/>
      <c r="C20" s="16"/>
      <c r="D20" s="16"/>
      <c r="E20" s="16"/>
      <c r="F20" s="16"/>
      <c r="G20" s="24"/>
      <c r="H20" s="24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33">
        <f t="shared" si="0"/>
        <v>0</v>
      </c>
    </row>
    <row r="21" spans="1:21" s="14" customFormat="1" ht="15" hidden="1" customHeight="1" x14ac:dyDescent="0.35">
      <c r="A21" s="31"/>
      <c r="B21" s="26"/>
      <c r="C21" s="34"/>
      <c r="D21" s="34"/>
      <c r="E21" s="35"/>
      <c r="F21" s="16"/>
      <c r="G21" s="24"/>
      <c r="H21" s="24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33">
        <f t="shared" si="0"/>
        <v>0</v>
      </c>
    </row>
    <row r="22" spans="1:21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24"/>
      <c r="H22" s="24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33">
        <f t="shared" si="0"/>
        <v>0</v>
      </c>
    </row>
    <row r="23" spans="1:21" s="28" customFormat="1" ht="15.75" hidden="1" customHeight="1" x14ac:dyDescent="0.35">
      <c r="A23" s="16" t="s">
        <v>74</v>
      </c>
      <c r="B23" s="26"/>
      <c r="C23" s="32"/>
      <c r="D23" s="32"/>
      <c r="E23" s="32"/>
      <c r="F23" s="32"/>
      <c r="G23" s="25"/>
      <c r="H23" s="25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33">
        <f t="shared" si="0"/>
        <v>0</v>
      </c>
    </row>
    <row r="24" spans="1:21" s="28" customFormat="1" ht="14.25" hidden="1" customHeight="1" x14ac:dyDescent="0.35">
      <c r="A24" s="39" t="s">
        <v>13</v>
      </c>
      <c r="B24" s="26" t="s">
        <v>52</v>
      </c>
      <c r="C24" s="61" t="s">
        <v>75</v>
      </c>
      <c r="D24" s="79" t="s">
        <v>76</v>
      </c>
      <c r="E24" s="80" t="s">
        <v>77</v>
      </c>
      <c r="F24" s="16" t="s">
        <v>14</v>
      </c>
      <c r="G24" s="23"/>
      <c r="H24" s="23"/>
      <c r="I24" s="55"/>
      <c r="J24" s="55"/>
      <c r="K24" s="55"/>
      <c r="L24" s="55">
        <v>71033</v>
      </c>
      <c r="M24" s="55"/>
      <c r="N24" s="55"/>
      <c r="O24" s="55"/>
      <c r="P24" s="55"/>
      <c r="Q24" s="55"/>
      <c r="R24" s="55"/>
      <c r="S24" s="55"/>
      <c r="T24" s="17">
        <f>SUM(L24)</f>
        <v>71033</v>
      </c>
    </row>
    <row r="25" spans="1:21" s="28" customFormat="1" ht="15" hidden="1" thickBot="1" x14ac:dyDescent="0.4">
      <c r="A25" s="44" t="s">
        <v>15</v>
      </c>
      <c r="B25" s="69" t="s">
        <v>52</v>
      </c>
      <c r="C25" s="81" t="s">
        <v>99</v>
      </c>
      <c r="D25" s="79" t="s">
        <v>100</v>
      </c>
      <c r="E25" s="79" t="s">
        <v>101</v>
      </c>
      <c r="F25" s="26" t="s">
        <v>14</v>
      </c>
      <c r="G25" s="23"/>
      <c r="H25" s="23"/>
      <c r="I25" s="55"/>
      <c r="J25" s="55"/>
      <c r="K25" s="55"/>
      <c r="L25" s="55"/>
      <c r="M25" s="55"/>
      <c r="N25" s="55"/>
      <c r="O25" s="55"/>
      <c r="P25" s="55">
        <v>291667.5</v>
      </c>
      <c r="Q25" s="55"/>
      <c r="R25" s="55">
        <v>291667.5</v>
      </c>
      <c r="S25" s="55"/>
      <c r="T25" s="17">
        <f>SUM(P25:R25)</f>
        <v>583335</v>
      </c>
    </row>
    <row r="26" spans="1:21" s="28" customFormat="1" ht="14" hidden="1" customHeight="1" thickTop="1" x14ac:dyDescent="0.35">
      <c r="A26" s="44"/>
      <c r="B26" s="26"/>
      <c r="C26" s="16"/>
      <c r="D26" s="16"/>
      <c r="E26" s="16"/>
      <c r="F26" s="26"/>
      <c r="G26" s="23"/>
      <c r="H26" s="23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33">
        <f t="shared" si="0"/>
        <v>0</v>
      </c>
    </row>
    <row r="27" spans="1:21" s="28" customFormat="1" ht="14.25" hidden="1" customHeight="1" x14ac:dyDescent="0.35">
      <c r="A27" s="44"/>
      <c r="B27" s="40"/>
      <c r="C27" s="41"/>
      <c r="D27" s="41"/>
      <c r="E27" s="41"/>
      <c r="F27" s="40"/>
      <c r="G27" s="23"/>
      <c r="H27" s="23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33">
        <f t="shared" si="0"/>
        <v>0</v>
      </c>
    </row>
    <row r="28" spans="1:21" s="28" customFormat="1" ht="14.25" customHeight="1" x14ac:dyDescent="0.35">
      <c r="A28" s="22" t="s">
        <v>8</v>
      </c>
      <c r="B28" s="40"/>
      <c r="C28" s="41"/>
      <c r="D28" s="41"/>
      <c r="E28" s="41"/>
      <c r="F28" s="40"/>
      <c r="G28" s="23"/>
      <c r="H28" s="23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33">
        <f t="shared" si="0"/>
        <v>0</v>
      </c>
    </row>
    <row r="29" spans="1:21" s="28" customFormat="1" ht="14.25" customHeight="1" x14ac:dyDescent="0.35">
      <c r="A29" s="16" t="s">
        <v>35</v>
      </c>
      <c r="B29" s="40"/>
      <c r="C29" s="34"/>
      <c r="D29" s="34"/>
      <c r="E29" s="34"/>
      <c r="F29" s="26"/>
      <c r="G29" s="23"/>
      <c r="H29" s="23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33">
        <f t="shared" si="0"/>
        <v>0</v>
      </c>
    </row>
    <row r="30" spans="1:21" s="28" customFormat="1" ht="14.25" hidden="1" customHeight="1" x14ac:dyDescent="0.35">
      <c r="A30" s="27" t="s">
        <v>16</v>
      </c>
      <c r="B30" s="26" t="s">
        <v>62</v>
      </c>
      <c r="C30" s="43" t="s">
        <v>89</v>
      </c>
      <c r="D30" s="43" t="s">
        <v>90</v>
      </c>
      <c r="E30" s="16" t="s">
        <v>91</v>
      </c>
      <c r="F30" s="26">
        <v>17.207000000000001</v>
      </c>
      <c r="G30" s="23"/>
      <c r="H30" s="23"/>
      <c r="I30" s="55"/>
      <c r="J30" s="55"/>
      <c r="K30" s="55"/>
      <c r="L30" s="55"/>
      <c r="M30" s="55"/>
      <c r="N30" s="55">
        <f>247421.32-1</f>
        <v>247420.32</v>
      </c>
      <c r="O30" s="55"/>
      <c r="P30" s="55"/>
      <c r="Q30" s="55"/>
      <c r="R30" s="55"/>
      <c r="S30" s="55"/>
      <c r="T30" s="17">
        <f>SUM(N30)</f>
        <v>247420.32</v>
      </c>
    </row>
    <row r="31" spans="1:21" s="28" customFormat="1" ht="14.25" hidden="1" customHeight="1" x14ac:dyDescent="0.35">
      <c r="A31" s="27" t="s">
        <v>16</v>
      </c>
      <c r="B31" s="26" t="s">
        <v>65</v>
      </c>
      <c r="C31" s="43" t="s">
        <v>89</v>
      </c>
      <c r="D31" s="43" t="s">
        <v>90</v>
      </c>
      <c r="E31" s="16" t="s">
        <v>91</v>
      </c>
      <c r="F31" s="26">
        <v>17.207000000000001</v>
      </c>
      <c r="G31" s="23"/>
      <c r="H31" s="23"/>
      <c r="I31" s="55"/>
      <c r="J31" s="55"/>
      <c r="K31" s="55"/>
      <c r="L31" s="55"/>
      <c r="M31" s="55"/>
      <c r="N31" s="55">
        <v>1</v>
      </c>
      <c r="O31" s="55"/>
      <c r="P31" s="55"/>
      <c r="Q31" s="55"/>
      <c r="R31" s="55"/>
      <c r="S31" s="55"/>
      <c r="T31" s="17">
        <f t="shared" ref="T31:T33" si="1">SUM(N31)</f>
        <v>1</v>
      </c>
    </row>
    <row r="32" spans="1:21" s="28" customFormat="1" ht="14.25" hidden="1" customHeight="1" x14ac:dyDescent="0.35">
      <c r="A32" s="27" t="s">
        <v>17</v>
      </c>
      <c r="B32" s="26" t="s">
        <v>62</v>
      </c>
      <c r="C32" s="43" t="s">
        <v>89</v>
      </c>
      <c r="D32" s="43" t="s">
        <v>90</v>
      </c>
      <c r="E32" s="16" t="s">
        <v>92</v>
      </c>
      <c r="F32" s="26" t="s">
        <v>18</v>
      </c>
      <c r="G32" s="23"/>
      <c r="H32" s="23"/>
      <c r="I32" s="55"/>
      <c r="J32" s="55"/>
      <c r="K32" s="55"/>
      <c r="L32" s="55"/>
      <c r="M32" s="55"/>
      <c r="N32" s="55">
        <f>34423-1</f>
        <v>34422</v>
      </c>
      <c r="O32" s="55"/>
      <c r="P32" s="55"/>
      <c r="Q32" s="55"/>
      <c r="R32" s="55"/>
      <c r="S32" s="55"/>
      <c r="T32" s="17">
        <f t="shared" si="1"/>
        <v>34422</v>
      </c>
    </row>
    <row r="33" spans="1:20" s="28" customFormat="1" ht="14.25" hidden="1" customHeight="1" x14ac:dyDescent="0.35">
      <c r="A33" s="27" t="s">
        <v>17</v>
      </c>
      <c r="B33" s="26" t="s">
        <v>65</v>
      </c>
      <c r="C33" s="43" t="s">
        <v>89</v>
      </c>
      <c r="D33" s="43" t="s">
        <v>90</v>
      </c>
      <c r="E33" s="16" t="s">
        <v>92</v>
      </c>
      <c r="F33" s="26" t="s">
        <v>18</v>
      </c>
      <c r="G33" s="23"/>
      <c r="H33" s="23"/>
      <c r="I33" s="55"/>
      <c r="J33" s="55"/>
      <c r="K33" s="55"/>
      <c r="L33" s="55"/>
      <c r="M33" s="55"/>
      <c r="N33" s="55">
        <v>1</v>
      </c>
      <c r="O33" s="55"/>
      <c r="P33" s="55"/>
      <c r="Q33" s="55"/>
      <c r="R33" s="55"/>
      <c r="S33" s="55"/>
      <c r="T33" s="17">
        <f t="shared" si="1"/>
        <v>1</v>
      </c>
    </row>
    <row r="34" spans="1:20" s="28" customFormat="1" ht="14.5" hidden="1" x14ac:dyDescent="0.35">
      <c r="A34" s="51" t="s">
        <v>19</v>
      </c>
      <c r="B34" s="26"/>
      <c r="C34" s="16"/>
      <c r="D34" s="43"/>
      <c r="E34" s="16"/>
      <c r="F34" s="26" t="s">
        <v>20</v>
      </c>
      <c r="G34" s="23"/>
      <c r="H34" s="23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33">
        <f t="shared" si="0"/>
        <v>0</v>
      </c>
    </row>
    <row r="35" spans="1:20" s="28" customFormat="1" ht="14.5" hidden="1" x14ac:dyDescent="0.35">
      <c r="A35" s="51" t="s">
        <v>22</v>
      </c>
      <c r="B35" s="26"/>
      <c r="C35" s="16"/>
      <c r="D35" s="16"/>
      <c r="E35" s="16"/>
      <c r="F35" s="26" t="s">
        <v>14</v>
      </c>
      <c r="G35" s="23"/>
      <c r="H35" s="23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33">
        <f t="shared" si="0"/>
        <v>0</v>
      </c>
    </row>
    <row r="36" spans="1:20" s="28" customFormat="1" ht="14.5" hidden="1" x14ac:dyDescent="0.35">
      <c r="A36" s="51" t="s">
        <v>23</v>
      </c>
      <c r="B36" s="26"/>
      <c r="C36" s="16"/>
      <c r="D36" s="16"/>
      <c r="E36" s="16"/>
      <c r="F36" s="26" t="s">
        <v>14</v>
      </c>
      <c r="G36" s="23"/>
      <c r="H36" s="23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33">
        <f t="shared" si="0"/>
        <v>0</v>
      </c>
    </row>
    <row r="37" spans="1:20" s="28" customFormat="1" ht="14.5" hidden="1" x14ac:dyDescent="0.35">
      <c r="A37" s="51" t="s">
        <v>24</v>
      </c>
      <c r="B37" s="58"/>
      <c r="C37" s="59"/>
      <c r="D37" s="59"/>
      <c r="E37" s="59"/>
      <c r="F37" s="26"/>
      <c r="G37" s="23"/>
      <c r="H37" s="23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33">
        <f t="shared" si="0"/>
        <v>0</v>
      </c>
    </row>
    <row r="38" spans="1:20" s="28" customFormat="1" ht="14.25" hidden="1" customHeight="1" x14ac:dyDescent="0.35">
      <c r="A38" s="27" t="s">
        <v>29</v>
      </c>
      <c r="B38" s="58"/>
      <c r="C38" s="59"/>
      <c r="D38" s="16"/>
      <c r="E38" s="59"/>
      <c r="F38" s="26" t="s">
        <v>14</v>
      </c>
      <c r="G38" s="23"/>
      <c r="H38" s="23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33">
        <f t="shared" ref="T38:T73" si="2">SUM(G38:G38)</f>
        <v>0</v>
      </c>
    </row>
    <row r="39" spans="1:20" s="28" customFormat="1" ht="14.25" hidden="1" customHeight="1" x14ac:dyDescent="0.35">
      <c r="A39" s="27" t="s">
        <v>29</v>
      </c>
      <c r="B39" s="58"/>
      <c r="C39" s="59"/>
      <c r="D39" s="16"/>
      <c r="E39" s="59"/>
      <c r="F39" s="26" t="s">
        <v>14</v>
      </c>
      <c r="G39" s="23"/>
      <c r="H39" s="23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33">
        <f t="shared" si="2"/>
        <v>0</v>
      </c>
    </row>
    <row r="40" spans="1:20" s="28" customFormat="1" ht="14.25" hidden="1" customHeight="1" x14ac:dyDescent="0.35">
      <c r="A40" s="31" t="s">
        <v>27</v>
      </c>
      <c r="B40" s="26"/>
      <c r="C40" s="43"/>
      <c r="D40" s="43"/>
      <c r="E40" s="16"/>
      <c r="F40" s="26"/>
      <c r="G40" s="23"/>
      <c r="H40" s="23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33">
        <f t="shared" si="2"/>
        <v>0</v>
      </c>
    </row>
    <row r="41" spans="1:20" s="28" customFormat="1" ht="14.5" hidden="1" x14ac:dyDescent="0.35">
      <c r="A41" s="51" t="s">
        <v>28</v>
      </c>
      <c r="B41" s="26"/>
      <c r="C41" s="66"/>
      <c r="D41" s="43"/>
      <c r="E41" s="16"/>
      <c r="F41" s="26" t="s">
        <v>14</v>
      </c>
      <c r="G41" s="23"/>
      <c r="H41" s="23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33">
        <f t="shared" si="2"/>
        <v>0</v>
      </c>
    </row>
    <row r="42" spans="1:20" s="28" customFormat="1" ht="14.5" hidden="1" x14ac:dyDescent="0.35">
      <c r="A42" s="64" t="s">
        <v>31</v>
      </c>
      <c r="B42" s="26"/>
      <c r="C42" s="65"/>
      <c r="D42" s="65"/>
      <c r="E42" s="65"/>
      <c r="F42" s="26" t="s">
        <v>14</v>
      </c>
      <c r="G42" s="23"/>
      <c r="H42" s="23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33">
        <f t="shared" si="2"/>
        <v>0</v>
      </c>
    </row>
    <row r="43" spans="1:20" s="28" customFormat="1" ht="14.5" hidden="1" x14ac:dyDescent="0.35">
      <c r="A43" s="51" t="s">
        <v>36</v>
      </c>
      <c r="B43" s="69" t="s">
        <v>37</v>
      </c>
      <c r="C43" s="16" t="s">
        <v>38</v>
      </c>
      <c r="D43" s="43" t="s">
        <v>32</v>
      </c>
      <c r="E43" s="16" t="s">
        <v>33</v>
      </c>
      <c r="F43" s="26">
        <v>10.561</v>
      </c>
      <c r="G43" s="55">
        <v>4862.01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33">
        <f t="shared" si="2"/>
        <v>4862.01</v>
      </c>
    </row>
    <row r="44" spans="1:20" s="28" customFormat="1" ht="14.25" customHeight="1" x14ac:dyDescent="0.35">
      <c r="A44" s="27" t="s">
        <v>41</v>
      </c>
      <c r="B44" s="69" t="s">
        <v>52</v>
      </c>
      <c r="C44" s="16" t="s">
        <v>42</v>
      </c>
      <c r="D44" s="16" t="s">
        <v>43</v>
      </c>
      <c r="E44" s="16" t="s">
        <v>44</v>
      </c>
      <c r="F44" s="26" t="s">
        <v>14</v>
      </c>
      <c r="G44" s="23"/>
      <c r="H44" s="23">
        <v>18683.141026443242</v>
      </c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>
        <v>10500</v>
      </c>
      <c r="T44" s="33">
        <f>SUM(H44:S44)</f>
        <v>29183.141026443242</v>
      </c>
    </row>
    <row r="45" spans="1:20" s="28" customFormat="1" ht="14.25" customHeight="1" x14ac:dyDescent="0.35">
      <c r="A45" s="51"/>
      <c r="B45" s="40"/>
      <c r="C45" s="16"/>
      <c r="D45" s="42"/>
      <c r="E45" s="42"/>
      <c r="F45" s="40"/>
      <c r="G45" s="23"/>
      <c r="H45" s="23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33">
        <f t="shared" si="2"/>
        <v>0</v>
      </c>
    </row>
    <row r="46" spans="1:20" s="28" customFormat="1" ht="14.25" customHeight="1" x14ac:dyDescent="0.35">
      <c r="A46" s="27"/>
      <c r="B46" s="40"/>
      <c r="C46" s="41"/>
      <c r="D46" s="41"/>
      <c r="E46" s="52"/>
      <c r="F46" s="40"/>
      <c r="G46" s="23"/>
      <c r="H46" s="23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33">
        <f t="shared" si="2"/>
        <v>0</v>
      </c>
    </row>
    <row r="47" spans="1:20" s="28" customFormat="1" ht="14" hidden="1" customHeight="1" x14ac:dyDescent="0.35">
      <c r="A47" s="22" t="s">
        <v>8</v>
      </c>
      <c r="B47" s="40"/>
      <c r="C47" s="41"/>
      <c r="D47" s="41"/>
      <c r="E47" s="52"/>
      <c r="F47" s="40"/>
      <c r="G47" s="23"/>
      <c r="H47" s="23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33">
        <f t="shared" si="2"/>
        <v>0</v>
      </c>
    </row>
    <row r="48" spans="1:20" s="28" customFormat="1" ht="14.25" hidden="1" customHeight="1" x14ac:dyDescent="0.35">
      <c r="A48" s="16" t="s">
        <v>25</v>
      </c>
      <c r="B48" s="40"/>
      <c r="C48" s="41"/>
      <c r="D48" s="41"/>
      <c r="E48" s="52"/>
      <c r="F48" s="40"/>
      <c r="G48" s="23"/>
      <c r="H48" s="23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33">
        <f t="shared" si="2"/>
        <v>0</v>
      </c>
    </row>
    <row r="49" spans="1:21" s="28" customFormat="1" ht="14.25" hidden="1" customHeight="1" x14ac:dyDescent="0.35">
      <c r="A49" s="44" t="s">
        <v>21</v>
      </c>
      <c r="B49" s="26"/>
      <c r="C49" s="34"/>
      <c r="D49" s="34"/>
      <c r="E49" s="35"/>
      <c r="F49" s="43">
        <v>17.800999999999998</v>
      </c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33">
        <f t="shared" si="2"/>
        <v>0</v>
      </c>
    </row>
    <row r="50" spans="1:21" s="28" customFormat="1" ht="14.25" hidden="1" customHeight="1" x14ac:dyDescent="0.35">
      <c r="A50" s="44" t="s">
        <v>21</v>
      </c>
      <c r="B50" s="26"/>
      <c r="C50" s="34"/>
      <c r="D50" s="34"/>
      <c r="E50" s="35"/>
      <c r="F50" s="43">
        <v>17.800999999999998</v>
      </c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33">
        <f t="shared" si="2"/>
        <v>0</v>
      </c>
    </row>
    <row r="51" spans="1:21" s="28" customFormat="1" ht="14.25" hidden="1" customHeight="1" x14ac:dyDescent="0.35">
      <c r="A51" s="44" t="s">
        <v>30</v>
      </c>
      <c r="B51" s="26"/>
      <c r="C51" s="16"/>
      <c r="D51" s="59"/>
      <c r="E51" s="63"/>
      <c r="F51" s="16">
        <v>17.225000000000001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33">
        <f t="shared" si="2"/>
        <v>0</v>
      </c>
      <c r="U51" s="60"/>
    </row>
    <row r="52" spans="1:21" s="28" customFormat="1" ht="14.5" hidden="1" x14ac:dyDescent="0.35">
      <c r="A52" s="27"/>
      <c r="B52" s="26"/>
      <c r="C52" s="41"/>
      <c r="D52" s="41"/>
      <c r="E52" s="41"/>
      <c r="F52" s="26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33">
        <f t="shared" si="2"/>
        <v>0</v>
      </c>
    </row>
    <row r="53" spans="1:21" s="28" customFormat="1" ht="14.5" hidden="1" x14ac:dyDescent="0.35">
      <c r="A53" s="27"/>
      <c r="B53" s="40"/>
      <c r="C53" s="41"/>
      <c r="D53" s="41"/>
      <c r="E53" s="41"/>
      <c r="F53" s="40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33">
        <f t="shared" si="2"/>
        <v>0</v>
      </c>
    </row>
    <row r="54" spans="1:21" s="28" customFormat="1" ht="14.25" hidden="1" customHeight="1" x14ac:dyDescent="0.35">
      <c r="A54" s="39"/>
      <c r="B54" s="40"/>
      <c r="C54" s="41"/>
      <c r="D54" s="41"/>
      <c r="E54" s="41"/>
      <c r="F54" s="42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33">
        <f t="shared" si="2"/>
        <v>0</v>
      </c>
    </row>
    <row r="55" spans="1:21" s="28" customFormat="1" ht="14.25" hidden="1" customHeight="1" x14ac:dyDescent="0.35">
      <c r="A55" s="39"/>
      <c r="B55" s="40"/>
      <c r="C55" s="41"/>
      <c r="D55" s="41"/>
      <c r="E55" s="41"/>
      <c r="F55" s="42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33">
        <f t="shared" si="2"/>
        <v>0</v>
      </c>
    </row>
    <row r="56" spans="1:21" s="28" customFormat="1" ht="14.25" hidden="1" customHeight="1" x14ac:dyDescent="0.35">
      <c r="A56" s="22" t="s">
        <v>8</v>
      </c>
      <c r="B56" s="40"/>
      <c r="C56" s="41"/>
      <c r="D56" s="41"/>
      <c r="E56" s="41"/>
      <c r="F56" s="42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33">
        <f t="shared" si="2"/>
        <v>0</v>
      </c>
    </row>
    <row r="57" spans="1:21" s="28" customFormat="1" ht="14.25" hidden="1" customHeight="1" x14ac:dyDescent="0.35">
      <c r="A57" s="16" t="s">
        <v>58</v>
      </c>
      <c r="B57" s="40"/>
      <c r="C57" s="41"/>
      <c r="D57" s="41"/>
      <c r="E57" s="41"/>
      <c r="F57" s="42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33">
        <f t="shared" si="2"/>
        <v>0</v>
      </c>
    </row>
    <row r="58" spans="1:21" s="28" customFormat="1" ht="14.25" hidden="1" customHeight="1" x14ac:dyDescent="0.35">
      <c r="A58" s="77" t="s">
        <v>61</v>
      </c>
      <c r="B58" s="26" t="s">
        <v>62</v>
      </c>
      <c r="C58" s="16" t="s">
        <v>63</v>
      </c>
      <c r="D58" s="78" t="s">
        <v>64</v>
      </c>
      <c r="E58" s="78">
        <v>6501</v>
      </c>
      <c r="F58" s="26">
        <v>17.259</v>
      </c>
      <c r="G58" s="55"/>
      <c r="H58" s="55"/>
      <c r="I58" s="55"/>
      <c r="J58" s="55">
        <f>496882-1</f>
        <v>496881</v>
      </c>
      <c r="K58" s="55"/>
      <c r="L58" s="55"/>
      <c r="M58" s="55"/>
      <c r="N58" s="55"/>
      <c r="O58" s="55"/>
      <c r="P58" s="55"/>
      <c r="Q58" s="55"/>
      <c r="R58" s="55"/>
      <c r="S58" s="55"/>
      <c r="T58" s="33">
        <f t="shared" si="2"/>
        <v>0</v>
      </c>
    </row>
    <row r="59" spans="1:21" s="28" customFormat="1" ht="14.25" hidden="1" customHeight="1" x14ac:dyDescent="0.35">
      <c r="A59" s="77" t="s">
        <v>61</v>
      </c>
      <c r="B59" s="26" t="s">
        <v>65</v>
      </c>
      <c r="C59" s="16" t="s">
        <v>63</v>
      </c>
      <c r="D59" s="78" t="s">
        <v>64</v>
      </c>
      <c r="E59" s="78">
        <v>6501</v>
      </c>
      <c r="F59" s="26">
        <v>17.259</v>
      </c>
      <c r="G59" s="55"/>
      <c r="H59" s="55"/>
      <c r="I59" s="55"/>
      <c r="J59" s="55">
        <v>1</v>
      </c>
      <c r="K59" s="55"/>
      <c r="L59" s="55"/>
      <c r="M59" s="55"/>
      <c r="N59" s="55"/>
      <c r="O59" s="55"/>
      <c r="P59" s="55"/>
      <c r="Q59" s="55"/>
      <c r="R59" s="55"/>
      <c r="S59" s="55"/>
      <c r="T59" s="33">
        <f t="shared" si="2"/>
        <v>0</v>
      </c>
    </row>
    <row r="60" spans="1:21" s="28" customFormat="1" ht="14.25" hidden="1" customHeight="1" x14ac:dyDescent="0.35">
      <c r="A60" s="27" t="s">
        <v>83</v>
      </c>
      <c r="B60" s="26" t="s">
        <v>62</v>
      </c>
      <c r="C60" s="59" t="s">
        <v>84</v>
      </c>
      <c r="D60" s="32" t="s">
        <v>85</v>
      </c>
      <c r="E60" s="32">
        <v>6502</v>
      </c>
      <c r="F60" s="16">
        <v>17.257999999999999</v>
      </c>
      <c r="G60" s="55"/>
      <c r="H60" s="55"/>
      <c r="I60" s="55"/>
      <c r="J60" s="55"/>
      <c r="K60" s="55"/>
      <c r="L60" s="55"/>
      <c r="M60" s="55">
        <f>91826-1</f>
        <v>91825</v>
      </c>
      <c r="N60" s="55"/>
      <c r="O60" s="55"/>
      <c r="P60" s="55"/>
      <c r="Q60" s="55"/>
      <c r="R60" s="55"/>
      <c r="S60" s="55"/>
      <c r="T60" s="17">
        <f>SUM(M60)</f>
        <v>91825</v>
      </c>
    </row>
    <row r="61" spans="1:21" s="28" customFormat="1" ht="14.25" hidden="1" customHeight="1" x14ac:dyDescent="0.35">
      <c r="A61" s="27" t="s">
        <v>83</v>
      </c>
      <c r="B61" s="26" t="s">
        <v>65</v>
      </c>
      <c r="C61" s="59" t="s">
        <v>84</v>
      </c>
      <c r="D61" s="32" t="s">
        <v>85</v>
      </c>
      <c r="E61" s="32">
        <v>6502</v>
      </c>
      <c r="F61" s="16">
        <v>17.257999999999999</v>
      </c>
      <c r="G61" s="55"/>
      <c r="H61" s="55"/>
      <c r="I61" s="55"/>
      <c r="J61" s="55"/>
      <c r="K61" s="55"/>
      <c r="L61" s="55"/>
      <c r="M61" s="55">
        <v>1</v>
      </c>
      <c r="N61" s="55"/>
      <c r="O61" s="55"/>
      <c r="P61" s="55"/>
      <c r="Q61" s="55"/>
      <c r="R61" s="55"/>
      <c r="S61" s="55"/>
      <c r="T61" s="17">
        <f>SUM(M61)</f>
        <v>1</v>
      </c>
    </row>
    <row r="62" spans="1:21" s="28" customFormat="1" ht="14.25" hidden="1" customHeight="1" x14ac:dyDescent="0.35">
      <c r="A62" s="27"/>
      <c r="B62" s="26"/>
      <c r="C62" s="59"/>
      <c r="D62" s="32"/>
      <c r="E62" s="32"/>
      <c r="F62" s="16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17"/>
    </row>
    <row r="63" spans="1:21" s="28" customFormat="1" ht="14.25" hidden="1" customHeight="1" x14ac:dyDescent="0.35">
      <c r="A63" s="27" t="s">
        <v>83</v>
      </c>
      <c r="B63" s="26" t="s">
        <v>96</v>
      </c>
      <c r="C63" s="16" t="s">
        <v>105</v>
      </c>
      <c r="D63" s="32" t="s">
        <v>85</v>
      </c>
      <c r="E63" s="32">
        <v>6502</v>
      </c>
      <c r="F63" s="16">
        <v>17.257999999999999</v>
      </c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>
        <f>372272.58-1</f>
        <v>372271.58</v>
      </c>
      <c r="R63" s="55"/>
      <c r="S63" s="55"/>
      <c r="T63" s="17">
        <f>SUM(P63:Q63)</f>
        <v>372271.58</v>
      </c>
    </row>
    <row r="64" spans="1:21" s="28" customFormat="1" ht="14.25" hidden="1" customHeight="1" x14ac:dyDescent="0.35">
      <c r="A64" s="27" t="s">
        <v>83</v>
      </c>
      <c r="B64" s="26" t="s">
        <v>65</v>
      </c>
      <c r="C64" s="16" t="s">
        <v>105</v>
      </c>
      <c r="D64" s="32" t="s">
        <v>85</v>
      </c>
      <c r="E64" s="32">
        <v>6502</v>
      </c>
      <c r="F64" s="16">
        <v>17.257999999999999</v>
      </c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>
        <v>1</v>
      </c>
      <c r="R64" s="55"/>
      <c r="S64" s="55"/>
      <c r="T64" s="17">
        <f>SUM(P64:Q64)</f>
        <v>1</v>
      </c>
    </row>
    <row r="65" spans="1:21" s="28" customFormat="1" ht="14.25" hidden="1" customHeight="1" x14ac:dyDescent="0.35">
      <c r="A65" s="27"/>
      <c r="B65" s="26"/>
      <c r="C65" s="59"/>
      <c r="D65" s="32"/>
      <c r="E65" s="32"/>
      <c r="F65" s="16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17"/>
    </row>
    <row r="66" spans="1:21" s="28" customFormat="1" ht="14.25" hidden="1" customHeight="1" x14ac:dyDescent="0.35">
      <c r="A66" s="27" t="s">
        <v>70</v>
      </c>
      <c r="B66" s="26" t="s">
        <v>62</v>
      </c>
      <c r="C66" s="61" t="s">
        <v>71</v>
      </c>
      <c r="D66" s="32" t="s">
        <v>72</v>
      </c>
      <c r="E66" s="26">
        <v>6503</v>
      </c>
      <c r="F66" s="16">
        <v>17.277999999999999</v>
      </c>
      <c r="G66" s="55"/>
      <c r="H66" s="55"/>
      <c r="I66" s="55"/>
      <c r="J66" s="55"/>
      <c r="K66" s="55">
        <f>110231-1</f>
        <v>110230</v>
      </c>
      <c r="L66" s="55"/>
      <c r="M66" s="55"/>
      <c r="N66" s="55"/>
      <c r="O66" s="55"/>
      <c r="P66" s="55"/>
      <c r="Q66" s="55"/>
      <c r="R66" s="55"/>
      <c r="S66" s="55"/>
      <c r="T66" s="17">
        <f>SUM(K66)</f>
        <v>110230</v>
      </c>
    </row>
    <row r="67" spans="1:21" s="28" customFormat="1" ht="14.25" hidden="1" customHeight="1" x14ac:dyDescent="0.35">
      <c r="A67" s="27" t="s">
        <v>70</v>
      </c>
      <c r="B67" s="26" t="s">
        <v>65</v>
      </c>
      <c r="C67" s="61" t="s">
        <v>71</v>
      </c>
      <c r="D67" s="32" t="s">
        <v>72</v>
      </c>
      <c r="E67" s="26">
        <v>6503</v>
      </c>
      <c r="F67" s="16">
        <v>17.277999999999999</v>
      </c>
      <c r="G67" s="55"/>
      <c r="H67" s="55"/>
      <c r="I67" s="55"/>
      <c r="J67" s="55"/>
      <c r="K67" s="55">
        <v>1</v>
      </c>
      <c r="L67" s="55"/>
      <c r="M67" s="55"/>
      <c r="N67" s="55"/>
      <c r="O67" s="55"/>
      <c r="P67" s="55"/>
      <c r="Q67" s="55"/>
      <c r="R67" s="55"/>
      <c r="S67" s="55"/>
      <c r="T67" s="17">
        <f>SUM(K67)</f>
        <v>1</v>
      </c>
    </row>
    <row r="68" spans="1:21" s="28" customFormat="1" ht="14.25" hidden="1" customHeight="1" x14ac:dyDescent="0.35">
      <c r="A68" s="27"/>
      <c r="B68" s="58"/>
      <c r="C68" s="43"/>
      <c r="D68" s="16"/>
      <c r="E68" s="26"/>
      <c r="F68" s="16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33">
        <f t="shared" si="2"/>
        <v>0</v>
      </c>
      <c r="U68" s="62"/>
    </row>
    <row r="69" spans="1:21" s="28" customFormat="1" ht="14.25" hidden="1" customHeight="1" x14ac:dyDescent="0.35">
      <c r="A69" s="27" t="s">
        <v>70</v>
      </c>
      <c r="B69" s="26" t="s">
        <v>96</v>
      </c>
      <c r="C69" s="16" t="s">
        <v>97</v>
      </c>
      <c r="D69" s="32" t="s">
        <v>72</v>
      </c>
      <c r="E69" s="78">
        <v>6503</v>
      </c>
      <c r="F69" s="16">
        <v>17.277999999999999</v>
      </c>
      <c r="G69" s="55"/>
      <c r="H69" s="55"/>
      <c r="I69" s="55"/>
      <c r="J69" s="55"/>
      <c r="K69" s="55"/>
      <c r="L69" s="55"/>
      <c r="M69" s="55"/>
      <c r="N69" s="55"/>
      <c r="O69" s="55">
        <f>144400.4-1</f>
        <v>144399.4</v>
      </c>
      <c r="P69" s="55"/>
      <c r="Q69" s="55"/>
      <c r="R69" s="55"/>
      <c r="S69" s="55"/>
      <c r="T69" s="17">
        <f>SUM(O69)</f>
        <v>144399.4</v>
      </c>
    </row>
    <row r="70" spans="1:21" s="28" customFormat="1" ht="14.25" hidden="1" customHeight="1" x14ac:dyDescent="0.35">
      <c r="A70" s="27" t="s">
        <v>70</v>
      </c>
      <c r="B70" s="26" t="s">
        <v>65</v>
      </c>
      <c r="C70" s="16" t="s">
        <v>97</v>
      </c>
      <c r="D70" s="32" t="s">
        <v>72</v>
      </c>
      <c r="E70" s="78">
        <v>6503</v>
      </c>
      <c r="F70" s="16">
        <v>17.277999999999999</v>
      </c>
      <c r="G70" s="55"/>
      <c r="H70" s="55"/>
      <c r="I70" s="55"/>
      <c r="J70" s="55"/>
      <c r="K70" s="55"/>
      <c r="L70" s="55"/>
      <c r="M70" s="55"/>
      <c r="N70" s="55"/>
      <c r="O70" s="55">
        <v>1</v>
      </c>
      <c r="P70" s="55"/>
      <c r="Q70" s="55"/>
      <c r="R70" s="55"/>
      <c r="S70" s="55"/>
      <c r="T70" s="17">
        <f>SUM(O70)</f>
        <v>1</v>
      </c>
      <c r="U70" s="60">
        <f>SUM(T68:T70)</f>
        <v>144400.4</v>
      </c>
    </row>
    <row r="71" spans="1:21" s="28" customFormat="1" ht="14.25" hidden="1" customHeight="1" x14ac:dyDescent="0.35">
      <c r="A71" s="27"/>
      <c r="B71" s="26"/>
      <c r="C71" s="61"/>
      <c r="D71" s="16"/>
      <c r="E71" s="26"/>
      <c r="F71" s="16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33">
        <f t="shared" si="2"/>
        <v>0</v>
      </c>
    </row>
    <row r="72" spans="1:21" s="28" customFormat="1" ht="14.25" hidden="1" customHeight="1" x14ac:dyDescent="0.35">
      <c r="A72" s="27"/>
      <c r="B72" s="26"/>
      <c r="C72" s="61"/>
      <c r="D72" s="16"/>
      <c r="E72" s="26"/>
      <c r="F72" s="16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33">
        <f t="shared" si="2"/>
        <v>0</v>
      </c>
    </row>
    <row r="73" spans="1:21" s="28" customFormat="1" ht="14.25" hidden="1" customHeight="1" x14ac:dyDescent="0.35">
      <c r="A73" s="27"/>
      <c r="B73" s="26"/>
      <c r="C73" s="61"/>
      <c r="D73" s="16"/>
      <c r="E73" s="26"/>
      <c r="F73" s="16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33">
        <f t="shared" si="2"/>
        <v>0</v>
      </c>
    </row>
    <row r="74" spans="1:21" s="28" customFormat="1" ht="14.25" hidden="1" customHeight="1" x14ac:dyDescent="0.35">
      <c r="A74" s="27"/>
      <c r="B74" s="58"/>
      <c r="C74" s="43"/>
      <c r="D74" s="16"/>
      <c r="E74" s="26"/>
      <c r="F74" s="16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33">
        <f t="shared" ref="T74:T83" si="3">SUM(G74:G74)</f>
        <v>0</v>
      </c>
      <c r="U74" s="62"/>
    </row>
    <row r="75" spans="1:21" s="28" customFormat="1" ht="14.25" hidden="1" customHeight="1" x14ac:dyDescent="0.35">
      <c r="A75" s="27"/>
      <c r="B75" s="26"/>
      <c r="C75" s="43"/>
      <c r="D75" s="16"/>
      <c r="E75" s="26"/>
      <c r="F75" s="16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33">
        <f t="shared" si="3"/>
        <v>0</v>
      </c>
    </row>
    <row r="76" spans="1:21" s="28" customFormat="1" ht="14.25" hidden="1" customHeight="1" x14ac:dyDescent="0.35">
      <c r="A76" s="27"/>
      <c r="B76" s="26"/>
      <c r="C76" s="43"/>
      <c r="D76" s="16"/>
      <c r="E76" s="26"/>
      <c r="F76" s="16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33">
        <f t="shared" si="3"/>
        <v>0</v>
      </c>
      <c r="U76" s="60">
        <f>SUM(T74:T76)</f>
        <v>0</v>
      </c>
    </row>
    <row r="77" spans="1:21" s="28" customFormat="1" ht="14.25" hidden="1" customHeight="1" x14ac:dyDescent="0.35">
      <c r="A77" s="27"/>
      <c r="B77" s="26"/>
      <c r="C77" s="16"/>
      <c r="D77" s="16"/>
      <c r="E77" s="26"/>
      <c r="F77" s="16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33">
        <f t="shared" si="3"/>
        <v>0</v>
      </c>
    </row>
    <row r="78" spans="1:21" s="28" customFormat="1" ht="14.25" hidden="1" customHeight="1" x14ac:dyDescent="0.35">
      <c r="A78" s="27"/>
      <c r="B78" s="26"/>
      <c r="C78" s="16"/>
      <c r="D78" s="16"/>
      <c r="E78" s="26"/>
      <c r="F78" s="16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33">
        <f t="shared" si="3"/>
        <v>0</v>
      </c>
    </row>
    <row r="79" spans="1:21" s="28" customFormat="1" ht="14.5" hidden="1" x14ac:dyDescent="0.35">
      <c r="A79" s="27"/>
      <c r="B79" s="26"/>
      <c r="C79" s="43"/>
      <c r="D79" s="16"/>
      <c r="E79" s="57"/>
      <c r="F79" s="16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33">
        <f t="shared" si="3"/>
        <v>0</v>
      </c>
    </row>
    <row r="80" spans="1:21" s="28" customFormat="1" ht="14.5" hidden="1" x14ac:dyDescent="0.35">
      <c r="A80" s="27"/>
      <c r="B80" s="26"/>
      <c r="C80" s="57"/>
      <c r="D80" s="16"/>
      <c r="E80" s="57"/>
      <c r="F80" s="16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33">
        <f t="shared" si="3"/>
        <v>0</v>
      </c>
    </row>
    <row r="81" spans="1:20" s="28" customFormat="1" ht="14.5" hidden="1" x14ac:dyDescent="0.35">
      <c r="A81" s="44"/>
      <c r="B81" s="58"/>
      <c r="C81" s="43"/>
      <c r="D81" s="16"/>
      <c r="E81" s="26"/>
      <c r="F81" s="16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33">
        <f t="shared" si="3"/>
        <v>0</v>
      </c>
    </row>
    <row r="82" spans="1:20" s="28" customFormat="1" ht="14.25" customHeight="1" x14ac:dyDescent="0.35">
      <c r="A82" s="44"/>
      <c r="B82" s="26"/>
      <c r="C82" s="43"/>
      <c r="D82" s="16"/>
      <c r="E82" s="26"/>
      <c r="F82" s="16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33">
        <f t="shared" si="3"/>
        <v>0</v>
      </c>
    </row>
    <row r="83" spans="1:20" s="14" customFormat="1" ht="17.25" customHeight="1" x14ac:dyDescent="0.35">
      <c r="A83" s="82" t="s">
        <v>12</v>
      </c>
      <c r="B83" s="36"/>
      <c r="C83" s="37"/>
      <c r="D83" s="36"/>
      <c r="E83" s="37"/>
      <c r="F83" s="36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33">
        <f t="shared" si="3"/>
        <v>0</v>
      </c>
    </row>
    <row r="84" spans="1:20" s="14" customFormat="1" ht="18.75" customHeight="1" x14ac:dyDescent="0.35">
      <c r="A84" s="27" t="s">
        <v>0</v>
      </c>
      <c r="B84" s="27"/>
      <c r="C84" s="38"/>
      <c r="D84" s="38"/>
      <c r="E84" s="38"/>
      <c r="F84" s="38"/>
      <c r="G84" s="56">
        <f>SUM(G6:G83)</f>
        <v>4862.01</v>
      </c>
      <c r="H84" s="72">
        <f>SUM(H44:H83)</f>
        <v>18683.141026443242</v>
      </c>
      <c r="I84" s="56">
        <f>SUM(I16:I19)</f>
        <v>124982.97</v>
      </c>
      <c r="J84" s="56">
        <f>SUM(J56:J83)</f>
        <v>496882</v>
      </c>
      <c r="K84" s="56">
        <f>SUM(K56:K67)</f>
        <v>110231</v>
      </c>
      <c r="L84" s="56">
        <f>SUM(L23:L24)</f>
        <v>71033</v>
      </c>
      <c r="M84" s="56">
        <f>SUM(M57:M61)</f>
        <v>91826</v>
      </c>
      <c r="N84" s="56">
        <f>SUM(N30:N33)</f>
        <v>281844.32</v>
      </c>
      <c r="O84" s="56">
        <f>SUM(O67:O74)</f>
        <v>144400.4</v>
      </c>
      <c r="P84" s="56">
        <f>SUM(P22:P27)</f>
        <v>291667.5</v>
      </c>
      <c r="Q84" s="56">
        <f>SUM(Q62:Q83)</f>
        <v>372272.58</v>
      </c>
      <c r="R84" s="56">
        <f>SUM(R22:R25)</f>
        <v>291667.5</v>
      </c>
      <c r="S84" s="56">
        <f>SUM(S29:S82)</f>
        <v>10500</v>
      </c>
      <c r="T84" s="33"/>
    </row>
    <row r="85" spans="1:20" s="30" customFormat="1" ht="14.5" x14ac:dyDescent="0.35">
      <c r="A85" s="14"/>
      <c r="B85" s="14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</row>
    <row r="86" spans="1:20" s="14" customFormat="1" ht="14.5" x14ac:dyDescent="0.35">
      <c r="A86" s="30" t="s">
        <v>9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</row>
    <row r="87" spans="1:20" s="14" customFormat="1" ht="15" hidden="1" customHeight="1" x14ac:dyDescent="0.35">
      <c r="A87" s="30" t="s">
        <v>39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</row>
    <row r="88" spans="1:20" s="14" customFormat="1" ht="17.25" hidden="1" customHeight="1" x14ac:dyDescent="0.35">
      <c r="A88" s="70" t="s">
        <v>40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</row>
    <row r="89" spans="1:20" s="14" customFormat="1" ht="14.5" hidden="1" x14ac:dyDescent="0.35">
      <c r="A89" s="30" t="s">
        <v>46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</row>
    <row r="90" spans="1:20" ht="14.5" hidden="1" x14ac:dyDescent="0.35">
      <c r="A90" s="30" t="s">
        <v>47</v>
      </c>
    </row>
    <row r="91" spans="1:20" ht="14.5" hidden="1" x14ac:dyDescent="0.35">
      <c r="A91" s="30" t="s">
        <v>48</v>
      </c>
    </row>
    <row r="92" spans="1:20" ht="14.5" hidden="1" x14ac:dyDescent="0.35">
      <c r="A92" s="30" t="s">
        <v>49</v>
      </c>
    </row>
    <row r="93" spans="1:20" ht="14.5" hidden="1" x14ac:dyDescent="0.35">
      <c r="A93" s="30" t="s">
        <v>60</v>
      </c>
    </row>
    <row r="94" spans="1:20" ht="14.5" hidden="1" x14ac:dyDescent="0.35">
      <c r="A94" s="30" t="s">
        <v>59</v>
      </c>
    </row>
    <row r="95" spans="1:20" ht="14.5" hidden="1" x14ac:dyDescent="0.35">
      <c r="A95" s="30" t="s">
        <v>66</v>
      </c>
    </row>
    <row r="96" spans="1:20" ht="14.5" hidden="1" x14ac:dyDescent="0.35">
      <c r="A96" s="30" t="s">
        <v>67</v>
      </c>
    </row>
    <row r="97" spans="1:1" ht="14.5" hidden="1" x14ac:dyDescent="0.35">
      <c r="A97" s="30" t="s">
        <v>79</v>
      </c>
    </row>
    <row r="98" spans="1:1" ht="14.5" hidden="1" x14ac:dyDescent="0.35">
      <c r="A98" s="30" t="s">
        <v>78</v>
      </c>
    </row>
    <row r="99" spans="1:1" ht="14.5" hidden="1" x14ac:dyDescent="0.35">
      <c r="A99" s="30" t="s">
        <v>81</v>
      </c>
    </row>
    <row r="100" spans="1:1" ht="14.5" hidden="1" x14ac:dyDescent="0.35">
      <c r="A100" s="30" t="s">
        <v>80</v>
      </c>
    </row>
    <row r="101" spans="1:1" ht="14.5" hidden="1" x14ac:dyDescent="0.35">
      <c r="A101" s="30" t="s">
        <v>88</v>
      </c>
    </row>
    <row r="102" spans="1:1" ht="14.5" hidden="1" x14ac:dyDescent="0.35">
      <c r="A102" s="30" t="s">
        <v>87</v>
      </c>
    </row>
    <row r="103" spans="1:1" ht="14.5" hidden="1" x14ac:dyDescent="0.35">
      <c r="A103" s="30" t="s">
        <v>95</v>
      </c>
    </row>
    <row r="104" spans="1:1" ht="14.5" hidden="1" x14ac:dyDescent="0.35">
      <c r="A104" s="30" t="s">
        <v>94</v>
      </c>
    </row>
    <row r="105" spans="1:1" ht="14.5" hidden="1" x14ac:dyDescent="0.35">
      <c r="A105" s="30" t="s">
        <v>103</v>
      </c>
    </row>
    <row r="106" spans="1:1" ht="14.5" hidden="1" x14ac:dyDescent="0.35">
      <c r="A106" s="30" t="s">
        <v>102</v>
      </c>
    </row>
    <row r="107" spans="1:1" ht="14.5" hidden="1" x14ac:dyDescent="0.35">
      <c r="A107" s="30" t="s">
        <v>107</v>
      </c>
    </row>
    <row r="108" spans="1:1" ht="14.5" hidden="1" x14ac:dyDescent="0.35">
      <c r="A108" s="30" t="s">
        <v>106</v>
      </c>
    </row>
    <row r="109" spans="1:1" ht="14.5" hidden="1" x14ac:dyDescent="0.35">
      <c r="A109" s="30" t="s">
        <v>108</v>
      </c>
    </row>
    <row r="110" spans="1:1" ht="14.5" hidden="1" x14ac:dyDescent="0.35">
      <c r="A110" s="30" t="s">
        <v>102</v>
      </c>
    </row>
    <row r="111" spans="1:1" ht="14.5" x14ac:dyDescent="0.35">
      <c r="A111" s="30" t="s">
        <v>112</v>
      </c>
    </row>
    <row r="112" spans="1:1" ht="14.5" x14ac:dyDescent="0.35">
      <c r="A112" s="30" t="s">
        <v>111</v>
      </c>
    </row>
    <row r="113" spans="1:1" ht="14.5" x14ac:dyDescent="0.35">
      <c r="A113" s="30"/>
    </row>
    <row r="114" spans="1:1" ht="14.5" x14ac:dyDescent="0.35">
      <c r="A114" s="30"/>
    </row>
    <row r="115" spans="1:1" ht="14.5" x14ac:dyDescent="0.35">
      <c r="A115" s="30"/>
    </row>
    <row r="116" spans="1:1" ht="14.5" x14ac:dyDescent="0.35">
      <c r="A116" s="30"/>
    </row>
    <row r="117" spans="1:1" ht="14.5" x14ac:dyDescent="0.35">
      <c r="A117" s="30"/>
    </row>
    <row r="118" spans="1:1" ht="14.5" x14ac:dyDescent="0.35">
      <c r="A118" s="30"/>
    </row>
    <row r="119" spans="1:1" ht="14.5" x14ac:dyDescent="0.35">
      <c r="A119" s="30"/>
    </row>
    <row r="120" spans="1:1" ht="14.5" x14ac:dyDescent="0.35">
      <c r="A120" s="30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2023-01-12T17:05:12Z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