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862E010-55F7-4B00-A2C9-23FFA1A0B73C}" xr6:coauthVersionLast="47" xr6:coauthVersionMax="47" xr10:uidLastSave="{00000000-0000-0000-0000-000000000000}"/>
  <bookViews>
    <workbookView xWindow="2940" yWindow="2940" windowWidth="21810" windowHeight="11385" xr2:uid="{00000000-000D-0000-FFFF-FFFF00000000}"/>
  </bookViews>
  <sheets>
    <sheet name="NORTH CENTRAL WIB" sheetId="2" r:id="rId1"/>
  </sheets>
  <definedNames>
    <definedName name="_xlnm.Print_Area" localSheetId="0">'NORTH CENTRAL WIB'!$A$1:$H$85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9" i="2" l="1"/>
  <c r="AC81" i="2"/>
  <c r="AB81" i="2"/>
  <c r="AD62" i="2"/>
  <c r="AD64" i="2"/>
  <c r="AD65" i="2"/>
  <c r="AD67" i="2"/>
  <c r="AD15" i="2"/>
  <c r="AD16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1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8" i="2"/>
  <c r="AD59" i="2"/>
  <c r="AD61" i="2"/>
  <c r="AD68" i="2"/>
  <c r="AD70" i="2"/>
  <c r="AD71" i="2"/>
  <c r="AD72" i="2"/>
  <c r="AD73" i="2"/>
  <c r="AD74" i="2"/>
  <c r="AD75" i="2"/>
  <c r="AD76" i="2"/>
  <c r="AD77" i="2"/>
  <c r="AD78" i="2"/>
  <c r="AA81" i="2"/>
  <c r="Z81" i="2"/>
  <c r="Y81" i="2"/>
  <c r="X81" i="2"/>
  <c r="W81" i="2"/>
  <c r="V81" i="2"/>
  <c r="U81" i="2"/>
  <c r="T81" i="2"/>
  <c r="S81" i="2"/>
  <c r="R60" i="2"/>
  <c r="AD60" i="2" s="1"/>
  <c r="Q81" i="2"/>
  <c r="P66" i="2"/>
  <c r="AD66" i="2" s="1"/>
  <c r="O32" i="2"/>
  <c r="AD32" i="2" s="1"/>
  <c r="O30" i="2"/>
  <c r="AD30" i="2" s="1"/>
  <c r="N57" i="2"/>
  <c r="AD57" i="2" s="1"/>
  <c r="M81" i="2"/>
  <c r="L63" i="2"/>
  <c r="AD63" i="2" s="1"/>
  <c r="K55" i="2"/>
  <c r="K81" i="2" s="1"/>
  <c r="J17" i="2"/>
  <c r="AD17" i="2" s="1"/>
  <c r="I81" i="2"/>
  <c r="AD79" i="2"/>
  <c r="AD80" i="2"/>
  <c r="AD9" i="2"/>
  <c r="AD10" i="2"/>
  <c r="AD11" i="2"/>
  <c r="AD12" i="2"/>
  <c r="AD13" i="2"/>
  <c r="AD14" i="2"/>
  <c r="AD8" i="2"/>
  <c r="H81" i="2"/>
  <c r="R81" i="2" l="1"/>
  <c r="P81" i="2"/>
  <c r="N81" i="2"/>
  <c r="J81" i="2"/>
  <c r="O81" i="2"/>
  <c r="L81" i="2"/>
</calcChain>
</file>

<file path=xl/sharedStrings.xml><?xml version="1.0" encoding="utf-8"?>
<sst xmlns="http://schemas.openxmlformats.org/spreadsheetml/2006/main" count="275" uniqueCount="177">
  <si>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</si>
  <si>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</si>
  <si>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</si>
  <si>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</si>
  <si>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</si>
  <si>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</si>
  <si>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</si>
  <si>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</si>
  <si>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</si>
  <si>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</si>
  <si>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</si>
  <si>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</si>
  <si>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</si>
  <si>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</si>
  <si>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</si>
  <si>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</si>
  <si>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</si>
  <si>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</si>
  <si>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</si>
  <si>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</si>
  <si>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CT EOL 21CCNCENTRADE</t>
  </si>
  <si>
    <t>DTA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</si>
  <si>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</si>
  <si>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</si>
  <si>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</si>
  <si>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</si>
  <si>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</si>
  <si>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</si>
  <si>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</si>
  <si>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</si>
  <si>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</si>
  <si>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</si>
  <si>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</si>
  <si>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</si>
  <si>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</si>
  <si>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</si>
  <si>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</si>
  <si>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</si>
  <si>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</si>
  <si>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</si>
  <si>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</si>
  <si>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</si>
  <si>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</si>
  <si>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</si>
  <si>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</si>
  <si>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</si>
  <si>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</si>
  <si>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</si>
  <si>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</si>
  <si>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</si>
  <si>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</si>
  <si>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</si>
  <si>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</si>
  <si>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</si>
  <si>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</si>
  <si>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</si>
  <si>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</si>
  <si>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</si>
  <si>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</si>
  <si>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</si>
  <si>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</si>
  <si>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</si>
  <si>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</si>
  <si>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</si>
  <si>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</si>
  <si>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</si>
  <si>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</si>
  <si>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</si>
  <si>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</si>
  <si>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</si>
  <si>
    <t>TO ADD FY23 ADULT</t>
  </si>
  <si>
    <t>BUDGET #6 FY23 OCTOBER 20, 2022</t>
  </si>
  <si>
    <t>BUDGET #6 FY23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</si>
  <si>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</si>
  <si>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</si>
  <si>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</si>
  <si>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</si>
  <si>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</si>
  <si>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</si>
  <si>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</si>
  <si>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</si>
  <si>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</si>
  <si>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</si>
  <si>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</si>
  <si>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</si>
  <si>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</si>
  <si>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</si>
  <si>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</si>
  <si>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</si>
  <si>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</si>
  <si>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</si>
  <si>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</si>
  <si>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</si>
  <si>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</si>
  <si>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</si>
  <si>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</si>
  <si>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</si>
  <si>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</si>
  <si>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 JANUARY 10, 2023</t>
  </si>
  <si>
    <t>BUDGET #11 FY23</t>
  </si>
  <si>
    <t>BUDGET #12 FY23</t>
  </si>
  <si>
    <t>TO INCREASE WPP PROGRAM</t>
  </si>
  <si>
    <t>BUDGET #12 FY23 JANUARY 12, 2023</t>
  </si>
  <si>
    <t>BUDGET #13 FY23</t>
  </si>
  <si>
    <t>BUDGET #13 FY23 JANUARY 17, 2023</t>
  </si>
  <si>
    <t>TO ADD PARTNER FUNDS</t>
  </si>
  <si>
    <t>DUNS 947581567</t>
  </si>
  <si>
    <t>BUDGET #14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</si>
  <si>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</si>
  <si>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</si>
  <si>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</si>
  <si>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</si>
  <si>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</si>
  <si>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</si>
  <si>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</si>
  <si>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</si>
  <si>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</si>
  <si>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</si>
  <si>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</si>
  <si>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</si>
  <si>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#14 FY23</t>
  </si>
  <si>
    <t>BUDGET #15 FY23</t>
  </si>
  <si>
    <t>APPRENTICE  (SERVICE DATES: 7/1/2020-6/30/2023)</t>
  </si>
  <si>
    <t>BUDGET #15 FY23 FEB.14, 2023</t>
  </si>
  <si>
    <t>TO ADD APPRENTICE FUNDS</t>
  </si>
  <si>
    <t>FAIN #</t>
  </si>
  <si>
    <t>TA38685-22-55-A-25</t>
  </si>
  <si>
    <t>AA-38535-22-55-A-25</t>
  </si>
  <si>
    <t>ES38736-22-55-A-25</t>
  </si>
  <si>
    <t>DV35786-21-55-5-25</t>
  </si>
  <si>
    <t>FAPAE21</t>
  </si>
  <si>
    <t>7003-1785</t>
  </si>
  <si>
    <t>HB55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</si>
  <si>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</si>
  <si>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</si>
  <si>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</si>
  <si>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</si>
  <si>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</si>
  <si>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</si>
  <si>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</si>
  <si>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BUDGET #16 FY23 MARCH 21, 2023</t>
  </si>
  <si>
    <t xml:space="preserve">MA SCSEP </t>
  </si>
  <si>
    <t xml:space="preserve">FAD38278PI </t>
  </si>
  <si>
    <t>9110-1178</t>
  </si>
  <si>
    <t>K116</t>
  </si>
  <si>
    <t>SLRBKDH2VLD5</t>
  </si>
  <si>
    <t>VC6000170635</t>
  </si>
  <si>
    <t>BUDGET #17 FY23</t>
  </si>
  <si>
    <t>NATIONAL SCSEP CWI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</si>
  <si>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</si>
  <si>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</si>
  <si>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</si>
  <si>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</si>
  <si>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</si>
  <si>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</si>
  <si>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</si>
  <si>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</si>
  <si>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</si>
  <si>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</si>
  <si>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</si>
  <si>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</si>
  <si>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BUDGET #19 FY23 JUNE 9, 2023</t>
  </si>
  <si>
    <t>TO ADD VETS FUNDING</t>
  </si>
  <si>
    <t>CT EOL 23CCNCENVETSUI</t>
  </si>
  <si>
    <t>FVETS2023</t>
  </si>
  <si>
    <t>7002-6628</t>
  </si>
  <si>
    <t>K109</t>
  </si>
  <si>
    <t>BUDGET #20 FY23</t>
  </si>
  <si>
    <t>BUDGET #20 FY23 JUNE 12, 2023</t>
  </si>
  <si>
    <t>TO MOVE FUNDS FROM FY23 TO FY24 LINE</t>
  </si>
  <si>
    <t>UI-35950-21-60-A-25</t>
  </si>
  <si>
    <t>TO MOVE WP 90% FUNDS ABOVE THE LINE</t>
  </si>
  <si>
    <t>TO ADD RAPID RESPONSE FUNDS</t>
  </si>
  <si>
    <t>RAPID RESPONSE STATE STAFF</t>
  </si>
  <si>
    <t>BUDGET #21 FY23</t>
  </si>
  <si>
    <t>BUDGET #21 FY23 JUNE 29, 2023</t>
  </si>
  <si>
    <t>FWIADWK22B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</si>
</sst>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5" xfId="0" applyFont="1" applyBorder="1" applyAlignment="1">
      <alignment horizontal="left"/>
    </xf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17" fillId="0" borderId="8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7"/>
  <sheetViews>
    <sheetView tabSelected="1" topLeftCell="A2" zoomScaleNormal="100" workbookViewId="0">
      <selection activeCell="C69" sqref="C69"/>
    </sheetView>
  </sheetViews>
  <sheetFormatPr defaultColWidth="9.140625" defaultRowHeight="13.5" x14ac:dyDescent="0.25"/>
  <cols>
    <col min="1" max="1" width="41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9" width="18" style="2" hidden="1" customWidth="1"/>
    <col min="10" max="10" width="12.85546875" style="2" hidden="1" customWidth="1"/>
    <col min="11" max="12" width="13.85546875" style="2" hidden="1" customWidth="1"/>
    <col min="13" max="17" width="12.85546875" style="2" hidden="1" customWidth="1"/>
    <col min="18" max="28" width="13.85546875" style="2" hidden="1" customWidth="1"/>
    <col min="29" max="29" width="13.85546875" style="2" customWidth="1"/>
    <col min="30" max="30" width="11.5703125" style="3" hidden="1" customWidth="1"/>
    <col min="31" max="31" width="11.5703125" style="3" bestFit="1" customWidth="1"/>
    <col min="32" max="16384" width="9.140625" style="3"/>
  </cols>
  <sheetData>
    <row r="1" spans="1:30" ht="29.25" customHeight="1" x14ac:dyDescent="0.3">
      <c r="B1" s="105" t="s">
        <v>10</v>
      </c>
      <c r="C1" s="106"/>
      <c r="D1" s="106"/>
      <c r="E1" s="106"/>
      <c r="F1" s="106"/>
      <c r="G1" s="106"/>
      <c r="H1" s="10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30" ht="22.5" customHeight="1" x14ac:dyDescent="0.3">
      <c r="A2" s="10" t="s">
        <v>11</v>
      </c>
      <c r="B2" s="9" t="s">
        <v>7</v>
      </c>
      <c r="C2" s="1"/>
    </row>
    <row r="3" spans="1:30" ht="21" thickBot="1" x14ac:dyDescent="0.35">
      <c r="A3" s="4"/>
      <c r="B3" s="5"/>
      <c r="C3" s="1"/>
    </row>
    <row r="4" spans="1:30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9" t="s">
        <v>125</v>
      </c>
      <c r="H4" s="12" t="s">
        <v>24</v>
      </c>
      <c r="I4" s="69" t="s">
        <v>35</v>
      </c>
      <c r="J4" s="69" t="s">
        <v>47</v>
      </c>
      <c r="K4" s="69" t="s">
        <v>58</v>
      </c>
      <c r="L4" s="69" t="s">
        <v>59</v>
      </c>
      <c r="M4" s="69" t="s">
        <v>63</v>
      </c>
      <c r="N4" s="69" t="s">
        <v>72</v>
      </c>
      <c r="O4" s="69" t="s">
        <v>76</v>
      </c>
      <c r="P4" s="69" t="s">
        <v>83</v>
      </c>
      <c r="Q4" s="69" t="s">
        <v>88</v>
      </c>
      <c r="R4" s="69" t="s">
        <v>94</v>
      </c>
      <c r="S4" s="69" t="s">
        <v>99</v>
      </c>
      <c r="T4" s="69" t="s">
        <v>100</v>
      </c>
      <c r="U4" s="69" t="s">
        <v>103</v>
      </c>
      <c r="V4" s="69" t="s">
        <v>120</v>
      </c>
      <c r="W4" s="69" t="s">
        <v>121</v>
      </c>
      <c r="X4" s="69" t="s">
        <v>137</v>
      </c>
      <c r="Y4" s="69" t="s">
        <v>147</v>
      </c>
      <c r="Z4" s="69" t="s">
        <v>153</v>
      </c>
      <c r="AA4" s="69" t="s">
        <v>160</v>
      </c>
      <c r="AB4" s="69" t="s">
        <v>167</v>
      </c>
      <c r="AC4" s="69" t="s">
        <v>174</v>
      </c>
      <c r="AD4" s="13" t="s">
        <v>6</v>
      </c>
    </row>
    <row r="5" spans="1:30" s="8" customFormat="1" ht="16.5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</row>
    <row r="6" spans="1:30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7" t="s">
        <v>12</v>
      </c>
    </row>
    <row r="7" spans="1:30" s="14" customFormat="1" ht="19.5" hidden="1" customHeight="1" x14ac:dyDescent="0.3">
      <c r="A7" s="16" t="s">
        <v>20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7" t="s">
        <v>12</v>
      </c>
    </row>
    <row r="8" spans="1:30" s="14" customFormat="1" ht="16.5" hidden="1" x14ac:dyDescent="0.3">
      <c r="A8" s="31"/>
      <c r="B8" s="54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>
        <f t="shared" ref="AD8:AD14" si="0">SUM(H8:H8)</f>
        <v>0</v>
      </c>
    </row>
    <row r="9" spans="1:30" s="14" customFormat="1" ht="16.5" hidden="1" x14ac:dyDescent="0.3">
      <c r="A9" s="31"/>
      <c r="B9" s="26"/>
      <c r="C9" s="16"/>
      <c r="D9" s="16"/>
      <c r="E9" s="16"/>
      <c r="F9" s="16"/>
      <c r="G9" s="63" t="s">
        <v>126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33">
        <f t="shared" si="0"/>
        <v>0</v>
      </c>
    </row>
    <row r="10" spans="1:30" s="14" customFormat="1" ht="16.5" hidden="1" x14ac:dyDescent="0.3">
      <c r="A10" s="31"/>
      <c r="B10" s="26"/>
      <c r="C10" s="16"/>
      <c r="D10" s="16"/>
      <c r="E10" s="16"/>
      <c r="F10" s="16"/>
      <c r="G10" s="63" t="s">
        <v>126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>
        <f t="shared" si="0"/>
        <v>0</v>
      </c>
    </row>
    <row r="11" spans="1:30" s="14" customFormat="1" ht="16.5" hidden="1" x14ac:dyDescent="0.3">
      <c r="A11" s="53"/>
      <c r="B11" s="54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33">
        <f t="shared" si="0"/>
        <v>0</v>
      </c>
    </row>
    <row r="12" spans="1:30" s="14" customFormat="1" ht="16.5" hidden="1" x14ac:dyDescent="0.3">
      <c r="A12" s="53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33">
        <f t="shared" si="0"/>
        <v>0</v>
      </c>
    </row>
    <row r="13" spans="1:30" s="14" customFormat="1" ht="16.5" hidden="1" x14ac:dyDescent="0.3">
      <c r="A13" s="53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3">
        <f t="shared" si="0"/>
        <v>0</v>
      </c>
    </row>
    <row r="14" spans="1:30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33">
        <f t="shared" si="0"/>
        <v>0</v>
      </c>
    </row>
    <row r="15" spans="1:30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3">
        <f t="shared" ref="AD15:AD54" si="1">SUM(H15:AB15)</f>
        <v>0</v>
      </c>
    </row>
    <row r="16" spans="1:30" s="14" customFormat="1" ht="16.5" hidden="1" x14ac:dyDescent="0.3">
      <c r="A16" s="16" t="s">
        <v>40</v>
      </c>
      <c r="B16" s="26"/>
      <c r="C16" s="32"/>
      <c r="D16" s="32"/>
      <c r="E16" s="32"/>
      <c r="F16" s="32"/>
      <c r="G16" s="32"/>
      <c r="H16" s="19"/>
      <c r="I16" s="1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33">
        <f t="shared" si="1"/>
        <v>0</v>
      </c>
    </row>
    <row r="17" spans="1:31" s="14" customFormat="1" ht="16.5" hidden="1" x14ac:dyDescent="0.3">
      <c r="A17" s="71" t="s">
        <v>41</v>
      </c>
      <c r="B17" s="67" t="s">
        <v>42</v>
      </c>
      <c r="C17" s="16" t="s">
        <v>43</v>
      </c>
      <c r="D17" s="16" t="s">
        <v>44</v>
      </c>
      <c r="E17" s="16" t="s">
        <v>45</v>
      </c>
      <c r="F17" s="16">
        <v>17.225000000000001</v>
      </c>
      <c r="G17" s="103" t="s">
        <v>170</v>
      </c>
      <c r="H17" s="24"/>
      <c r="I17" s="24"/>
      <c r="J17" s="73">
        <f>124982.97-1</f>
        <v>124981.97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v>-124981.97</v>
      </c>
      <c r="AC17" s="73"/>
      <c r="AD17" s="33">
        <f t="shared" si="1"/>
        <v>0</v>
      </c>
    </row>
    <row r="18" spans="1:31" s="14" customFormat="1" ht="15" hidden="1" customHeight="1" x14ac:dyDescent="0.3">
      <c r="A18" s="71" t="s">
        <v>41</v>
      </c>
      <c r="B18" s="72" t="s">
        <v>46</v>
      </c>
      <c r="C18" s="16" t="s">
        <v>43</v>
      </c>
      <c r="D18" s="16" t="s">
        <v>44</v>
      </c>
      <c r="E18" s="16" t="s">
        <v>45</v>
      </c>
      <c r="F18" s="16">
        <v>17.225000000000001</v>
      </c>
      <c r="G18" s="103" t="s">
        <v>170</v>
      </c>
      <c r="H18" s="24"/>
      <c r="I18" s="24"/>
      <c r="J18" s="73">
        <v>1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v>124981.97</v>
      </c>
      <c r="AC18" s="73"/>
      <c r="AD18" s="33">
        <f t="shared" si="1"/>
        <v>124982.97</v>
      </c>
    </row>
    <row r="19" spans="1:31" s="14" customFormat="1" ht="15" hidden="1" customHeight="1" x14ac:dyDescent="0.3">
      <c r="A19" s="53"/>
      <c r="B19" s="26"/>
      <c r="C19" s="16"/>
      <c r="D19" s="16"/>
      <c r="E19" s="16"/>
      <c r="F19" s="16"/>
      <c r="G19" s="16"/>
      <c r="H19" s="24"/>
      <c r="I19" s="24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33">
        <f t="shared" si="1"/>
        <v>0</v>
      </c>
      <c r="AE19" s="65"/>
    </row>
    <row r="20" spans="1:31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33">
        <f t="shared" si="1"/>
        <v>0</v>
      </c>
    </row>
    <row r="21" spans="1:31" s="14" customFormat="1" ht="15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33">
        <f t="shared" si="1"/>
        <v>0</v>
      </c>
    </row>
    <row r="22" spans="1:31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33">
        <f t="shared" si="1"/>
        <v>0</v>
      </c>
    </row>
    <row r="23" spans="1:31" s="28" customFormat="1" ht="15.75" hidden="1" customHeight="1" x14ac:dyDescent="0.3">
      <c r="A23" s="16" t="s">
        <v>64</v>
      </c>
      <c r="B23" s="26"/>
      <c r="C23" s="32"/>
      <c r="D23" s="32"/>
      <c r="E23" s="32"/>
      <c r="F23" s="32"/>
      <c r="G23" s="89"/>
      <c r="H23" s="25"/>
      <c r="I23" s="25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33">
        <f t="shared" si="1"/>
        <v>0</v>
      </c>
    </row>
    <row r="24" spans="1:31" s="28" customFormat="1" ht="14.25" hidden="1" customHeight="1" x14ac:dyDescent="0.25">
      <c r="A24" s="39" t="s">
        <v>13</v>
      </c>
      <c r="B24" s="26" t="s">
        <v>42</v>
      </c>
      <c r="C24" s="61" t="s">
        <v>65</v>
      </c>
      <c r="D24" s="77" t="s">
        <v>66</v>
      </c>
      <c r="E24" s="78" t="s">
        <v>67</v>
      </c>
      <c r="F24" s="16" t="s">
        <v>14</v>
      </c>
      <c r="G24" s="42"/>
      <c r="H24" s="23"/>
      <c r="I24" s="23"/>
      <c r="J24" s="55"/>
      <c r="K24" s="55"/>
      <c r="L24" s="55"/>
      <c r="M24" s="55">
        <v>71033</v>
      </c>
      <c r="N24" s="55"/>
      <c r="O24" s="55"/>
      <c r="P24" s="55"/>
      <c r="Q24" s="55"/>
      <c r="R24" s="55"/>
      <c r="S24" s="55"/>
      <c r="T24" s="55"/>
      <c r="U24" s="55">
        <v>23967</v>
      </c>
      <c r="V24" s="55"/>
      <c r="W24" s="55"/>
      <c r="X24" s="55"/>
      <c r="Y24" s="55"/>
      <c r="Z24" s="55"/>
      <c r="AA24" s="55"/>
      <c r="AB24" s="55"/>
      <c r="AC24" s="55"/>
      <c r="AD24" s="33">
        <f t="shared" si="1"/>
        <v>95000</v>
      </c>
    </row>
    <row r="25" spans="1:31" s="28" customFormat="1" ht="15.75" hidden="1" thickBot="1" x14ac:dyDescent="0.3">
      <c r="A25" s="44" t="s">
        <v>15</v>
      </c>
      <c r="B25" s="67" t="s">
        <v>42</v>
      </c>
      <c r="C25" s="79" t="s">
        <v>89</v>
      </c>
      <c r="D25" s="77" t="s">
        <v>90</v>
      </c>
      <c r="E25" s="77" t="s">
        <v>91</v>
      </c>
      <c r="F25" s="26" t="s">
        <v>14</v>
      </c>
      <c r="G25" s="40"/>
      <c r="H25" s="23"/>
      <c r="I25" s="23"/>
      <c r="J25" s="55"/>
      <c r="K25" s="55"/>
      <c r="L25" s="55"/>
      <c r="M25" s="55"/>
      <c r="N25" s="55"/>
      <c r="O25" s="55"/>
      <c r="P25" s="55"/>
      <c r="Q25" s="55">
        <v>291667.5</v>
      </c>
      <c r="R25" s="55"/>
      <c r="S25" s="55">
        <v>291667.5</v>
      </c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33">
        <f t="shared" si="1"/>
        <v>583335</v>
      </c>
    </row>
    <row r="26" spans="1:31" s="28" customFormat="1" ht="14.1" hidden="1" customHeight="1" thickTop="1" x14ac:dyDescent="0.25">
      <c r="A26" s="44"/>
      <c r="B26" s="26"/>
      <c r="C26" s="16"/>
      <c r="D26" s="16"/>
      <c r="E26" s="16"/>
      <c r="F26" s="26"/>
      <c r="G26" s="40"/>
      <c r="H26" s="23"/>
      <c r="I26" s="23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33">
        <f t="shared" si="1"/>
        <v>0</v>
      </c>
    </row>
    <row r="27" spans="1:31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23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33">
        <f t="shared" si="1"/>
        <v>0</v>
      </c>
    </row>
    <row r="28" spans="1:31" s="28" customFormat="1" ht="14.25" hidden="1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23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33">
        <f t="shared" si="1"/>
        <v>0</v>
      </c>
    </row>
    <row r="29" spans="1:31" s="28" customFormat="1" ht="14.25" hidden="1" customHeight="1" x14ac:dyDescent="0.25">
      <c r="A29" s="16" t="s">
        <v>25</v>
      </c>
      <c r="B29" s="40"/>
      <c r="C29" s="34"/>
      <c r="D29" s="34"/>
      <c r="E29" s="34"/>
      <c r="F29" s="26"/>
      <c r="G29" s="40"/>
      <c r="H29" s="23"/>
      <c r="I29" s="23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33">
        <f t="shared" si="1"/>
        <v>0</v>
      </c>
    </row>
    <row r="30" spans="1:31" s="28" customFormat="1" ht="14.25" hidden="1" customHeight="1" x14ac:dyDescent="0.3">
      <c r="A30" s="27" t="s">
        <v>16</v>
      </c>
      <c r="B30" s="26" t="s">
        <v>52</v>
      </c>
      <c r="C30" s="43" t="s">
        <v>79</v>
      </c>
      <c r="D30" s="43" t="s">
        <v>80</v>
      </c>
      <c r="E30" s="16" t="s">
        <v>81</v>
      </c>
      <c r="F30" s="26">
        <v>17.207000000000001</v>
      </c>
      <c r="G30" s="63" t="s">
        <v>128</v>
      </c>
      <c r="H30" s="23"/>
      <c r="I30" s="23"/>
      <c r="J30" s="55"/>
      <c r="K30" s="55"/>
      <c r="L30" s="55"/>
      <c r="M30" s="55"/>
      <c r="N30" s="55"/>
      <c r="O30" s="55">
        <f>247421.32-1</f>
        <v>247420.32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>
        <v>-247420.32</v>
      </c>
      <c r="AC30" s="55"/>
      <c r="AD30" s="33">
        <f t="shared" si="1"/>
        <v>0</v>
      </c>
    </row>
    <row r="31" spans="1:31" s="28" customFormat="1" ht="14.25" hidden="1" customHeight="1" x14ac:dyDescent="0.3">
      <c r="A31" s="27" t="s">
        <v>16</v>
      </c>
      <c r="B31" s="26" t="s">
        <v>55</v>
      </c>
      <c r="C31" s="43" t="s">
        <v>79</v>
      </c>
      <c r="D31" s="43" t="s">
        <v>80</v>
      </c>
      <c r="E31" s="16" t="s">
        <v>81</v>
      </c>
      <c r="F31" s="26">
        <v>17.207000000000001</v>
      </c>
      <c r="G31" s="63" t="s">
        <v>128</v>
      </c>
      <c r="H31" s="23"/>
      <c r="I31" s="23"/>
      <c r="J31" s="55"/>
      <c r="K31" s="55"/>
      <c r="L31" s="55"/>
      <c r="M31" s="55"/>
      <c r="N31" s="55"/>
      <c r="O31" s="55">
        <v>1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33">
        <f t="shared" si="1"/>
        <v>1</v>
      </c>
    </row>
    <row r="32" spans="1:31" s="28" customFormat="1" ht="14.25" hidden="1" customHeight="1" x14ac:dyDescent="0.3">
      <c r="A32" s="27" t="s">
        <v>17</v>
      </c>
      <c r="B32" s="26" t="s">
        <v>52</v>
      </c>
      <c r="C32" s="43" t="s">
        <v>79</v>
      </c>
      <c r="D32" s="43" t="s">
        <v>80</v>
      </c>
      <c r="E32" s="16" t="s">
        <v>82</v>
      </c>
      <c r="F32" s="26" t="s">
        <v>18</v>
      </c>
      <c r="G32" s="63" t="s">
        <v>128</v>
      </c>
      <c r="H32" s="23"/>
      <c r="I32" s="23"/>
      <c r="J32" s="55"/>
      <c r="K32" s="55"/>
      <c r="L32" s="55"/>
      <c r="M32" s="55"/>
      <c r="N32" s="55"/>
      <c r="O32" s="55">
        <f>34423-1</f>
        <v>34422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33">
        <f t="shared" si="1"/>
        <v>34422</v>
      </c>
    </row>
    <row r="33" spans="1:30" s="28" customFormat="1" ht="14.25" hidden="1" customHeight="1" x14ac:dyDescent="0.3">
      <c r="A33" s="27" t="s">
        <v>17</v>
      </c>
      <c r="B33" s="26" t="s">
        <v>55</v>
      </c>
      <c r="C33" s="43" t="s">
        <v>79</v>
      </c>
      <c r="D33" s="43" t="s">
        <v>80</v>
      </c>
      <c r="E33" s="16" t="s">
        <v>82</v>
      </c>
      <c r="F33" s="26" t="s">
        <v>18</v>
      </c>
      <c r="G33" s="63" t="s">
        <v>128</v>
      </c>
      <c r="H33" s="23"/>
      <c r="I33" s="23"/>
      <c r="J33" s="55"/>
      <c r="K33" s="55"/>
      <c r="L33" s="55"/>
      <c r="M33" s="55"/>
      <c r="N33" s="55"/>
      <c r="O33" s="55">
        <v>1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33">
        <f t="shared" si="1"/>
        <v>1</v>
      </c>
    </row>
    <row r="34" spans="1:30" s="28" customFormat="1" ht="16.5" hidden="1" x14ac:dyDescent="0.3">
      <c r="A34" s="81" t="s">
        <v>108</v>
      </c>
      <c r="B34" s="67" t="s">
        <v>42</v>
      </c>
      <c r="C34" s="82" t="s">
        <v>133</v>
      </c>
      <c r="D34" s="83" t="s">
        <v>109</v>
      </c>
      <c r="E34" s="83" t="s">
        <v>110</v>
      </c>
      <c r="F34" s="26" t="s">
        <v>14</v>
      </c>
      <c r="G34" s="40"/>
      <c r="H34" s="23"/>
      <c r="I34" s="23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>
        <v>2000</v>
      </c>
      <c r="W34" s="55"/>
      <c r="X34" s="55"/>
      <c r="Y34" s="55"/>
      <c r="Z34" s="55"/>
      <c r="AA34" s="55"/>
      <c r="AB34" s="55"/>
      <c r="AC34" s="55"/>
      <c r="AD34" s="33">
        <f t="shared" si="1"/>
        <v>2000</v>
      </c>
    </row>
    <row r="35" spans="1:30" s="28" customFormat="1" ht="16.5" hidden="1" x14ac:dyDescent="0.25">
      <c r="A35" s="81" t="s">
        <v>111</v>
      </c>
      <c r="B35" s="67" t="s">
        <v>42</v>
      </c>
      <c r="C35" s="84" t="s">
        <v>134</v>
      </c>
      <c r="D35" s="84" t="s">
        <v>112</v>
      </c>
      <c r="E35" s="83" t="s">
        <v>113</v>
      </c>
      <c r="F35" s="26" t="s">
        <v>14</v>
      </c>
      <c r="G35" s="40"/>
      <c r="H35" s="23"/>
      <c r="I35" s="23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>
        <v>4365.3599999999997</v>
      </c>
      <c r="W35" s="55"/>
      <c r="X35" s="55"/>
      <c r="Y35" s="55"/>
      <c r="Z35" s="55"/>
      <c r="AA35" s="55"/>
      <c r="AB35" s="55"/>
      <c r="AC35" s="55"/>
      <c r="AD35" s="33">
        <f t="shared" si="1"/>
        <v>4365.3599999999997</v>
      </c>
    </row>
    <row r="36" spans="1:30" s="28" customFormat="1" ht="16.5" hidden="1" x14ac:dyDescent="0.25">
      <c r="A36" s="81" t="s">
        <v>114</v>
      </c>
      <c r="B36" s="67" t="s">
        <v>42</v>
      </c>
      <c r="C36" s="85" t="s">
        <v>135</v>
      </c>
      <c r="D36" s="85" t="s">
        <v>115</v>
      </c>
      <c r="E36" s="86" t="s">
        <v>116</v>
      </c>
      <c r="F36" s="26" t="s">
        <v>14</v>
      </c>
      <c r="G36" s="40"/>
      <c r="H36" s="23"/>
      <c r="I36" s="23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>
        <v>5820.48</v>
      </c>
      <c r="W36" s="55"/>
      <c r="X36" s="55"/>
      <c r="Y36" s="55"/>
      <c r="Z36" s="55"/>
      <c r="AA36" s="55"/>
      <c r="AB36" s="55"/>
      <c r="AC36" s="55"/>
      <c r="AD36" s="33">
        <f t="shared" si="1"/>
        <v>5820.48</v>
      </c>
    </row>
    <row r="37" spans="1:30" s="28" customFormat="1" ht="16.5" hidden="1" x14ac:dyDescent="0.3">
      <c r="A37" s="81" t="s">
        <v>117</v>
      </c>
      <c r="B37" s="67" t="s">
        <v>42</v>
      </c>
      <c r="C37" s="87" t="s">
        <v>136</v>
      </c>
      <c r="D37" s="87" t="s">
        <v>118</v>
      </c>
      <c r="E37" s="88" t="s">
        <v>119</v>
      </c>
      <c r="F37" s="26" t="s">
        <v>14</v>
      </c>
      <c r="G37" s="40"/>
      <c r="H37" s="23"/>
      <c r="I37" s="23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>
        <v>5494.58</v>
      </c>
      <c r="W37" s="55"/>
      <c r="X37" s="55"/>
      <c r="Y37" s="55"/>
      <c r="Z37" s="55"/>
      <c r="AA37" s="55"/>
      <c r="AB37" s="55"/>
      <c r="AC37" s="55"/>
      <c r="AD37" s="33">
        <f t="shared" si="1"/>
        <v>5494.58</v>
      </c>
    </row>
    <row r="38" spans="1:30" s="28" customFormat="1" ht="14.25" hidden="1" customHeight="1" thickBot="1" x14ac:dyDescent="0.35">
      <c r="A38" s="92" t="s">
        <v>141</v>
      </c>
      <c r="B38" s="67" t="s">
        <v>42</v>
      </c>
      <c r="C38" s="93" t="s">
        <v>142</v>
      </c>
      <c r="D38" s="94" t="s">
        <v>143</v>
      </c>
      <c r="E38" s="86" t="s">
        <v>144</v>
      </c>
      <c r="F38" s="26" t="s">
        <v>14</v>
      </c>
      <c r="G38" s="40"/>
      <c r="H38" s="23"/>
      <c r="I38" s="23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>
        <v>1380.67</v>
      </c>
      <c r="Y38" s="55"/>
      <c r="Z38" s="55"/>
      <c r="AA38" s="55"/>
      <c r="AB38" s="55"/>
      <c r="AC38" s="55"/>
      <c r="AD38" s="33">
        <f t="shared" si="1"/>
        <v>1380.67</v>
      </c>
    </row>
    <row r="39" spans="1:30" s="28" customFormat="1" ht="14.25" hidden="1" customHeight="1" thickBot="1" x14ac:dyDescent="0.3">
      <c r="A39" s="27" t="s">
        <v>148</v>
      </c>
      <c r="B39" s="67" t="s">
        <v>42</v>
      </c>
      <c r="C39" s="16" t="s">
        <v>149</v>
      </c>
      <c r="D39" s="16" t="s">
        <v>150</v>
      </c>
      <c r="E39" s="97" t="s">
        <v>151</v>
      </c>
      <c r="F39" s="98">
        <v>17.234999999999999</v>
      </c>
      <c r="G39" s="40"/>
      <c r="H39" s="23"/>
      <c r="I39" s="23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>
        <v>5088.4799999999996</v>
      </c>
      <c r="Z39" s="55"/>
      <c r="AA39" s="55"/>
      <c r="AB39" s="55"/>
      <c r="AC39" s="55"/>
      <c r="AD39" s="33">
        <f t="shared" si="1"/>
        <v>5088.4799999999996</v>
      </c>
    </row>
    <row r="40" spans="1:30" s="28" customFormat="1" ht="14.25" hidden="1" customHeight="1" x14ac:dyDescent="0.3">
      <c r="A40" s="99" t="s">
        <v>156</v>
      </c>
      <c r="B40" s="67" t="s">
        <v>157</v>
      </c>
      <c r="C40" s="18" t="s">
        <v>158</v>
      </c>
      <c r="D40" s="18" t="s">
        <v>22</v>
      </c>
      <c r="E40" s="18" t="s">
        <v>23</v>
      </c>
      <c r="F40" s="100">
        <v>10.561</v>
      </c>
      <c r="G40" s="40"/>
      <c r="H40" s="23"/>
      <c r="I40" s="23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>
        <v>5601.3077320199991</v>
      </c>
      <c r="AA40" s="55"/>
      <c r="AB40" s="55"/>
      <c r="AC40" s="55"/>
      <c r="AD40" s="33">
        <f t="shared" si="1"/>
        <v>5601.3077320199991</v>
      </c>
    </row>
    <row r="41" spans="1:30" s="28" customFormat="1" ht="14.25" hidden="1" customHeight="1" x14ac:dyDescent="0.3">
      <c r="A41" s="27" t="s">
        <v>156</v>
      </c>
      <c r="B41" s="67" t="s">
        <v>159</v>
      </c>
      <c r="C41" s="18" t="s">
        <v>158</v>
      </c>
      <c r="D41" s="18" t="s">
        <v>22</v>
      </c>
      <c r="E41" s="18" t="s">
        <v>23</v>
      </c>
      <c r="F41" s="100">
        <v>10.561</v>
      </c>
      <c r="G41" s="40"/>
      <c r="H41" s="23"/>
      <c r="I41" s="23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>
        <v>7001.65226798</v>
      </c>
      <c r="AA41" s="55"/>
      <c r="AB41" s="55"/>
      <c r="AC41" s="55"/>
      <c r="AD41" s="33">
        <f t="shared" si="1"/>
        <v>7001.65226798</v>
      </c>
    </row>
    <row r="42" spans="1:30" s="28" customFormat="1" ht="14.25" hidden="1" customHeight="1" x14ac:dyDescent="0.25">
      <c r="A42" s="31"/>
      <c r="B42" s="26"/>
      <c r="C42" s="43"/>
      <c r="D42" s="43"/>
      <c r="E42" s="16"/>
      <c r="F42" s="26"/>
      <c r="G42" s="40"/>
      <c r="H42" s="23"/>
      <c r="I42" s="23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33">
        <f t="shared" si="1"/>
        <v>0</v>
      </c>
    </row>
    <row r="43" spans="1:30" s="28" customFormat="1" ht="15" hidden="1" x14ac:dyDescent="0.25">
      <c r="A43" s="51" t="s">
        <v>21</v>
      </c>
      <c r="B43" s="26"/>
      <c r="C43" s="64"/>
      <c r="D43" s="43"/>
      <c r="E43" s="16"/>
      <c r="F43" s="26" t="s">
        <v>14</v>
      </c>
      <c r="G43" s="40"/>
      <c r="H43" s="23"/>
      <c r="I43" s="23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33">
        <f t="shared" si="1"/>
        <v>0</v>
      </c>
    </row>
    <row r="44" spans="1:30" s="28" customFormat="1" ht="15" hidden="1" x14ac:dyDescent="0.25">
      <c r="A44" s="51" t="s">
        <v>26</v>
      </c>
      <c r="B44" s="67" t="s">
        <v>27</v>
      </c>
      <c r="C44" s="16" t="s">
        <v>28</v>
      </c>
      <c r="D44" s="43" t="s">
        <v>22</v>
      </c>
      <c r="E44" s="16" t="s">
        <v>23</v>
      </c>
      <c r="F44" s="26">
        <v>10.561</v>
      </c>
      <c r="G44" s="40"/>
      <c r="H44" s="55">
        <v>4862.01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33">
        <f t="shared" si="1"/>
        <v>4862.01</v>
      </c>
    </row>
    <row r="45" spans="1:30" s="28" customFormat="1" ht="14.25" hidden="1" customHeight="1" x14ac:dyDescent="0.25">
      <c r="A45" s="27" t="s">
        <v>31</v>
      </c>
      <c r="B45" s="67" t="s">
        <v>42</v>
      </c>
      <c r="C45" s="16" t="s">
        <v>32</v>
      </c>
      <c r="D45" s="16" t="s">
        <v>33</v>
      </c>
      <c r="E45" s="16" t="s">
        <v>34</v>
      </c>
      <c r="F45" s="26" t="s">
        <v>14</v>
      </c>
      <c r="G45" s="40"/>
      <c r="H45" s="23"/>
      <c r="I45" s="23">
        <v>18683.141026443242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>
        <v>10500</v>
      </c>
      <c r="U45" s="55"/>
      <c r="V45" s="55"/>
      <c r="W45" s="55"/>
      <c r="X45" s="55"/>
      <c r="Y45" s="55"/>
      <c r="Z45" s="55"/>
      <c r="AA45" s="55"/>
      <c r="AB45" s="55"/>
      <c r="AC45" s="55"/>
      <c r="AD45" s="33">
        <f t="shared" si="1"/>
        <v>29183.141026443242</v>
      </c>
    </row>
    <row r="46" spans="1:30" s="28" customFormat="1" ht="14.25" hidden="1" customHeight="1" x14ac:dyDescent="0.25">
      <c r="A46" s="27" t="s">
        <v>122</v>
      </c>
      <c r="B46" s="67" t="s">
        <v>42</v>
      </c>
      <c r="C46" s="34" t="s">
        <v>130</v>
      </c>
      <c r="D46" s="16" t="s">
        <v>131</v>
      </c>
      <c r="E46" s="35" t="s">
        <v>132</v>
      </c>
      <c r="F46" s="91">
        <v>17.285</v>
      </c>
      <c r="G46" s="40"/>
      <c r="H46" s="23"/>
      <c r="I46" s="23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>
        <v>69085</v>
      </c>
      <c r="X46" s="55"/>
      <c r="Y46" s="55"/>
      <c r="Z46" s="55"/>
      <c r="AA46" s="55"/>
      <c r="AB46" s="55"/>
      <c r="AC46" s="55"/>
      <c r="AD46" s="33">
        <f t="shared" si="1"/>
        <v>69085</v>
      </c>
    </row>
    <row r="47" spans="1:30" s="28" customFormat="1" ht="14.25" hidden="1" customHeight="1" x14ac:dyDescent="0.25">
      <c r="A47" s="27"/>
      <c r="B47" s="40"/>
      <c r="C47" s="41"/>
      <c r="D47" s="41"/>
      <c r="E47" s="52"/>
      <c r="F47" s="40"/>
      <c r="G47" s="40"/>
      <c r="H47" s="23"/>
      <c r="I47" s="2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33">
        <f t="shared" si="1"/>
        <v>0</v>
      </c>
    </row>
    <row r="48" spans="1:30" s="28" customFormat="1" ht="14.1" hidden="1" customHeight="1" x14ac:dyDescent="0.25">
      <c r="A48" s="22" t="s">
        <v>8</v>
      </c>
      <c r="B48" s="40"/>
      <c r="C48" s="41"/>
      <c r="D48" s="41"/>
      <c r="E48" s="52"/>
      <c r="F48" s="40"/>
      <c r="G48" s="40"/>
      <c r="H48" s="23"/>
      <c r="I48" s="23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33">
        <f t="shared" si="1"/>
        <v>0</v>
      </c>
    </row>
    <row r="49" spans="1:30" s="28" customFormat="1" ht="14.25" hidden="1" customHeight="1" x14ac:dyDescent="0.25">
      <c r="A49" s="16" t="s">
        <v>163</v>
      </c>
      <c r="B49" s="40"/>
      <c r="C49" s="41"/>
      <c r="D49" s="41"/>
      <c r="E49" s="52"/>
      <c r="F49" s="40"/>
      <c r="G49" s="40"/>
      <c r="H49" s="23"/>
      <c r="I49" s="23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33">
        <f t="shared" si="1"/>
        <v>0</v>
      </c>
    </row>
    <row r="50" spans="1:30" s="28" customFormat="1" ht="14.25" hidden="1" customHeight="1" x14ac:dyDescent="0.3">
      <c r="A50" s="101" t="s">
        <v>19</v>
      </c>
      <c r="B50" s="26" t="s">
        <v>42</v>
      </c>
      <c r="C50" s="102" t="s">
        <v>164</v>
      </c>
      <c r="D50" s="102" t="s">
        <v>165</v>
      </c>
      <c r="E50" s="35" t="s">
        <v>166</v>
      </c>
      <c r="F50" s="43">
        <v>17.800999999999998</v>
      </c>
      <c r="G50" s="63" t="s">
        <v>129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>
        <v>9910</v>
      </c>
      <c r="AB50" s="55"/>
      <c r="AC50" s="55"/>
      <c r="AD50" s="33">
        <f t="shared" si="1"/>
        <v>9910</v>
      </c>
    </row>
    <row r="51" spans="1:30" s="28" customFormat="1" ht="14.25" hidden="1" customHeight="1" x14ac:dyDescent="0.25">
      <c r="A51" s="39"/>
      <c r="B51" s="40"/>
      <c r="C51" s="41"/>
      <c r="D51" s="41"/>
      <c r="E51" s="41"/>
      <c r="F51" s="42"/>
      <c r="G51" s="42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33">
        <f t="shared" si="1"/>
        <v>0</v>
      </c>
    </row>
    <row r="52" spans="1:30" s="28" customFormat="1" ht="14.25" hidden="1" customHeight="1" x14ac:dyDescent="0.25">
      <c r="A52" s="39"/>
      <c r="B52" s="40"/>
      <c r="C52" s="41"/>
      <c r="D52" s="41"/>
      <c r="E52" s="41"/>
      <c r="F52" s="42"/>
      <c r="G52" s="42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33">
        <f t="shared" si="1"/>
        <v>0</v>
      </c>
    </row>
    <row r="53" spans="1:30" s="28" customFormat="1" ht="14.25" customHeight="1" x14ac:dyDescent="0.25">
      <c r="A53" s="22" t="s">
        <v>8</v>
      </c>
      <c r="B53" s="40"/>
      <c r="C53" s="41"/>
      <c r="D53" s="41"/>
      <c r="E53" s="41"/>
      <c r="F53" s="42"/>
      <c r="G53" s="42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33">
        <f t="shared" si="1"/>
        <v>0</v>
      </c>
    </row>
    <row r="54" spans="1:30" s="28" customFormat="1" ht="14.25" customHeight="1" x14ac:dyDescent="0.25">
      <c r="A54" s="16" t="s">
        <v>48</v>
      </c>
      <c r="B54" s="40"/>
      <c r="C54" s="41"/>
      <c r="D54" s="41"/>
      <c r="E54" s="41"/>
      <c r="F54" s="42"/>
      <c r="G54" s="42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33">
        <f t="shared" si="1"/>
        <v>0</v>
      </c>
    </row>
    <row r="55" spans="1:30" s="28" customFormat="1" ht="14.25" hidden="1" customHeight="1" x14ac:dyDescent="0.3">
      <c r="A55" s="75" t="s">
        <v>51</v>
      </c>
      <c r="B55" s="26" t="s">
        <v>52</v>
      </c>
      <c r="C55" s="16" t="s">
        <v>53</v>
      </c>
      <c r="D55" s="76" t="s">
        <v>54</v>
      </c>
      <c r="E55" s="76">
        <v>6501</v>
      </c>
      <c r="F55" s="26">
        <v>17.259</v>
      </c>
      <c r="G55" s="90" t="s">
        <v>127</v>
      </c>
      <c r="H55" s="55"/>
      <c r="I55" s="55"/>
      <c r="J55" s="55"/>
      <c r="K55" s="55">
        <f>496882-1</f>
        <v>496881</v>
      </c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>
        <v>-99377</v>
      </c>
      <c r="AC55" s="55"/>
      <c r="AD55" s="33">
        <f t="shared" ref="AD55:AD78" si="2">SUM(H55:AB55)</f>
        <v>397504</v>
      </c>
    </row>
    <row r="56" spans="1:30" s="28" customFormat="1" ht="14.25" hidden="1" customHeight="1" x14ac:dyDescent="0.3">
      <c r="A56" s="75" t="s">
        <v>51</v>
      </c>
      <c r="B56" s="26" t="s">
        <v>55</v>
      </c>
      <c r="C56" s="16" t="s">
        <v>53</v>
      </c>
      <c r="D56" s="76" t="s">
        <v>54</v>
      </c>
      <c r="E56" s="76">
        <v>6501</v>
      </c>
      <c r="F56" s="26">
        <v>17.259</v>
      </c>
      <c r="G56" s="90" t="s">
        <v>127</v>
      </c>
      <c r="H56" s="55"/>
      <c r="I56" s="55"/>
      <c r="J56" s="55"/>
      <c r="K56" s="55">
        <v>1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>
        <v>99377</v>
      </c>
      <c r="AC56" s="55"/>
      <c r="AD56" s="33">
        <f t="shared" si="2"/>
        <v>99378</v>
      </c>
    </row>
    <row r="57" spans="1:30" s="28" customFormat="1" ht="14.25" hidden="1" customHeight="1" x14ac:dyDescent="0.3">
      <c r="A57" s="27" t="s">
        <v>73</v>
      </c>
      <c r="B57" s="26" t="s">
        <v>52</v>
      </c>
      <c r="C57" s="59" t="s">
        <v>74</v>
      </c>
      <c r="D57" s="32" t="s">
        <v>75</v>
      </c>
      <c r="E57" s="32">
        <v>6502</v>
      </c>
      <c r="F57" s="16">
        <v>17.257999999999999</v>
      </c>
      <c r="G57" s="90" t="s">
        <v>127</v>
      </c>
      <c r="H57" s="55"/>
      <c r="I57" s="55"/>
      <c r="J57" s="55"/>
      <c r="K57" s="55"/>
      <c r="L57" s="55"/>
      <c r="M57" s="55"/>
      <c r="N57" s="55">
        <f>91826-1</f>
        <v>91825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33">
        <f t="shared" si="2"/>
        <v>91825</v>
      </c>
    </row>
    <row r="58" spans="1:30" s="28" customFormat="1" ht="14.25" hidden="1" customHeight="1" x14ac:dyDescent="0.3">
      <c r="A58" s="27" t="s">
        <v>73</v>
      </c>
      <c r="B58" s="26" t="s">
        <v>55</v>
      </c>
      <c r="C58" s="59" t="s">
        <v>74</v>
      </c>
      <c r="D58" s="32" t="s">
        <v>75</v>
      </c>
      <c r="E58" s="32">
        <v>6502</v>
      </c>
      <c r="F58" s="16">
        <v>17.257999999999999</v>
      </c>
      <c r="G58" s="90" t="s">
        <v>127</v>
      </c>
      <c r="H58" s="55"/>
      <c r="I58" s="55"/>
      <c r="J58" s="55"/>
      <c r="K58" s="55"/>
      <c r="L58" s="55"/>
      <c r="M58" s="55"/>
      <c r="N58" s="55">
        <v>1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33">
        <f t="shared" si="2"/>
        <v>1</v>
      </c>
    </row>
    <row r="59" spans="1:30" s="28" customFormat="1" ht="14.25" hidden="1" customHeight="1" x14ac:dyDescent="0.3">
      <c r="A59" s="27"/>
      <c r="B59" s="26"/>
      <c r="C59" s="59"/>
      <c r="D59" s="32"/>
      <c r="E59" s="32"/>
      <c r="F59" s="16"/>
      <c r="G59" s="90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33">
        <f t="shared" si="2"/>
        <v>0</v>
      </c>
    </row>
    <row r="60" spans="1:30" s="28" customFormat="1" ht="14.25" hidden="1" customHeight="1" x14ac:dyDescent="0.3">
      <c r="A60" s="27" t="s">
        <v>73</v>
      </c>
      <c r="B60" s="26" t="s">
        <v>86</v>
      </c>
      <c r="C60" s="16" t="s">
        <v>95</v>
      </c>
      <c r="D60" s="32" t="s">
        <v>75</v>
      </c>
      <c r="E60" s="32">
        <v>6502</v>
      </c>
      <c r="F60" s="16">
        <v>17.257999999999999</v>
      </c>
      <c r="G60" s="90" t="s">
        <v>127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>
        <f>372272.58-1</f>
        <v>372271.58</v>
      </c>
      <c r="S60" s="55"/>
      <c r="T60" s="55"/>
      <c r="U60" s="55"/>
      <c r="V60" s="55"/>
      <c r="W60" s="55"/>
      <c r="X60" s="55"/>
      <c r="Y60" s="55"/>
      <c r="Z60" s="55"/>
      <c r="AA60" s="55"/>
      <c r="AB60" s="55">
        <v>-196692.58</v>
      </c>
      <c r="AC60" s="55"/>
      <c r="AD60" s="33">
        <f t="shared" si="2"/>
        <v>175579.00000000003</v>
      </c>
    </row>
    <row r="61" spans="1:30" s="28" customFormat="1" ht="14.25" hidden="1" customHeight="1" x14ac:dyDescent="0.3">
      <c r="A61" s="27" t="s">
        <v>73</v>
      </c>
      <c r="B61" s="26" t="s">
        <v>55</v>
      </c>
      <c r="C61" s="16" t="s">
        <v>95</v>
      </c>
      <c r="D61" s="32" t="s">
        <v>75</v>
      </c>
      <c r="E61" s="32">
        <v>6502</v>
      </c>
      <c r="F61" s="16">
        <v>17.257999999999999</v>
      </c>
      <c r="G61" s="90" t="s">
        <v>127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>
        <v>1</v>
      </c>
      <c r="S61" s="55"/>
      <c r="T61" s="55"/>
      <c r="U61" s="55"/>
      <c r="V61" s="55"/>
      <c r="W61" s="55"/>
      <c r="X61" s="55"/>
      <c r="Y61" s="55"/>
      <c r="Z61" s="55"/>
      <c r="AA61" s="55"/>
      <c r="AB61" s="55">
        <v>196692.58000000002</v>
      </c>
      <c r="AC61" s="55"/>
      <c r="AD61" s="33">
        <f t="shared" si="2"/>
        <v>196693.58000000002</v>
      </c>
    </row>
    <row r="62" spans="1:30" s="28" customFormat="1" ht="14.25" hidden="1" customHeight="1" x14ac:dyDescent="0.3">
      <c r="A62" s="27"/>
      <c r="B62" s="26"/>
      <c r="C62" s="59"/>
      <c r="D62" s="32"/>
      <c r="E62" s="32"/>
      <c r="F62" s="16"/>
      <c r="G62" s="90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33">
        <f t="shared" si="2"/>
        <v>0</v>
      </c>
    </row>
    <row r="63" spans="1:30" s="28" customFormat="1" ht="14.25" hidden="1" customHeight="1" x14ac:dyDescent="0.3">
      <c r="A63" s="27" t="s">
        <v>60</v>
      </c>
      <c r="B63" s="26" t="s">
        <v>52</v>
      </c>
      <c r="C63" s="61" t="s">
        <v>61</v>
      </c>
      <c r="D63" s="32" t="s">
        <v>62</v>
      </c>
      <c r="E63" s="26">
        <v>6503</v>
      </c>
      <c r="F63" s="16">
        <v>17.277999999999999</v>
      </c>
      <c r="G63" s="90" t="s">
        <v>127</v>
      </c>
      <c r="H63" s="55"/>
      <c r="I63" s="55"/>
      <c r="J63" s="55"/>
      <c r="K63" s="55"/>
      <c r="L63" s="55">
        <f>110231-1</f>
        <v>110230</v>
      </c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33">
        <f t="shared" si="2"/>
        <v>110230</v>
      </c>
    </row>
    <row r="64" spans="1:30" s="28" customFormat="1" ht="14.25" hidden="1" customHeight="1" x14ac:dyDescent="0.3">
      <c r="A64" s="27" t="s">
        <v>60</v>
      </c>
      <c r="B64" s="26" t="s">
        <v>55</v>
      </c>
      <c r="C64" s="61" t="s">
        <v>61</v>
      </c>
      <c r="D64" s="32" t="s">
        <v>62</v>
      </c>
      <c r="E64" s="26">
        <v>6503</v>
      </c>
      <c r="F64" s="16">
        <v>17.277999999999999</v>
      </c>
      <c r="G64" s="90" t="s">
        <v>127</v>
      </c>
      <c r="H64" s="55"/>
      <c r="I64" s="55"/>
      <c r="J64" s="55"/>
      <c r="K64" s="55"/>
      <c r="L64" s="55">
        <v>1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33">
        <f t="shared" si="2"/>
        <v>1</v>
      </c>
    </row>
    <row r="65" spans="1:31" s="28" customFormat="1" ht="14.25" hidden="1" customHeight="1" x14ac:dyDescent="0.3">
      <c r="A65" s="27"/>
      <c r="B65" s="58"/>
      <c r="C65" s="43"/>
      <c r="D65" s="16"/>
      <c r="E65" s="26"/>
      <c r="F65" s="16"/>
      <c r="G65" s="9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33">
        <f t="shared" si="2"/>
        <v>0</v>
      </c>
      <c r="AE65" s="62"/>
    </row>
    <row r="66" spans="1:31" s="28" customFormat="1" ht="14.25" hidden="1" customHeight="1" x14ac:dyDescent="0.3">
      <c r="A66" s="27" t="s">
        <v>60</v>
      </c>
      <c r="B66" s="26" t="s">
        <v>86</v>
      </c>
      <c r="C66" s="16" t="s">
        <v>87</v>
      </c>
      <c r="D66" s="32" t="s">
        <v>62</v>
      </c>
      <c r="E66" s="76">
        <v>6503</v>
      </c>
      <c r="F66" s="16">
        <v>17.277999999999999</v>
      </c>
      <c r="G66" s="90" t="s">
        <v>127</v>
      </c>
      <c r="H66" s="55"/>
      <c r="I66" s="55"/>
      <c r="J66" s="55"/>
      <c r="K66" s="55"/>
      <c r="L66" s="55"/>
      <c r="M66" s="55"/>
      <c r="N66" s="55"/>
      <c r="O66" s="55"/>
      <c r="P66" s="55">
        <f>144400.4-1</f>
        <v>144399.4</v>
      </c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>
        <v>-144399.4</v>
      </c>
      <c r="AC66" s="55"/>
      <c r="AD66" s="17">
        <f>SUM(H66:AB66)</f>
        <v>0</v>
      </c>
    </row>
    <row r="67" spans="1:31" s="28" customFormat="1" ht="14.25" hidden="1" customHeight="1" x14ac:dyDescent="0.3">
      <c r="A67" s="27" t="s">
        <v>60</v>
      </c>
      <c r="B67" s="26" t="s">
        <v>55</v>
      </c>
      <c r="C67" s="16" t="s">
        <v>87</v>
      </c>
      <c r="D67" s="32" t="s">
        <v>62</v>
      </c>
      <c r="E67" s="76">
        <v>6503</v>
      </c>
      <c r="F67" s="16">
        <v>17.277999999999999</v>
      </c>
      <c r="G67" s="90" t="s">
        <v>127</v>
      </c>
      <c r="H67" s="55"/>
      <c r="I67" s="55"/>
      <c r="J67" s="55"/>
      <c r="K67" s="55"/>
      <c r="L67" s="55"/>
      <c r="M67" s="55"/>
      <c r="N67" s="55"/>
      <c r="O67" s="55"/>
      <c r="P67" s="55">
        <v>1</v>
      </c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>
        <v>144399.4</v>
      </c>
      <c r="AC67" s="55"/>
      <c r="AD67" s="33">
        <f t="shared" si="2"/>
        <v>144400.4</v>
      </c>
      <c r="AE67" s="60"/>
    </row>
    <row r="68" spans="1:31" s="28" customFormat="1" ht="14.25" customHeight="1" x14ac:dyDescent="0.25">
      <c r="A68" s="27"/>
      <c r="B68" s="26"/>
      <c r="C68" s="61"/>
      <c r="D68" s="16"/>
      <c r="E68" s="26"/>
      <c r="F68" s="16"/>
      <c r="G68" s="42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33">
        <f t="shared" si="2"/>
        <v>0</v>
      </c>
    </row>
    <row r="69" spans="1:31" s="28" customFormat="1" ht="14.25" customHeight="1" x14ac:dyDescent="0.3">
      <c r="A69" s="27" t="s">
        <v>173</v>
      </c>
      <c r="B69" s="26" t="s">
        <v>52</v>
      </c>
      <c r="C69" s="104" t="s">
        <v>176</v>
      </c>
      <c r="D69" s="32" t="s">
        <v>62</v>
      </c>
      <c r="E69" s="26">
        <v>6523</v>
      </c>
      <c r="F69" s="16">
        <v>17.277999999999999</v>
      </c>
      <c r="G69" s="90" t="s">
        <v>127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>
        <v>25731</v>
      </c>
      <c r="AD69" s="17">
        <f>AC69</f>
        <v>25731</v>
      </c>
    </row>
    <row r="70" spans="1:31" s="28" customFormat="1" ht="14.25" customHeight="1" x14ac:dyDescent="0.25">
      <c r="A70" s="27"/>
      <c r="B70" s="26"/>
      <c r="C70" s="61"/>
      <c r="D70" s="16"/>
      <c r="E70" s="26"/>
      <c r="F70" s="16"/>
      <c r="G70" s="42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33">
        <f t="shared" si="2"/>
        <v>0</v>
      </c>
    </row>
    <row r="71" spans="1:31" s="28" customFormat="1" ht="14.25" hidden="1" customHeight="1" x14ac:dyDescent="0.25">
      <c r="A71" s="27"/>
      <c r="B71" s="58"/>
      <c r="C71" s="43"/>
      <c r="D71" s="16"/>
      <c r="E71" s="26"/>
      <c r="F71" s="16"/>
      <c r="G71" s="42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33">
        <f t="shared" si="2"/>
        <v>0</v>
      </c>
      <c r="AE71" s="62"/>
    </row>
    <row r="72" spans="1:31" s="28" customFormat="1" ht="14.25" hidden="1" customHeight="1" x14ac:dyDescent="0.25">
      <c r="A72" s="27"/>
      <c r="B72" s="26"/>
      <c r="C72" s="43"/>
      <c r="D72" s="16"/>
      <c r="E72" s="26"/>
      <c r="F72" s="16"/>
      <c r="G72" s="42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33">
        <f t="shared" si="2"/>
        <v>0</v>
      </c>
    </row>
    <row r="73" spans="1:31" s="28" customFormat="1" ht="14.25" hidden="1" customHeight="1" x14ac:dyDescent="0.25">
      <c r="A73" s="27"/>
      <c r="B73" s="26"/>
      <c r="C73" s="43"/>
      <c r="D73" s="16"/>
      <c r="E73" s="26"/>
      <c r="F73" s="16"/>
      <c r="G73" s="42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33">
        <f t="shared" si="2"/>
        <v>0</v>
      </c>
      <c r="AE73" s="60"/>
    </row>
    <row r="74" spans="1:31" s="28" customFormat="1" ht="14.25" hidden="1" customHeight="1" x14ac:dyDescent="0.25">
      <c r="A74" s="27"/>
      <c r="B74" s="26"/>
      <c r="C74" s="16"/>
      <c r="D74" s="16"/>
      <c r="E74" s="26"/>
      <c r="F74" s="16"/>
      <c r="G74" s="42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33">
        <f t="shared" si="2"/>
        <v>0</v>
      </c>
    </row>
    <row r="75" spans="1:31" s="28" customFormat="1" ht="14.25" hidden="1" customHeight="1" x14ac:dyDescent="0.25">
      <c r="A75" s="27"/>
      <c r="B75" s="26"/>
      <c r="C75" s="16"/>
      <c r="D75" s="16"/>
      <c r="E75" s="26"/>
      <c r="F75" s="16"/>
      <c r="G75" s="42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33">
        <f t="shared" si="2"/>
        <v>0</v>
      </c>
    </row>
    <row r="76" spans="1:31" s="28" customFormat="1" ht="15" hidden="1" x14ac:dyDescent="0.25">
      <c r="A76" s="27"/>
      <c r="B76" s="26"/>
      <c r="C76" s="43"/>
      <c r="D76" s="16"/>
      <c r="E76" s="57"/>
      <c r="F76" s="16"/>
      <c r="G76" s="42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33">
        <f t="shared" si="2"/>
        <v>0</v>
      </c>
    </row>
    <row r="77" spans="1:31" s="28" customFormat="1" ht="15" hidden="1" x14ac:dyDescent="0.25">
      <c r="A77" s="27"/>
      <c r="B77" s="26"/>
      <c r="C77" s="57"/>
      <c r="D77" s="16"/>
      <c r="E77" s="57"/>
      <c r="F77" s="16"/>
      <c r="G77" s="42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33">
        <f t="shared" si="2"/>
        <v>0</v>
      </c>
    </row>
    <row r="78" spans="1:31" s="28" customFormat="1" ht="15" hidden="1" x14ac:dyDescent="0.25">
      <c r="A78" s="44"/>
      <c r="B78" s="58"/>
      <c r="C78" s="43"/>
      <c r="D78" s="16"/>
      <c r="E78" s="26"/>
      <c r="F78" s="16"/>
      <c r="G78" s="42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33">
        <f t="shared" si="2"/>
        <v>0</v>
      </c>
    </row>
    <row r="79" spans="1:31" s="28" customFormat="1" ht="14.25" hidden="1" customHeight="1" x14ac:dyDescent="0.25">
      <c r="A79" s="44"/>
      <c r="B79" s="26"/>
      <c r="C79" s="43"/>
      <c r="D79" s="16"/>
      <c r="E79" s="26"/>
      <c r="F79" s="16"/>
      <c r="G79" s="42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33">
        <f t="shared" ref="AD79:AD80" si="3">SUM(H79:H79)</f>
        <v>0</v>
      </c>
    </row>
    <row r="80" spans="1:31" s="14" customFormat="1" ht="17.25" hidden="1" customHeight="1" x14ac:dyDescent="0.3">
      <c r="A80" s="80" t="s">
        <v>12</v>
      </c>
      <c r="B80" s="36"/>
      <c r="C80" s="37"/>
      <c r="D80" s="36"/>
      <c r="E80" s="37"/>
      <c r="F80" s="36"/>
      <c r="G80" s="36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33">
        <f t="shared" si="3"/>
        <v>0</v>
      </c>
    </row>
    <row r="81" spans="1:30" s="14" customFormat="1" ht="18.75" customHeight="1" x14ac:dyDescent="0.3">
      <c r="A81" s="27" t="s">
        <v>0</v>
      </c>
      <c r="B81" s="27"/>
      <c r="C81" s="38"/>
      <c r="D81" s="38"/>
      <c r="E81" s="38"/>
      <c r="F81" s="38"/>
      <c r="G81" s="38"/>
      <c r="H81" s="56">
        <f>SUM(H6:H80)</f>
        <v>4862.01</v>
      </c>
      <c r="I81" s="70">
        <f>SUM(I45:I80)</f>
        <v>18683.141026443242</v>
      </c>
      <c r="J81" s="56">
        <f>SUM(J16:J19)</f>
        <v>124982.97</v>
      </c>
      <c r="K81" s="56">
        <f>SUM(K53:K80)</f>
        <v>496882</v>
      </c>
      <c r="L81" s="56">
        <f>SUM(L53:L64)</f>
        <v>110231</v>
      </c>
      <c r="M81" s="56">
        <f>SUM(M23:M24)</f>
        <v>71033</v>
      </c>
      <c r="N81" s="56">
        <f>SUM(N54:N58)</f>
        <v>91826</v>
      </c>
      <c r="O81" s="56">
        <f>SUM(O30:O33)</f>
        <v>281844.32</v>
      </c>
      <c r="P81" s="56">
        <f>SUM(P64:P71)</f>
        <v>144400.4</v>
      </c>
      <c r="Q81" s="56">
        <f>SUM(Q22:Q27)</f>
        <v>291667.5</v>
      </c>
      <c r="R81" s="56">
        <f>SUM(R59:R80)</f>
        <v>372272.58</v>
      </c>
      <c r="S81" s="56">
        <f>SUM(S22:S25)</f>
        <v>291667.5</v>
      </c>
      <c r="T81" s="56">
        <f>SUM(T29:T79)</f>
        <v>10500</v>
      </c>
      <c r="U81" s="56">
        <f>SUM(U23:U24)</f>
        <v>23967</v>
      </c>
      <c r="V81" s="56">
        <f>SUM(V29:V42)</f>
        <v>17680.419999999998</v>
      </c>
      <c r="W81" s="56">
        <f>SUM(W46:W80)</f>
        <v>69085</v>
      </c>
      <c r="X81" s="56">
        <f>SUM(X28:X42)</f>
        <v>1380.67</v>
      </c>
      <c r="Y81" s="56">
        <f>SUM(Y28:Y47)</f>
        <v>5088.4799999999996</v>
      </c>
      <c r="Z81" s="56">
        <f>SUM(Z40:Z41)</f>
        <v>12602.96</v>
      </c>
      <c r="AA81" s="56">
        <f>SUM(AA49:AA80)</f>
        <v>9910</v>
      </c>
      <c r="AB81" s="56">
        <f>SUM(AB16:AB70)</f>
        <v>-247420.31999999998</v>
      </c>
      <c r="AC81" s="56">
        <f>SUM(AC54:AC70)</f>
        <v>25731</v>
      </c>
      <c r="AD81" s="33"/>
    </row>
    <row r="82" spans="1:30" s="30" customFormat="1" ht="16.5" x14ac:dyDescent="0.3">
      <c r="A82" s="14"/>
      <c r="B82" s="14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30" s="14" customFormat="1" ht="16.5" x14ac:dyDescent="0.3">
      <c r="A83" s="30" t="s">
        <v>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30" s="14" customFormat="1" ht="15" hidden="1" customHeight="1" x14ac:dyDescent="0.3">
      <c r="A84" s="30" t="s">
        <v>29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30" s="14" customFormat="1" ht="17.25" hidden="1" customHeight="1" x14ac:dyDescent="0.3">
      <c r="A85" s="68" t="s">
        <v>30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30" s="14" customFormat="1" ht="16.5" hidden="1" x14ac:dyDescent="0.3">
      <c r="A86" s="30" t="s">
        <v>36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0" ht="15" hidden="1" x14ac:dyDescent="0.25">
      <c r="A87" s="30" t="s">
        <v>37</v>
      </c>
    </row>
    <row r="88" spans="1:30" ht="15" hidden="1" x14ac:dyDescent="0.25">
      <c r="A88" s="30" t="s">
        <v>38</v>
      </c>
    </row>
    <row r="89" spans="1:30" ht="15" hidden="1" x14ac:dyDescent="0.25">
      <c r="A89" s="30" t="s">
        <v>39</v>
      </c>
    </row>
    <row r="90" spans="1:30" ht="15" hidden="1" x14ac:dyDescent="0.25">
      <c r="A90" s="30" t="s">
        <v>50</v>
      </c>
    </row>
    <row r="91" spans="1:30" ht="15" hidden="1" x14ac:dyDescent="0.25">
      <c r="A91" s="30" t="s">
        <v>49</v>
      </c>
    </row>
    <row r="92" spans="1:30" ht="15" hidden="1" x14ac:dyDescent="0.25">
      <c r="A92" s="30" t="s">
        <v>56</v>
      </c>
    </row>
    <row r="93" spans="1:30" ht="15" hidden="1" x14ac:dyDescent="0.25">
      <c r="A93" s="30" t="s">
        <v>57</v>
      </c>
    </row>
    <row r="94" spans="1:30" ht="15" hidden="1" x14ac:dyDescent="0.25">
      <c r="A94" s="30" t="s">
        <v>69</v>
      </c>
    </row>
    <row r="95" spans="1:30" ht="15" hidden="1" x14ac:dyDescent="0.25">
      <c r="A95" s="30" t="s">
        <v>68</v>
      </c>
    </row>
    <row r="96" spans="1:30" ht="15" hidden="1" x14ac:dyDescent="0.25">
      <c r="A96" s="30" t="s">
        <v>71</v>
      </c>
    </row>
    <row r="97" spans="1:1" ht="15" hidden="1" x14ac:dyDescent="0.25">
      <c r="A97" s="30" t="s">
        <v>70</v>
      </c>
    </row>
    <row r="98" spans="1:1" ht="15" hidden="1" x14ac:dyDescent="0.25">
      <c r="A98" s="30" t="s">
        <v>78</v>
      </c>
    </row>
    <row r="99" spans="1:1" ht="15" hidden="1" x14ac:dyDescent="0.25">
      <c r="A99" s="30" t="s">
        <v>77</v>
      </c>
    </row>
    <row r="100" spans="1:1" ht="15" hidden="1" x14ac:dyDescent="0.25">
      <c r="A100" s="30" t="s">
        <v>85</v>
      </c>
    </row>
    <row r="101" spans="1:1" ht="15" hidden="1" x14ac:dyDescent="0.25">
      <c r="A101" s="30" t="s">
        <v>84</v>
      </c>
    </row>
    <row r="102" spans="1:1" ht="15" hidden="1" x14ac:dyDescent="0.25">
      <c r="A102" s="30" t="s">
        <v>93</v>
      </c>
    </row>
    <row r="103" spans="1:1" ht="15" hidden="1" x14ac:dyDescent="0.25">
      <c r="A103" s="30" t="s">
        <v>92</v>
      </c>
    </row>
    <row r="104" spans="1:1" ht="15" hidden="1" x14ac:dyDescent="0.25">
      <c r="A104" s="30" t="s">
        <v>97</v>
      </c>
    </row>
    <row r="105" spans="1:1" ht="15" hidden="1" x14ac:dyDescent="0.25">
      <c r="A105" s="30" t="s">
        <v>96</v>
      </c>
    </row>
    <row r="106" spans="1:1" ht="15" hidden="1" x14ac:dyDescent="0.25">
      <c r="A106" s="30" t="s">
        <v>98</v>
      </c>
    </row>
    <row r="107" spans="1:1" ht="15" hidden="1" x14ac:dyDescent="0.25">
      <c r="A107" s="30" t="s">
        <v>92</v>
      </c>
    </row>
    <row r="108" spans="1:1" ht="15" hidden="1" x14ac:dyDescent="0.25">
      <c r="A108" s="30" t="s">
        <v>102</v>
      </c>
    </row>
    <row r="109" spans="1:1" ht="15" hidden="1" x14ac:dyDescent="0.25">
      <c r="A109" s="30" t="s">
        <v>101</v>
      </c>
    </row>
    <row r="110" spans="1:1" ht="15" hidden="1" x14ac:dyDescent="0.25">
      <c r="A110" s="30" t="s">
        <v>104</v>
      </c>
    </row>
    <row r="111" spans="1:1" ht="15" hidden="1" x14ac:dyDescent="0.25">
      <c r="A111" s="30" t="s">
        <v>68</v>
      </c>
    </row>
    <row r="112" spans="1:1" ht="15" hidden="1" x14ac:dyDescent="0.25">
      <c r="A112" s="30" t="s">
        <v>107</v>
      </c>
    </row>
    <row r="113" spans="1:1" ht="15" hidden="1" x14ac:dyDescent="0.25">
      <c r="A113" s="30" t="s">
        <v>105</v>
      </c>
    </row>
    <row r="114" spans="1:1" ht="15" hidden="1" x14ac:dyDescent="0.25">
      <c r="A114" s="30" t="s">
        <v>123</v>
      </c>
    </row>
    <row r="115" spans="1:1" ht="15" hidden="1" x14ac:dyDescent="0.25">
      <c r="A115" s="30" t="s">
        <v>124</v>
      </c>
    </row>
    <row r="116" spans="1:1" ht="15" hidden="1" x14ac:dyDescent="0.25">
      <c r="A116" s="30" t="s">
        <v>140</v>
      </c>
    </row>
    <row r="117" spans="1:1" ht="15" hidden="1" x14ac:dyDescent="0.25">
      <c r="A117" s="30" t="s">
        <v>105</v>
      </c>
    </row>
    <row r="118" spans="1:1" ht="15" hidden="1" x14ac:dyDescent="0.25">
      <c r="A118" s="30" t="s">
        <v>152</v>
      </c>
    </row>
    <row r="119" spans="1:1" ht="15" hidden="1" x14ac:dyDescent="0.25">
      <c r="A119" s="30" t="s">
        <v>105</v>
      </c>
    </row>
    <row r="120" spans="1:1" ht="15" hidden="1" x14ac:dyDescent="0.25">
      <c r="A120" s="30" t="s">
        <v>155</v>
      </c>
    </row>
    <row r="121" spans="1:1" ht="15" hidden="1" x14ac:dyDescent="0.25">
      <c r="A121" s="30" t="s">
        <v>154</v>
      </c>
    </row>
    <row r="122" spans="1:1" ht="15" hidden="1" x14ac:dyDescent="0.25">
      <c r="A122" s="30" t="s">
        <v>161</v>
      </c>
    </row>
    <row r="123" spans="1:1" ht="15" hidden="1" x14ac:dyDescent="0.25">
      <c r="A123" s="30" t="s">
        <v>162</v>
      </c>
    </row>
    <row r="124" spans="1:1" ht="15" hidden="1" x14ac:dyDescent="0.25">
      <c r="A124" s="30" t="s">
        <v>168</v>
      </c>
    </row>
    <row r="125" spans="1:1" ht="15" hidden="1" x14ac:dyDescent="0.25">
      <c r="A125" s="30" t="s">
        <v>169</v>
      </c>
    </row>
    <row r="126" spans="1:1" ht="15" hidden="1" x14ac:dyDescent="0.25">
      <c r="A126" s="30" t="s">
        <v>171</v>
      </c>
    </row>
    <row r="127" spans="1:1" ht="15" x14ac:dyDescent="0.25">
      <c r="A127" s="30" t="s">
        <v>175</v>
      </c>
    </row>
    <row r="128" spans="1:1" ht="15" x14ac:dyDescent="0.25">
      <c r="A128" s="30" t="s">
        <v>172</v>
      </c>
    </row>
    <row r="133" spans="1:1" ht="16.5" x14ac:dyDescent="0.3">
      <c r="A133" s="95" t="s">
        <v>106</v>
      </c>
    </row>
    <row r="134" spans="1:1" ht="16.5" x14ac:dyDescent="0.3">
      <c r="A134" s="14" t="s">
        <v>138</v>
      </c>
    </row>
    <row r="135" spans="1:1" ht="16.5" x14ac:dyDescent="0.3">
      <c r="A135" s="96" t="s">
        <v>146</v>
      </c>
    </row>
    <row r="136" spans="1:1" ht="16.5" x14ac:dyDescent="0.3">
      <c r="A136" s="14" t="s">
        <v>139</v>
      </c>
    </row>
    <row r="137" spans="1:1" ht="16.5" x14ac:dyDescent="0.3">
      <c r="A137" s="96" t="s">
        <v>145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2023-06-29T22:42:15Z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