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5C2A95A3-0E7F-4456-B3CA-6BCC9C18C1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3" i="2" l="1"/>
  <c r="X75" i="2"/>
  <c r="W75" i="2"/>
  <c r="Y22" i="2"/>
  <c r="V75" i="2"/>
  <c r="Y19" i="2"/>
  <c r="Y20" i="2"/>
  <c r="Y21" i="2"/>
  <c r="Y24" i="2"/>
  <c r="Y25" i="2"/>
  <c r="Y26" i="2"/>
  <c r="Y27" i="2"/>
  <c r="Y28" i="2"/>
  <c r="Y18" i="2"/>
  <c r="Y32" i="2"/>
  <c r="U31" i="2"/>
  <c r="U75" i="2" s="1"/>
  <c r="T75" i="2"/>
  <c r="S75" i="2"/>
  <c r="Y9" i="2"/>
  <c r="Y62" i="2"/>
  <c r="R61" i="2"/>
  <c r="R75" i="2" s="1"/>
  <c r="Q75" i="2"/>
  <c r="Y10" i="2"/>
  <c r="Y31" i="2" l="1"/>
  <c r="Y61" i="2"/>
  <c r="Y65" i="2"/>
  <c r="P64" i="2"/>
  <c r="Y64" i="2" s="1"/>
  <c r="Y59" i="2"/>
  <c r="Y17" i="2"/>
  <c r="O16" i="2"/>
  <c r="O75" i="2" s="1"/>
  <c r="Y57" i="2"/>
  <c r="Y63" i="2"/>
  <c r="Y66" i="2"/>
  <c r="Y67" i="2"/>
  <c r="Y68" i="2"/>
  <c r="Y69" i="2"/>
  <c r="Y70" i="2"/>
  <c r="Y71" i="2"/>
  <c r="N56" i="2"/>
  <c r="N75" i="2" s="1"/>
  <c r="Y8" i="2"/>
  <c r="M75" i="2"/>
  <c r="L58" i="2"/>
  <c r="L75" i="2" s="1"/>
  <c r="Y55" i="2"/>
  <c r="K54" i="2"/>
  <c r="Y54" i="2" s="1"/>
  <c r="Y41" i="2"/>
  <c r="J40" i="2"/>
  <c r="J75" i="2" s="1"/>
  <c r="I75" i="2"/>
  <c r="H75" i="2"/>
  <c r="Y11" i="2"/>
  <c r="Y12" i="2"/>
  <c r="Y13" i="2"/>
  <c r="Y15" i="2"/>
  <c r="Y29" i="2"/>
  <c r="Y30" i="2"/>
  <c r="Y34" i="2"/>
  <c r="Y35" i="2"/>
  <c r="Y36" i="2"/>
  <c r="Y37" i="2"/>
  <c r="Y38" i="2"/>
  <c r="Y39" i="2"/>
  <c r="Y42" i="2"/>
  <c r="Y43" i="2"/>
  <c r="Y44" i="2"/>
  <c r="Y45" i="2"/>
  <c r="Y46" i="2"/>
  <c r="Y47" i="2"/>
  <c r="Y48" i="2"/>
  <c r="Y49" i="2"/>
  <c r="Y50" i="2"/>
  <c r="Y51" i="2"/>
  <c r="Y52" i="2"/>
  <c r="Y53" i="2"/>
  <c r="Y72" i="2"/>
  <c r="Y73" i="2"/>
  <c r="Y74" i="2"/>
  <c r="Y14" i="2"/>
  <c r="P75" i="2" l="1"/>
  <c r="Y16" i="2"/>
  <c r="Y58" i="2"/>
  <c r="Y40" i="2"/>
  <c r="K75" i="2"/>
  <c r="Y56" i="2"/>
</calcChain>
</file>

<file path=xl/sharedStrings.xml><?xml version="1.0" encoding="utf-8"?>
<sst xmlns="http://schemas.openxmlformats.org/spreadsheetml/2006/main" count="236" uniqueCount="153">
  <si>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</si>
  <si>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</si>
  <si>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</si>
  <si>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</si>
  <si>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</si>
  <si>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</si>
  <si>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</si>
  <si>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</si>
  <si>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</si>
  <si>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</si>
  <si>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</si>
  <si>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</si>
  <si>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</si>
  <si>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</si>
  <si>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</si>
  <si>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</si>
  <si>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</si>
  <si>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</si>
  <si>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</si>
  <si>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</si>
  <si>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DVOP</t>
  </si>
  <si>
    <t>JULY 1, 2022-JUNE 30, 2023</t>
  </si>
  <si>
    <t>N.A</t>
  </si>
  <si>
    <t>DTA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</si>
  <si>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</si>
  <si>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</si>
  <si>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</si>
  <si>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</si>
  <si>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</si>
  <si>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</si>
  <si>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</si>
  <si>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</si>
  <si>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</si>
  <si>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</si>
  <si>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</si>
  <si>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</si>
  <si>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</si>
  <si>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</si>
  <si>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</si>
  <si>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</si>
  <si>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</si>
  <si>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</si>
  <si>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</si>
  <si>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</si>
  <si>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</si>
  <si>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</si>
  <si>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</si>
  <si>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</si>
  <si>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</si>
  <si>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</si>
  <si>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</si>
  <si>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</si>
  <si>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</si>
  <si>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</si>
  <si>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</si>
  <si>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</si>
  <si>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</si>
  <si>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</si>
  <si>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</si>
  <si>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</si>
  <si>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</si>
  <si>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</si>
  <si>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</si>
  <si>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</si>
  <si>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</si>
  <si>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</si>
  <si>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</si>
  <si>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</si>
  <si>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</si>
  <si>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</si>
  <si>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</si>
  <si>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</si>
  <si>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</si>
  <si>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</si>
  <si>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</si>
  <si>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</si>
  <si>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</si>
  <si>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</si>
  <si>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</si>
  <si>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</si>
  <si>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</si>
  <si>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</si>
  <si>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</si>
  <si>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</si>
  <si>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</si>
  <si>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</si>
  <si>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</si>
  <si>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</si>
  <si>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</si>
  <si>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</si>
  <si>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</si>
  <si>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</si>
  <si>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</si>
  <si>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</si>
  <si>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</si>
  <si>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</si>
  <si>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</si>
  <si>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</si>
  <si>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</si>
  <si>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</si>
  <si>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</si>
  <si>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</si>
  <si>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</si>
  <si>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TO ADD TRADE FUNDS</t>
  </si>
  <si>
    <t>DUNS 947581567</t>
  </si>
  <si>
    <t>BUDGET #13 FY23 JANUARY 25, 2023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</si>
  <si>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</si>
  <si>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</si>
  <si>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</si>
  <si>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</si>
  <si>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</si>
  <si>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</si>
  <si>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</si>
  <si>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</si>
  <si>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</si>
  <si>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</si>
  <si>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</si>
  <si>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</si>
  <si>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</si>
  <si>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</si>
  <si>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</si>
  <si>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</si>
  <si>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</si>
  <si>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</si>
  <si>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</si>
  <si>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</si>
  <si>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</si>
  <si>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</si>
  <si>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</si>
  <si>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</si>
  <si>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</si>
  <si>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</si>
  <si>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</si>
  <si>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</si>
  <si>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</si>
  <si>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</si>
  <si>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</si>
  <si>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</si>
  <si>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 xml:space="preserve">MA SCSEP </t>
  </si>
  <si>
    <t xml:space="preserve">FAD38278PI </t>
  </si>
  <si>
    <t>9110-1178</t>
  </si>
  <si>
    <t>K116</t>
  </si>
  <si>
    <t>BUDGET #15 FY23 MARCH 21, 2023</t>
  </si>
  <si>
    <t>VENDOR CUSTOMER CODE</t>
  </si>
  <si>
    <t>UEI #</t>
  </si>
  <si>
    <t>HETQJFFB9CB9</t>
  </si>
  <si>
    <t>VC6000192137</t>
  </si>
  <si>
    <t>BUDGET #16 FY23</t>
  </si>
  <si>
    <t>DCSSCSEP23</t>
  </si>
  <si>
    <t>7003-0006</t>
  </si>
  <si>
    <t>K246</t>
  </si>
  <si>
    <t>OPERATION ABLE</t>
  </si>
  <si>
    <t>BUDGET #16 FY23 APRIL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</si>
</sst>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20" fillId="0" borderId="5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0"/>
  <sheetViews>
    <sheetView tabSelected="1" topLeftCell="A4" zoomScaleNormal="100" workbookViewId="0">
      <selection activeCell="A112" sqref="A112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16" width="15.81640625" style="2" hidden="1" customWidth="1"/>
    <col min="17" max="17" width="14.6328125" style="2" hidden="1" customWidth="1"/>
    <col min="18" max="18" width="15.81640625" style="2" hidden="1" customWidth="1"/>
    <col min="19" max="20" width="14.6328125" style="2" hidden="1" customWidth="1"/>
    <col min="21" max="23" width="13.90625" style="2" hidden="1" customWidth="1"/>
    <col min="24" max="24" width="13.90625" style="2" customWidth="1"/>
    <col min="25" max="25" width="12.1796875" style="3" hidden="1" customWidth="1"/>
    <col min="26" max="26" width="12" style="3" bestFit="1" customWidth="1"/>
    <col min="27" max="16384" width="9.1796875" style="3"/>
  </cols>
  <sheetData>
    <row r="1" spans="1:25" ht="20.5" x14ac:dyDescent="0.45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5" ht="20.5" x14ac:dyDescent="0.45">
      <c r="A2" s="4"/>
      <c r="B2" s="12"/>
      <c r="C2" s="12"/>
      <c r="D2" s="12"/>
      <c r="E2" s="13"/>
      <c r="F2" s="13"/>
      <c r="G2" s="13"/>
    </row>
    <row r="3" spans="1:25" ht="20.5" x14ac:dyDescent="0.45">
      <c r="A3" s="36" t="s">
        <v>12</v>
      </c>
      <c r="B3" s="12" t="s">
        <v>7</v>
      </c>
      <c r="C3" s="1"/>
    </row>
    <row r="4" spans="1:25" ht="21" thickBot="1" x14ac:dyDescent="0.5">
      <c r="A4" s="4"/>
      <c r="B4" s="5"/>
      <c r="C4" s="1"/>
    </row>
    <row r="5" spans="1:25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6" t="s">
        <v>107</v>
      </c>
      <c r="H5" s="15" t="s">
        <v>27</v>
      </c>
      <c r="I5" s="66" t="s">
        <v>37</v>
      </c>
      <c r="J5" s="66" t="s">
        <v>46</v>
      </c>
      <c r="K5" s="66" t="s">
        <v>55</v>
      </c>
      <c r="L5" s="66" t="s">
        <v>57</v>
      </c>
      <c r="M5" s="66" t="s">
        <v>63</v>
      </c>
      <c r="N5" s="66" t="s">
        <v>70</v>
      </c>
      <c r="O5" s="66" t="s">
        <v>76</v>
      </c>
      <c r="P5" s="66" t="s">
        <v>82</v>
      </c>
      <c r="Q5" s="66" t="s">
        <v>87</v>
      </c>
      <c r="R5" s="66" t="s">
        <v>93</v>
      </c>
      <c r="S5" s="66" t="s">
        <v>97</v>
      </c>
      <c r="T5" s="66" t="s">
        <v>99</v>
      </c>
      <c r="U5" s="66" t="s">
        <v>102</v>
      </c>
      <c r="V5" s="66" t="s">
        <v>118</v>
      </c>
      <c r="W5" s="66" t="s">
        <v>137</v>
      </c>
      <c r="X5" s="66" t="s">
        <v>147</v>
      </c>
      <c r="Y5" s="38" t="s">
        <v>6</v>
      </c>
    </row>
    <row r="6" spans="1:25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2"/>
    </row>
    <row r="7" spans="1:25" s="7" customFormat="1" ht="15" hidden="1" x14ac:dyDescent="0.35">
      <c r="A7" s="21" t="s">
        <v>66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</row>
    <row r="8" spans="1:25" s="7" customFormat="1" ht="15" hidden="1" x14ac:dyDescent="0.35">
      <c r="A8" s="39" t="s">
        <v>13</v>
      </c>
      <c r="B8" s="23" t="s">
        <v>21</v>
      </c>
      <c r="C8" s="54" t="s">
        <v>67</v>
      </c>
      <c r="D8" s="73" t="s">
        <v>68</v>
      </c>
      <c r="E8" s="74" t="s">
        <v>69</v>
      </c>
      <c r="F8" s="21" t="s">
        <v>22</v>
      </c>
      <c r="G8" s="21"/>
      <c r="H8" s="26"/>
      <c r="I8" s="26"/>
      <c r="J8" s="26"/>
      <c r="K8" s="26"/>
      <c r="L8" s="26"/>
      <c r="M8" s="55">
        <v>95000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72">
        <f>M8</f>
        <v>95000</v>
      </c>
    </row>
    <row r="9" spans="1:25" s="7" customFormat="1" ht="15.5" hidden="1" thickBot="1" x14ac:dyDescent="0.4">
      <c r="A9" s="45" t="s">
        <v>16</v>
      </c>
      <c r="B9" s="64" t="s">
        <v>21</v>
      </c>
      <c r="C9" s="75" t="s">
        <v>88</v>
      </c>
      <c r="D9" s="73" t="s">
        <v>89</v>
      </c>
      <c r="E9" s="73" t="s">
        <v>90</v>
      </c>
      <c r="F9" s="23" t="s">
        <v>14</v>
      </c>
      <c r="G9" s="23"/>
      <c r="H9" s="24"/>
      <c r="I9" s="24"/>
      <c r="J9" s="24"/>
      <c r="K9" s="24"/>
      <c r="L9" s="24"/>
      <c r="M9" s="56"/>
      <c r="N9" s="56"/>
      <c r="O9" s="56"/>
      <c r="P9" s="56"/>
      <c r="Q9" s="56">
        <v>484920.5</v>
      </c>
      <c r="R9" s="56"/>
      <c r="S9" s="56">
        <v>484920.5</v>
      </c>
      <c r="T9" s="56"/>
      <c r="U9" s="56"/>
      <c r="V9" s="56"/>
      <c r="W9" s="56"/>
      <c r="X9" s="56"/>
      <c r="Y9" s="72">
        <f>SUM(Q9:S9)</f>
        <v>969841</v>
      </c>
    </row>
    <row r="10" spans="1:25" s="7" customFormat="1" ht="15.5" hidden="1" thickTop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24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72">
        <f>SUM(Q10)</f>
        <v>0</v>
      </c>
    </row>
    <row r="11" spans="1:25" s="7" customFormat="1" ht="15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24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72">
        <f t="shared" ref="Y11:Y39" si="0">SUM(H11:H11)</f>
        <v>0</v>
      </c>
    </row>
    <row r="12" spans="1:25" s="7" customFormat="1" ht="15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24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72">
        <f t="shared" si="0"/>
        <v>0</v>
      </c>
    </row>
    <row r="13" spans="1:25" s="7" customFormat="1" ht="15" x14ac:dyDescent="0.35">
      <c r="A13" s="21" t="s">
        <v>26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24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72">
        <f t="shared" si="0"/>
        <v>0</v>
      </c>
    </row>
    <row r="14" spans="1:25" s="7" customFormat="1" ht="15" hidden="1" x14ac:dyDescent="0.35">
      <c r="A14" s="37" t="s">
        <v>17</v>
      </c>
      <c r="B14" s="23"/>
      <c r="C14" s="38"/>
      <c r="D14" s="38"/>
      <c r="E14" s="21"/>
      <c r="F14" s="23"/>
      <c r="G14" s="76" t="s">
        <v>109</v>
      </c>
      <c r="H14" s="24"/>
      <c r="I14" s="24"/>
      <c r="J14" s="24"/>
      <c r="K14" s="24"/>
      <c r="L14" s="24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72">
        <f t="shared" si="0"/>
        <v>0</v>
      </c>
    </row>
    <row r="15" spans="1:25" s="7" customFormat="1" ht="15" hidden="1" x14ac:dyDescent="0.35">
      <c r="A15" s="37" t="s">
        <v>17</v>
      </c>
      <c r="B15" s="23"/>
      <c r="C15" s="38"/>
      <c r="D15" s="38"/>
      <c r="E15" s="21"/>
      <c r="F15" s="23"/>
      <c r="G15" s="76" t="s">
        <v>109</v>
      </c>
      <c r="H15" s="24"/>
      <c r="I15" s="24"/>
      <c r="J15" s="24"/>
      <c r="K15" s="24"/>
      <c r="L15" s="24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72">
        <f t="shared" si="0"/>
        <v>0</v>
      </c>
    </row>
    <row r="16" spans="1:25" s="7" customFormat="1" ht="15" hidden="1" x14ac:dyDescent="0.35">
      <c r="A16" s="37" t="s">
        <v>18</v>
      </c>
      <c r="B16" s="23" t="s">
        <v>52</v>
      </c>
      <c r="C16" s="21" t="s">
        <v>79</v>
      </c>
      <c r="D16" s="21" t="s">
        <v>80</v>
      </c>
      <c r="E16" s="21" t="s">
        <v>81</v>
      </c>
      <c r="F16" s="23" t="s">
        <v>19</v>
      </c>
      <c r="G16" s="76" t="s">
        <v>109</v>
      </c>
      <c r="H16" s="24"/>
      <c r="I16" s="24"/>
      <c r="J16" s="24"/>
      <c r="K16" s="24"/>
      <c r="L16" s="24"/>
      <c r="M16" s="56"/>
      <c r="N16" s="56"/>
      <c r="O16" s="56">
        <f>58466-1</f>
        <v>58465</v>
      </c>
      <c r="P16" s="56"/>
      <c r="Q16" s="56"/>
      <c r="R16" s="56"/>
      <c r="S16" s="56"/>
      <c r="T16" s="56"/>
      <c r="U16" s="56"/>
      <c r="V16" s="56"/>
      <c r="W16" s="56"/>
      <c r="X16" s="56"/>
      <c r="Y16" s="72">
        <f>O16</f>
        <v>58465</v>
      </c>
    </row>
    <row r="17" spans="1:25" s="7" customFormat="1" ht="15" hidden="1" x14ac:dyDescent="0.35">
      <c r="A17" s="37" t="s">
        <v>18</v>
      </c>
      <c r="B17" s="23" t="s">
        <v>54</v>
      </c>
      <c r="C17" s="21" t="s">
        <v>79</v>
      </c>
      <c r="D17" s="21" t="s">
        <v>80</v>
      </c>
      <c r="E17" s="21" t="s">
        <v>81</v>
      </c>
      <c r="F17" s="23" t="s">
        <v>19</v>
      </c>
      <c r="G17" s="76" t="s">
        <v>109</v>
      </c>
      <c r="H17" s="24"/>
      <c r="I17" s="24"/>
      <c r="J17" s="24"/>
      <c r="K17" s="24"/>
      <c r="L17" s="24"/>
      <c r="M17" s="56"/>
      <c r="N17" s="56"/>
      <c r="O17" s="56">
        <v>1</v>
      </c>
      <c r="P17" s="56"/>
      <c r="Q17" s="56"/>
      <c r="R17" s="56"/>
      <c r="S17" s="56"/>
      <c r="T17" s="56"/>
      <c r="U17" s="56"/>
      <c r="V17" s="56"/>
      <c r="W17" s="56"/>
      <c r="X17" s="56"/>
      <c r="Y17" s="72">
        <f>O17</f>
        <v>1</v>
      </c>
    </row>
    <row r="18" spans="1:25" s="7" customFormat="1" ht="15" hidden="1" x14ac:dyDescent="0.35">
      <c r="A18" s="79" t="s">
        <v>119</v>
      </c>
      <c r="B18" s="64" t="s">
        <v>21</v>
      </c>
      <c r="C18" s="80" t="s">
        <v>133</v>
      </c>
      <c r="D18" s="81" t="s">
        <v>120</v>
      </c>
      <c r="E18" s="81" t="s">
        <v>121</v>
      </c>
      <c r="F18" s="23" t="s">
        <v>14</v>
      </c>
      <c r="G18" s="23"/>
      <c r="H18" s="24"/>
      <c r="I18" s="24"/>
      <c r="J18" s="24"/>
      <c r="K18" s="24"/>
      <c r="L18" s="24"/>
      <c r="M18" s="56"/>
      <c r="N18" s="56"/>
      <c r="O18" s="56"/>
      <c r="P18" s="56"/>
      <c r="Q18" s="56"/>
      <c r="R18" s="56"/>
      <c r="S18" s="56"/>
      <c r="T18" s="56"/>
      <c r="U18" s="56"/>
      <c r="V18" s="56">
        <v>3000</v>
      </c>
      <c r="W18" s="56"/>
      <c r="X18" s="56"/>
      <c r="Y18" s="72">
        <f>V18</f>
        <v>3000</v>
      </c>
    </row>
    <row r="19" spans="1:25" s="7" customFormat="1" ht="15" hidden="1" x14ac:dyDescent="0.35">
      <c r="A19" s="79" t="s">
        <v>122</v>
      </c>
      <c r="B19" s="64" t="s">
        <v>21</v>
      </c>
      <c r="C19" s="82" t="s">
        <v>134</v>
      </c>
      <c r="D19" s="82" t="s">
        <v>123</v>
      </c>
      <c r="E19" s="81" t="s">
        <v>124</v>
      </c>
      <c r="F19" s="23" t="s">
        <v>14</v>
      </c>
      <c r="G19" s="23"/>
      <c r="H19" s="24"/>
      <c r="I19" s="24"/>
      <c r="J19" s="24"/>
      <c r="K19" s="24"/>
      <c r="L19" s="24"/>
      <c r="M19" s="56"/>
      <c r="N19" s="56"/>
      <c r="O19" s="56"/>
      <c r="P19" s="56"/>
      <c r="Q19" s="56"/>
      <c r="R19" s="56"/>
      <c r="S19" s="56"/>
      <c r="T19" s="56"/>
      <c r="U19" s="56"/>
      <c r="V19" s="56">
        <v>5069.95</v>
      </c>
      <c r="W19" s="56"/>
      <c r="X19" s="56"/>
      <c r="Y19" s="72">
        <f t="shared" ref="Y19:Y28" si="1">V19</f>
        <v>5069.95</v>
      </c>
    </row>
    <row r="20" spans="1:25" s="7" customFormat="1" ht="15" hidden="1" x14ac:dyDescent="0.35">
      <c r="A20" s="79" t="s">
        <v>125</v>
      </c>
      <c r="B20" s="64" t="s">
        <v>21</v>
      </c>
      <c r="C20" s="83" t="s">
        <v>135</v>
      </c>
      <c r="D20" s="83" t="s">
        <v>126</v>
      </c>
      <c r="E20" s="84" t="s">
        <v>127</v>
      </c>
      <c r="F20" s="23" t="s">
        <v>14</v>
      </c>
      <c r="G20" s="23"/>
      <c r="H20" s="24"/>
      <c r="I20" s="24"/>
      <c r="J20" s="24"/>
      <c r="K20" s="24"/>
      <c r="L20" s="24"/>
      <c r="M20" s="56"/>
      <c r="N20" s="56"/>
      <c r="O20" s="56"/>
      <c r="P20" s="56"/>
      <c r="Q20" s="56"/>
      <c r="R20" s="56"/>
      <c r="S20" s="56"/>
      <c r="T20" s="56"/>
      <c r="U20" s="56"/>
      <c r="V20" s="56">
        <v>6759.93</v>
      </c>
      <c r="W20" s="56"/>
      <c r="X20" s="56"/>
      <c r="Y20" s="72">
        <f t="shared" si="1"/>
        <v>6759.93</v>
      </c>
    </row>
    <row r="21" spans="1:25" s="7" customFormat="1" ht="15" hidden="1" x14ac:dyDescent="0.35">
      <c r="A21" s="79" t="s">
        <v>128</v>
      </c>
      <c r="B21" s="64" t="s">
        <v>21</v>
      </c>
      <c r="C21" s="85" t="s">
        <v>136</v>
      </c>
      <c r="D21" s="85" t="s">
        <v>129</v>
      </c>
      <c r="E21" s="86" t="s">
        <v>130</v>
      </c>
      <c r="F21" s="23" t="s">
        <v>14</v>
      </c>
      <c r="G21" s="23"/>
      <c r="H21" s="24"/>
      <c r="I21" s="24"/>
      <c r="J21" s="24"/>
      <c r="K21" s="24"/>
      <c r="L21" s="24"/>
      <c r="M21" s="56"/>
      <c r="N21" s="56"/>
      <c r="O21" s="56"/>
      <c r="P21" s="56"/>
      <c r="Q21" s="56"/>
      <c r="R21" s="56"/>
      <c r="S21" s="56"/>
      <c r="T21" s="56"/>
      <c r="U21" s="56"/>
      <c r="V21" s="56">
        <v>7142.95</v>
      </c>
      <c r="W21" s="56"/>
      <c r="X21" s="56"/>
      <c r="Y21" s="72">
        <f t="shared" si="1"/>
        <v>7142.95</v>
      </c>
    </row>
    <row r="22" spans="1:25" s="7" customFormat="1" ht="15" hidden="1" x14ac:dyDescent="0.35">
      <c r="A22" s="87" t="s">
        <v>138</v>
      </c>
      <c r="B22" s="64" t="s">
        <v>21</v>
      </c>
      <c r="C22" s="88" t="s">
        <v>139</v>
      </c>
      <c r="D22" s="89" t="s">
        <v>140</v>
      </c>
      <c r="E22" s="84" t="s">
        <v>141</v>
      </c>
      <c r="F22" s="23" t="s">
        <v>14</v>
      </c>
      <c r="G22" s="47"/>
      <c r="H22" s="24"/>
      <c r="I22" s="24"/>
      <c r="J22" s="24"/>
      <c r="K22" s="24"/>
      <c r="L22" s="24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>
        <v>1380.67</v>
      </c>
      <c r="X22" s="56"/>
      <c r="Y22" s="72">
        <f>W22</f>
        <v>1380.67</v>
      </c>
    </row>
    <row r="23" spans="1:25" s="7" customFormat="1" ht="15" x14ac:dyDescent="0.35">
      <c r="A23" s="37" t="s">
        <v>151</v>
      </c>
      <c r="B23" s="64" t="s">
        <v>21</v>
      </c>
      <c r="C23" s="21" t="s">
        <v>148</v>
      </c>
      <c r="D23" s="21" t="s">
        <v>149</v>
      </c>
      <c r="E23" s="94" t="s">
        <v>150</v>
      </c>
      <c r="F23" s="23" t="s">
        <v>14</v>
      </c>
      <c r="G23" s="47"/>
      <c r="H23" s="24"/>
      <c r="I23" s="24"/>
      <c r="J23" s="24"/>
      <c r="K23" s="24"/>
      <c r="L23" s="24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>
        <v>1926.67</v>
      </c>
      <c r="Y23" s="72">
        <f>X23</f>
        <v>1926.67</v>
      </c>
    </row>
    <row r="24" spans="1:25" s="7" customFormat="1" ht="15" hidden="1" x14ac:dyDescent="0.35">
      <c r="A24" s="46" t="s">
        <v>23</v>
      </c>
      <c r="B24" s="23"/>
      <c r="C24" s="60"/>
      <c r="D24" s="38"/>
      <c r="E24" s="21"/>
      <c r="F24" s="23" t="s">
        <v>14</v>
      </c>
      <c r="G24" s="23"/>
      <c r="H24" s="24"/>
      <c r="I24" s="24"/>
      <c r="J24" s="24"/>
      <c r="K24" s="24"/>
      <c r="L24" s="24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72">
        <f t="shared" si="1"/>
        <v>0</v>
      </c>
    </row>
    <row r="25" spans="1:25" s="7" customFormat="1" ht="15" hidden="1" x14ac:dyDescent="0.35">
      <c r="A25" s="46" t="s">
        <v>30</v>
      </c>
      <c r="B25" s="64" t="s">
        <v>31</v>
      </c>
      <c r="C25" s="21" t="s">
        <v>32</v>
      </c>
      <c r="D25" s="38" t="s">
        <v>24</v>
      </c>
      <c r="E25" s="21" t="s">
        <v>25</v>
      </c>
      <c r="F25" s="23">
        <v>10.561</v>
      </c>
      <c r="G25" s="23"/>
      <c r="H25" s="56">
        <v>6853.7199999999993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72">
        <f t="shared" si="1"/>
        <v>0</v>
      </c>
    </row>
    <row r="26" spans="1:25" s="7" customFormat="1" ht="15" hidden="1" x14ac:dyDescent="0.35">
      <c r="A26" s="37" t="s">
        <v>33</v>
      </c>
      <c r="B26" s="64" t="s">
        <v>21</v>
      </c>
      <c r="C26" s="21" t="s">
        <v>34</v>
      </c>
      <c r="D26" s="21" t="s">
        <v>35</v>
      </c>
      <c r="E26" s="21" t="s">
        <v>36</v>
      </c>
      <c r="F26" s="23" t="s">
        <v>14</v>
      </c>
      <c r="G26" s="23"/>
      <c r="H26" s="24"/>
      <c r="I26" s="24">
        <v>20181.783267298233</v>
      </c>
      <c r="J26" s="24"/>
      <c r="K26" s="24"/>
      <c r="L26" s="24"/>
      <c r="M26" s="56"/>
      <c r="N26" s="56"/>
      <c r="O26" s="56"/>
      <c r="P26" s="56"/>
      <c r="Q26" s="56"/>
      <c r="R26" s="56"/>
      <c r="S26" s="56"/>
      <c r="T26" s="56">
        <v>17500</v>
      </c>
      <c r="U26" s="56"/>
      <c r="V26" s="56"/>
      <c r="W26" s="56"/>
      <c r="X26" s="56"/>
      <c r="Y26" s="72">
        <f t="shared" si="1"/>
        <v>0</v>
      </c>
    </row>
    <row r="27" spans="1:25" s="7" customFormat="1" ht="15" hidden="1" x14ac:dyDescent="0.35">
      <c r="A27" s="37"/>
      <c r="B27" s="64"/>
      <c r="C27" s="21"/>
      <c r="D27" s="21"/>
      <c r="E27" s="21"/>
      <c r="F27" s="23"/>
      <c r="G27" s="23"/>
      <c r="H27" s="24"/>
      <c r="I27" s="24"/>
      <c r="J27" s="24"/>
      <c r="K27" s="24"/>
      <c r="L27" s="24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72">
        <f t="shared" si="1"/>
        <v>0</v>
      </c>
    </row>
    <row r="28" spans="1:25" s="7" customFormat="1" ht="15" x14ac:dyDescent="0.35">
      <c r="A28" s="37"/>
      <c r="B28" s="64"/>
      <c r="C28" s="21"/>
      <c r="D28" s="21"/>
      <c r="E28" s="21"/>
      <c r="F28" s="23"/>
      <c r="G28" s="23"/>
      <c r="H28" s="24"/>
      <c r="I28" s="24"/>
      <c r="J28" s="24"/>
      <c r="K28" s="24"/>
      <c r="L28" s="2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72">
        <f t="shared" si="1"/>
        <v>0</v>
      </c>
    </row>
    <row r="29" spans="1:25" s="8" customFormat="1" ht="15" hidden="1" x14ac:dyDescent="0.35">
      <c r="A29" s="15" t="s">
        <v>8</v>
      </c>
      <c r="B29" s="17"/>
      <c r="C29" s="20"/>
      <c r="D29" s="20"/>
      <c r="E29" s="17"/>
      <c r="F29" s="17"/>
      <c r="G29" s="17"/>
      <c r="H29" s="24"/>
      <c r="I29" s="24"/>
      <c r="J29" s="24"/>
      <c r="K29" s="24"/>
      <c r="L29" s="24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72">
        <f t="shared" si="0"/>
        <v>0</v>
      </c>
    </row>
    <row r="30" spans="1:25" s="7" customFormat="1" ht="15" hidden="1" x14ac:dyDescent="0.35">
      <c r="A30" s="21" t="s">
        <v>106</v>
      </c>
      <c r="B30" s="17"/>
      <c r="C30" s="20"/>
      <c r="D30" s="20"/>
      <c r="E30" s="17"/>
      <c r="F30" s="17"/>
      <c r="G30" s="17"/>
      <c r="H30" s="24"/>
      <c r="I30" s="24"/>
      <c r="J30" s="24"/>
      <c r="K30" s="24"/>
      <c r="L30" s="24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72">
        <f t="shared" si="0"/>
        <v>0</v>
      </c>
    </row>
    <row r="31" spans="1:25" s="8" customFormat="1" ht="15" hidden="1" x14ac:dyDescent="0.35">
      <c r="A31" s="41" t="s">
        <v>113</v>
      </c>
      <c r="B31" s="23" t="s">
        <v>21</v>
      </c>
      <c r="C31" s="58" t="s">
        <v>114</v>
      </c>
      <c r="D31" s="52" t="s">
        <v>115</v>
      </c>
      <c r="E31" s="52" t="s">
        <v>116</v>
      </c>
      <c r="F31" s="21">
        <v>17.245000000000001</v>
      </c>
      <c r="G31" s="76" t="s">
        <v>110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6" t="s">
        <v>110</v>
      </c>
      <c r="T31" s="56"/>
      <c r="U31" s="56">
        <f>6484.26077305533-1</f>
        <v>6483.26077305533</v>
      </c>
      <c r="V31" s="56"/>
      <c r="W31" s="56"/>
      <c r="X31" s="56"/>
      <c r="Y31" s="72">
        <f>SUM(U31)</f>
        <v>6483.26077305533</v>
      </c>
    </row>
    <row r="32" spans="1:25" s="8" customFormat="1" ht="15" hidden="1" x14ac:dyDescent="0.35">
      <c r="A32" s="41" t="s">
        <v>113</v>
      </c>
      <c r="B32" s="23" t="s">
        <v>117</v>
      </c>
      <c r="C32" s="58" t="s">
        <v>114</v>
      </c>
      <c r="D32" s="52" t="s">
        <v>115</v>
      </c>
      <c r="E32" s="52" t="s">
        <v>116</v>
      </c>
      <c r="F32" s="21">
        <v>17.245000000000001</v>
      </c>
      <c r="G32" s="76" t="s">
        <v>110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6" t="s">
        <v>110</v>
      </c>
      <c r="T32" s="56"/>
      <c r="U32" s="56">
        <v>1</v>
      </c>
      <c r="V32" s="56"/>
      <c r="W32" s="56"/>
      <c r="X32" s="56"/>
      <c r="Y32" s="72">
        <f>SUM(U32)</f>
        <v>1</v>
      </c>
    </row>
    <row r="33" spans="1:26" s="7" customFormat="1" ht="15" hidden="1" x14ac:dyDescent="0.35">
      <c r="A33" s="41"/>
      <c r="B33" s="23"/>
      <c r="C33" s="21"/>
      <c r="D33" s="21"/>
      <c r="E33" s="21"/>
      <c r="F33" s="21"/>
      <c r="G33" s="21"/>
      <c r="H33" s="24"/>
      <c r="I33" s="24"/>
      <c r="J33" s="24"/>
      <c r="K33" s="24"/>
      <c r="L33" s="24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72"/>
    </row>
    <row r="34" spans="1:26" s="7" customFormat="1" ht="15" hidden="1" x14ac:dyDescent="0.35">
      <c r="A34" s="43"/>
      <c r="B34" s="53"/>
      <c r="C34" s="21"/>
      <c r="D34" s="21"/>
      <c r="E34" s="21"/>
      <c r="F34" s="21"/>
      <c r="G34" s="21"/>
      <c r="H34" s="24"/>
      <c r="I34" s="24"/>
      <c r="J34" s="24"/>
      <c r="K34" s="24"/>
      <c r="L34" s="24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>
        <f t="shared" si="0"/>
        <v>0</v>
      </c>
    </row>
    <row r="35" spans="1:26" s="7" customFormat="1" ht="15" hidden="1" x14ac:dyDescent="0.35">
      <c r="A35" s="43"/>
      <c r="B35" s="23"/>
      <c r="C35" s="21"/>
      <c r="D35" s="21"/>
      <c r="E35" s="21"/>
      <c r="F35" s="21"/>
      <c r="G35" s="21"/>
      <c r="H35" s="24"/>
      <c r="I35" s="24"/>
      <c r="J35" s="24"/>
      <c r="K35" s="24"/>
      <c r="L35" s="24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72">
        <f t="shared" si="0"/>
        <v>0</v>
      </c>
    </row>
    <row r="36" spans="1:26" s="6" customFormat="1" ht="14.5" hidden="1" x14ac:dyDescent="0.35">
      <c r="A36" s="43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24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>
        <f t="shared" si="0"/>
        <v>0</v>
      </c>
    </row>
    <row r="37" spans="1:26" s="6" customFormat="1" ht="14.5" hidden="1" x14ac:dyDescent="0.35">
      <c r="A37" s="9"/>
      <c r="B37" s="17"/>
      <c r="C37" s="18"/>
      <c r="D37" s="18"/>
      <c r="E37" s="19"/>
      <c r="F37" s="20"/>
      <c r="G37" s="20"/>
      <c r="H37" s="24"/>
      <c r="I37" s="24"/>
      <c r="J37" s="24"/>
      <c r="K37" s="24"/>
      <c r="L37" s="24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72">
        <f t="shared" si="0"/>
        <v>0</v>
      </c>
    </row>
    <row r="38" spans="1:26" s="7" customFormat="1" ht="15" hidden="1" x14ac:dyDescent="0.35">
      <c r="A38" s="15" t="s">
        <v>8</v>
      </c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24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72">
        <f t="shared" si="0"/>
        <v>0</v>
      </c>
    </row>
    <row r="39" spans="1:26" s="8" customFormat="1" ht="15" hidden="1" x14ac:dyDescent="0.35">
      <c r="A39" s="21" t="s">
        <v>40</v>
      </c>
      <c r="B39" s="17"/>
      <c r="C39" s="25"/>
      <c r="D39" s="25"/>
      <c r="E39" s="25"/>
      <c r="F39" s="17"/>
      <c r="G39" s="17"/>
      <c r="H39" s="24"/>
      <c r="I39" s="24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72">
        <f t="shared" si="0"/>
        <v>0</v>
      </c>
    </row>
    <row r="40" spans="1:26" s="8" customFormat="1" ht="15" hidden="1" x14ac:dyDescent="0.35">
      <c r="A40" s="67" t="s">
        <v>41</v>
      </c>
      <c r="B40" s="64" t="s">
        <v>21</v>
      </c>
      <c r="C40" s="21" t="s">
        <v>42</v>
      </c>
      <c r="D40" s="21" t="s">
        <v>43</v>
      </c>
      <c r="E40" s="21" t="s">
        <v>44</v>
      </c>
      <c r="F40" s="21">
        <v>17.225000000000001</v>
      </c>
      <c r="G40" s="21"/>
      <c r="H40" s="24"/>
      <c r="I40" s="24"/>
      <c r="J40" s="56">
        <f>35639.26-1</f>
        <v>35638.26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72">
        <f>SUM(J40)</f>
        <v>35638.26</v>
      </c>
    </row>
    <row r="41" spans="1:26" s="8" customFormat="1" ht="15" hidden="1" x14ac:dyDescent="0.35">
      <c r="A41" s="67" t="s">
        <v>41</v>
      </c>
      <c r="B41" s="68" t="s">
        <v>45</v>
      </c>
      <c r="C41" s="21" t="s">
        <v>42</v>
      </c>
      <c r="D41" s="21" t="s">
        <v>43</v>
      </c>
      <c r="E41" s="21" t="s">
        <v>44</v>
      </c>
      <c r="F41" s="21">
        <v>17.225000000000001</v>
      </c>
      <c r="G41" s="21"/>
      <c r="H41" s="24"/>
      <c r="I41" s="24"/>
      <c r="J41" s="56">
        <v>1</v>
      </c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72">
        <f>SUM(J41)</f>
        <v>1</v>
      </c>
    </row>
    <row r="42" spans="1:26" s="7" customFormat="1" ht="15" hidden="1" x14ac:dyDescent="0.35">
      <c r="A42" s="43"/>
      <c r="B42" s="23"/>
      <c r="C42" s="21"/>
      <c r="D42" s="21"/>
      <c r="E42" s="21"/>
      <c r="F42" s="21"/>
      <c r="G42" s="21"/>
      <c r="H42" s="26"/>
      <c r="I42" s="26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72">
        <f t="shared" ref="Y42:Y53" si="2">SUM(H42:H42)</f>
        <v>0</v>
      </c>
      <c r="Z42" s="61"/>
    </row>
    <row r="43" spans="1:26" s="6" customFormat="1" ht="14.5" hidden="1" x14ac:dyDescent="0.35">
      <c r="A43" s="15" t="s">
        <v>8</v>
      </c>
      <c r="B43" s="17"/>
      <c r="C43" s="18"/>
      <c r="D43" s="18"/>
      <c r="E43" s="19"/>
      <c r="F43" s="20"/>
      <c r="G43" s="20"/>
      <c r="H43" s="24"/>
      <c r="I43" s="24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72">
        <f t="shared" si="2"/>
        <v>0</v>
      </c>
    </row>
    <row r="44" spans="1:26" s="7" customFormat="1" ht="15" hidden="1" x14ac:dyDescent="0.35">
      <c r="A44" s="21" t="s">
        <v>108</v>
      </c>
      <c r="B44" s="17"/>
      <c r="C44" s="18"/>
      <c r="D44" s="18"/>
      <c r="E44" s="19"/>
      <c r="F44" s="20"/>
      <c r="G44" s="20"/>
      <c r="H44" s="24"/>
      <c r="I44" s="24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72">
        <f t="shared" si="2"/>
        <v>0</v>
      </c>
    </row>
    <row r="45" spans="1:26" s="30" customFormat="1" ht="14.5" hidden="1" x14ac:dyDescent="0.35">
      <c r="A45" s="49" t="s">
        <v>20</v>
      </c>
      <c r="B45" s="23"/>
      <c r="C45" s="40"/>
      <c r="D45" s="40"/>
      <c r="E45" s="42"/>
      <c r="F45" s="38">
        <v>17.800999999999998</v>
      </c>
      <c r="G45" s="76" t="s">
        <v>111</v>
      </c>
      <c r="H45" s="26"/>
      <c r="I45" s="26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72">
        <f t="shared" si="2"/>
        <v>0</v>
      </c>
    </row>
    <row r="46" spans="1:26" s="30" customFormat="1" ht="14.5" hidden="1" x14ac:dyDescent="0.35">
      <c r="A46" s="43"/>
      <c r="B46" s="23"/>
      <c r="C46" s="58"/>
      <c r="D46" s="40"/>
      <c r="E46" s="58"/>
      <c r="F46" s="21"/>
      <c r="G46" s="21"/>
      <c r="H46" s="26"/>
      <c r="I46" s="26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72">
        <f t="shared" si="2"/>
        <v>0</v>
      </c>
    </row>
    <row r="47" spans="1:26" s="30" customFormat="1" ht="14.5" hidden="1" x14ac:dyDescent="0.35">
      <c r="A47" s="49"/>
      <c r="B47" s="23"/>
      <c r="C47" s="40"/>
      <c r="D47" s="40"/>
      <c r="E47" s="42"/>
      <c r="F47" s="38"/>
      <c r="G47" s="38"/>
      <c r="H47" s="26"/>
      <c r="I47" s="26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72">
        <f t="shared" si="2"/>
        <v>0</v>
      </c>
    </row>
    <row r="48" spans="1:26" s="30" customFormat="1" ht="14.5" hidden="1" x14ac:dyDescent="0.35">
      <c r="A48" s="49"/>
      <c r="B48" s="23"/>
      <c r="C48" s="40"/>
      <c r="D48" s="40"/>
      <c r="E48" s="42"/>
      <c r="F48" s="38"/>
      <c r="G48" s="38"/>
      <c r="H48" s="26"/>
      <c r="I48" s="26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72">
        <f t="shared" si="2"/>
        <v>0</v>
      </c>
      <c r="Z48" s="50"/>
    </row>
    <row r="49" spans="1:25" s="30" customFormat="1" ht="14.5" hidden="1" x14ac:dyDescent="0.35">
      <c r="A49" s="41"/>
      <c r="B49" s="23"/>
      <c r="C49" s="48"/>
      <c r="D49" s="48"/>
      <c r="E49" s="48"/>
      <c r="F49" s="23"/>
      <c r="G49" s="23"/>
      <c r="H49" s="26"/>
      <c r="I49" s="26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72">
        <f t="shared" si="2"/>
        <v>0</v>
      </c>
    </row>
    <row r="50" spans="1:25" s="30" customFormat="1" ht="14.5" hidden="1" x14ac:dyDescent="0.35">
      <c r="A50" s="43"/>
      <c r="B50" s="23"/>
      <c r="C50" s="21"/>
      <c r="D50" s="21"/>
      <c r="E50" s="21"/>
      <c r="F50" s="44"/>
      <c r="G50" s="4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72">
        <f t="shared" si="2"/>
        <v>0</v>
      </c>
    </row>
    <row r="51" spans="1:25" s="30" customFormat="1" ht="14.5" hidden="1" x14ac:dyDescent="0.35">
      <c r="A51" s="43"/>
      <c r="B51" s="23"/>
      <c r="C51" s="21"/>
      <c r="D51" s="21"/>
      <c r="E51" s="21"/>
      <c r="F51" s="44"/>
      <c r="G51" s="44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72">
        <f t="shared" si="2"/>
        <v>0</v>
      </c>
    </row>
    <row r="52" spans="1:25" s="30" customFormat="1" ht="14.5" hidden="1" x14ac:dyDescent="0.35">
      <c r="A52" s="15" t="s">
        <v>8</v>
      </c>
      <c r="B52" s="23"/>
      <c r="C52" s="21"/>
      <c r="D52" s="21"/>
      <c r="E52" s="21"/>
      <c r="F52" s="44"/>
      <c r="G52" s="44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72">
        <f t="shared" si="2"/>
        <v>0</v>
      </c>
    </row>
    <row r="53" spans="1:25" s="30" customFormat="1" ht="14.5" hidden="1" x14ac:dyDescent="0.35">
      <c r="A53" s="21" t="s">
        <v>56</v>
      </c>
      <c r="B53" s="23"/>
      <c r="C53" s="21"/>
      <c r="D53" s="21"/>
      <c r="E53" s="21"/>
      <c r="F53" s="44"/>
      <c r="G53" s="4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72">
        <f t="shared" si="2"/>
        <v>0</v>
      </c>
    </row>
    <row r="54" spans="1:25" s="30" customFormat="1" ht="15.5" hidden="1" x14ac:dyDescent="0.35">
      <c r="A54" s="69" t="s">
        <v>51</v>
      </c>
      <c r="B54" s="23" t="s">
        <v>52</v>
      </c>
      <c r="C54" s="21" t="s">
        <v>53</v>
      </c>
      <c r="D54" s="70" t="s">
        <v>15</v>
      </c>
      <c r="E54" s="70">
        <v>6501</v>
      </c>
      <c r="F54" s="23">
        <v>17.259</v>
      </c>
      <c r="G54" s="77" t="s">
        <v>112</v>
      </c>
      <c r="H54" s="55"/>
      <c r="I54" s="55"/>
      <c r="J54" s="55"/>
      <c r="K54" s="55">
        <f>882253-1</f>
        <v>882252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72">
        <f>SUM(K54)</f>
        <v>882252</v>
      </c>
    </row>
    <row r="55" spans="1:25" s="30" customFormat="1" ht="15.5" hidden="1" x14ac:dyDescent="0.35">
      <c r="A55" s="69" t="s">
        <v>51</v>
      </c>
      <c r="B55" s="23" t="s">
        <v>54</v>
      </c>
      <c r="C55" s="21" t="s">
        <v>53</v>
      </c>
      <c r="D55" s="70" t="s">
        <v>15</v>
      </c>
      <c r="E55" s="70">
        <v>6501</v>
      </c>
      <c r="F55" s="23">
        <v>17.259</v>
      </c>
      <c r="G55" s="77" t="s">
        <v>112</v>
      </c>
      <c r="H55" s="55"/>
      <c r="I55" s="55"/>
      <c r="J55" s="55"/>
      <c r="K55" s="55">
        <v>1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72">
        <f>SUM(K55)</f>
        <v>1</v>
      </c>
    </row>
    <row r="56" spans="1:25" s="30" customFormat="1" ht="15.5" hidden="1" x14ac:dyDescent="0.35">
      <c r="A56" s="37" t="s">
        <v>71</v>
      </c>
      <c r="B56" s="23" t="s">
        <v>52</v>
      </c>
      <c r="C56" s="52" t="s">
        <v>72</v>
      </c>
      <c r="D56" s="71" t="s">
        <v>73</v>
      </c>
      <c r="E56" s="71">
        <v>6502</v>
      </c>
      <c r="F56" s="21">
        <v>17.257999999999999</v>
      </c>
      <c r="G56" s="77" t="s">
        <v>112</v>
      </c>
      <c r="H56" s="55"/>
      <c r="I56" s="55"/>
      <c r="J56" s="55"/>
      <c r="K56" s="55"/>
      <c r="L56" s="55"/>
      <c r="M56" s="55"/>
      <c r="N56" s="55">
        <f>145284-1</f>
        <v>145283</v>
      </c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72">
        <f>SUM(N56)</f>
        <v>145283</v>
      </c>
    </row>
    <row r="57" spans="1:25" s="30" customFormat="1" ht="15.5" hidden="1" x14ac:dyDescent="0.35">
      <c r="A57" s="37" t="s">
        <v>71</v>
      </c>
      <c r="B57" s="23" t="s">
        <v>54</v>
      </c>
      <c r="C57" s="52" t="s">
        <v>72</v>
      </c>
      <c r="D57" s="71" t="s">
        <v>73</v>
      </c>
      <c r="E57" s="71">
        <v>6502</v>
      </c>
      <c r="F57" s="21">
        <v>17.257999999999999</v>
      </c>
      <c r="G57" s="77" t="s">
        <v>112</v>
      </c>
      <c r="H57" s="55"/>
      <c r="I57" s="55"/>
      <c r="J57" s="55"/>
      <c r="K57" s="55"/>
      <c r="L57" s="55"/>
      <c r="M57" s="55"/>
      <c r="N57" s="55">
        <v>1</v>
      </c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72">
        <f t="shared" ref="Y57:Y71" si="3">SUM(N57)</f>
        <v>1</v>
      </c>
    </row>
    <row r="58" spans="1:25" s="30" customFormat="1" ht="15.5" hidden="1" x14ac:dyDescent="0.35">
      <c r="A58" s="41" t="s">
        <v>61</v>
      </c>
      <c r="B58" s="23" t="s">
        <v>52</v>
      </c>
      <c r="C58" s="21" t="s">
        <v>60</v>
      </c>
      <c r="D58" s="71" t="s">
        <v>62</v>
      </c>
      <c r="E58" s="71">
        <v>6503</v>
      </c>
      <c r="F58" s="21">
        <v>17.277999999999999</v>
      </c>
      <c r="G58" s="77" t="s">
        <v>112</v>
      </c>
      <c r="H58" s="55"/>
      <c r="I58" s="55"/>
      <c r="J58" s="55"/>
      <c r="K58" s="55"/>
      <c r="L58" s="55">
        <f>176424-1</f>
        <v>176423</v>
      </c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72">
        <f>SUM(L58:O58)</f>
        <v>176423</v>
      </c>
    </row>
    <row r="59" spans="1:25" s="30" customFormat="1" ht="15.5" hidden="1" x14ac:dyDescent="0.35">
      <c r="A59" s="41" t="s">
        <v>61</v>
      </c>
      <c r="B59" s="23" t="s">
        <v>54</v>
      </c>
      <c r="C59" s="21" t="s">
        <v>60</v>
      </c>
      <c r="D59" s="71" t="s">
        <v>62</v>
      </c>
      <c r="E59" s="71">
        <v>6503</v>
      </c>
      <c r="F59" s="21">
        <v>17.277999999999999</v>
      </c>
      <c r="G59" s="77" t="s">
        <v>112</v>
      </c>
      <c r="H59" s="55"/>
      <c r="I59" s="55"/>
      <c r="J59" s="55"/>
      <c r="K59" s="55"/>
      <c r="L59" s="55">
        <v>1</v>
      </c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72">
        <f>SUM(L59:O59)</f>
        <v>1</v>
      </c>
    </row>
    <row r="60" spans="1:25" s="30" customFormat="1" ht="15.5" hidden="1" x14ac:dyDescent="0.35">
      <c r="A60" s="41"/>
      <c r="B60" s="23"/>
      <c r="C60" s="21"/>
      <c r="D60" s="71"/>
      <c r="E60" s="71"/>
      <c r="F60" s="21"/>
      <c r="G60" s="77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72"/>
    </row>
    <row r="61" spans="1:25" s="30" customFormat="1" ht="15.5" hidden="1" x14ac:dyDescent="0.35">
      <c r="A61" s="37" t="s">
        <v>71</v>
      </c>
      <c r="B61" s="23" t="s">
        <v>83</v>
      </c>
      <c r="C61" s="21" t="s">
        <v>94</v>
      </c>
      <c r="D61" s="71" t="s">
        <v>73</v>
      </c>
      <c r="E61" s="71">
        <v>6502</v>
      </c>
      <c r="F61" s="21">
        <v>17.257999999999999</v>
      </c>
      <c r="G61" s="77" t="s">
        <v>112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>
        <f>649252-1</f>
        <v>649251</v>
      </c>
      <c r="S61" s="55"/>
      <c r="T61" s="55"/>
      <c r="U61" s="55"/>
      <c r="V61" s="55"/>
      <c r="W61" s="55"/>
      <c r="X61" s="55"/>
      <c r="Y61" s="72">
        <f>SUM(R61)</f>
        <v>649251</v>
      </c>
    </row>
    <row r="62" spans="1:25" s="30" customFormat="1" ht="15.5" hidden="1" x14ac:dyDescent="0.35">
      <c r="A62" s="37" t="s">
        <v>71</v>
      </c>
      <c r="B62" s="23" t="s">
        <v>54</v>
      </c>
      <c r="C62" s="21" t="s">
        <v>94</v>
      </c>
      <c r="D62" s="71" t="s">
        <v>73</v>
      </c>
      <c r="E62" s="71">
        <v>6502</v>
      </c>
      <c r="F62" s="21">
        <v>17.257999999999999</v>
      </c>
      <c r="G62" s="77" t="s">
        <v>112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>
        <v>1</v>
      </c>
      <c r="S62" s="55"/>
      <c r="T62" s="55"/>
      <c r="U62" s="55"/>
      <c r="V62" s="55"/>
      <c r="W62" s="55"/>
      <c r="X62" s="55"/>
      <c r="Y62" s="72">
        <f>SUM(R62)</f>
        <v>1</v>
      </c>
    </row>
    <row r="63" spans="1:25" s="30" customFormat="1" ht="14.5" hidden="1" x14ac:dyDescent="0.35">
      <c r="A63" s="41"/>
      <c r="B63" s="59"/>
      <c r="C63" s="38"/>
      <c r="D63" s="21"/>
      <c r="E63" s="23"/>
      <c r="F63" s="21"/>
      <c r="G63" s="77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72">
        <f t="shared" si="3"/>
        <v>0</v>
      </c>
    </row>
    <row r="64" spans="1:25" s="30" customFormat="1" ht="15.5" hidden="1" x14ac:dyDescent="0.35">
      <c r="A64" s="41" t="s">
        <v>61</v>
      </c>
      <c r="B64" s="23" t="s">
        <v>83</v>
      </c>
      <c r="C64" s="21" t="s">
        <v>84</v>
      </c>
      <c r="D64" s="71" t="s">
        <v>62</v>
      </c>
      <c r="E64" s="70">
        <v>6503</v>
      </c>
      <c r="F64" s="21">
        <v>17.277999999999999</v>
      </c>
      <c r="G64" s="77" t="s">
        <v>112</v>
      </c>
      <c r="H64" s="55"/>
      <c r="I64" s="55"/>
      <c r="J64" s="55"/>
      <c r="K64" s="55"/>
      <c r="L64" s="55"/>
      <c r="M64" s="55"/>
      <c r="N64" s="55"/>
      <c r="O64" s="55"/>
      <c r="P64" s="55">
        <f>700896-1</f>
        <v>700895</v>
      </c>
      <c r="Q64" s="55"/>
      <c r="R64" s="55"/>
      <c r="S64" s="55"/>
      <c r="T64" s="55"/>
      <c r="U64" s="55"/>
      <c r="V64" s="55"/>
      <c r="W64" s="55"/>
      <c r="X64" s="55"/>
      <c r="Y64" s="72">
        <f>SUM(P64)</f>
        <v>700895</v>
      </c>
    </row>
    <row r="65" spans="1:25" s="30" customFormat="1" ht="15.5" hidden="1" x14ac:dyDescent="0.35">
      <c r="A65" s="41" t="s">
        <v>61</v>
      </c>
      <c r="B65" s="23" t="s">
        <v>54</v>
      </c>
      <c r="C65" s="21" t="s">
        <v>84</v>
      </c>
      <c r="D65" s="71" t="s">
        <v>62</v>
      </c>
      <c r="E65" s="70">
        <v>6503</v>
      </c>
      <c r="F65" s="21">
        <v>17.277999999999999</v>
      </c>
      <c r="G65" s="77" t="s">
        <v>112</v>
      </c>
      <c r="H65" s="55"/>
      <c r="I65" s="55"/>
      <c r="J65" s="55"/>
      <c r="K65" s="55"/>
      <c r="L65" s="55"/>
      <c r="M65" s="55"/>
      <c r="N65" s="55"/>
      <c r="O65" s="55"/>
      <c r="P65" s="55">
        <v>1</v>
      </c>
      <c r="Q65" s="55"/>
      <c r="R65" s="55"/>
      <c r="S65" s="55"/>
      <c r="T65" s="55"/>
      <c r="U65" s="55"/>
      <c r="V65" s="55"/>
      <c r="W65" s="55"/>
      <c r="X65" s="55"/>
      <c r="Y65" s="72">
        <f>SUM(P65)</f>
        <v>1</v>
      </c>
    </row>
    <row r="66" spans="1:25" s="8" customFormat="1" ht="15" hidden="1" x14ac:dyDescent="0.35">
      <c r="A66" s="41"/>
      <c r="B66" s="23"/>
      <c r="C66" s="54"/>
      <c r="D66" s="21"/>
      <c r="E66" s="23"/>
      <c r="F66" s="21"/>
      <c r="G66" s="21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72">
        <f t="shared" si="3"/>
        <v>0</v>
      </c>
    </row>
    <row r="67" spans="1:25" s="7" customFormat="1" ht="15" hidden="1" x14ac:dyDescent="0.35">
      <c r="A67" s="41"/>
      <c r="B67" s="23"/>
      <c r="C67" s="54"/>
      <c r="D67" s="21"/>
      <c r="E67" s="23"/>
      <c r="F67" s="21"/>
      <c r="G67" s="21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72">
        <f t="shared" si="3"/>
        <v>0</v>
      </c>
    </row>
    <row r="68" spans="1:25" s="7" customFormat="1" ht="15" hidden="1" x14ac:dyDescent="0.35">
      <c r="A68" s="49"/>
      <c r="B68" s="59"/>
      <c r="C68" s="38"/>
      <c r="D68" s="21"/>
      <c r="E68" s="23"/>
      <c r="F68" s="21"/>
      <c r="G68" s="21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72">
        <f t="shared" si="3"/>
        <v>0</v>
      </c>
    </row>
    <row r="69" spans="1:25" s="7" customFormat="1" ht="15" hidden="1" x14ac:dyDescent="0.35">
      <c r="A69" s="49"/>
      <c r="B69" s="23"/>
      <c r="C69" s="38"/>
      <c r="D69" s="21"/>
      <c r="E69" s="23"/>
      <c r="F69" s="21"/>
      <c r="G69" s="21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72">
        <f t="shared" si="3"/>
        <v>0</v>
      </c>
    </row>
    <row r="70" spans="1:25" s="7" customFormat="1" ht="15" hidden="1" x14ac:dyDescent="0.35">
      <c r="A70" s="51"/>
      <c r="B70" s="23"/>
      <c r="C70" s="21"/>
      <c r="D70" s="21"/>
      <c r="E70" s="23"/>
      <c r="F70" s="21"/>
      <c r="G70" s="21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72">
        <f t="shared" si="3"/>
        <v>0</v>
      </c>
    </row>
    <row r="71" spans="1:25" s="7" customFormat="1" ht="15" hidden="1" x14ac:dyDescent="0.35">
      <c r="A71" s="51"/>
      <c r="B71" s="23"/>
      <c r="C71" s="21"/>
      <c r="D71" s="21"/>
      <c r="E71" s="23"/>
      <c r="F71" s="21"/>
      <c r="G71" s="21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72">
        <f t="shared" si="3"/>
        <v>0</v>
      </c>
    </row>
    <row r="72" spans="1:25" s="7" customFormat="1" ht="15" hidden="1" x14ac:dyDescent="0.35">
      <c r="A72" s="51"/>
      <c r="B72" s="23"/>
      <c r="C72" s="21"/>
      <c r="D72" s="21"/>
      <c r="E72" s="23"/>
      <c r="F72" s="21"/>
      <c r="G72" s="21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72">
        <f t="shared" ref="Y72:Y74" si="4">SUM(H72:H72)</f>
        <v>0</v>
      </c>
    </row>
    <row r="73" spans="1:25" s="7" customFormat="1" ht="15" x14ac:dyDescent="0.35">
      <c r="A73" s="51"/>
      <c r="B73" s="23"/>
      <c r="C73" s="21"/>
      <c r="D73" s="21"/>
      <c r="E73" s="23"/>
      <c r="F73" s="21"/>
      <c r="G73" s="21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72">
        <f t="shared" si="4"/>
        <v>0</v>
      </c>
    </row>
    <row r="74" spans="1:25" s="7" customFormat="1" ht="15" x14ac:dyDescent="0.35">
      <c r="A74" s="10"/>
      <c r="B74" s="27"/>
      <c r="C74" s="27"/>
      <c r="D74" s="20"/>
      <c r="E74" s="20"/>
      <c r="F74" s="20"/>
      <c r="G74" s="20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72">
        <f t="shared" si="4"/>
        <v>0</v>
      </c>
    </row>
    <row r="75" spans="1:25" s="7" customFormat="1" ht="18" x14ac:dyDescent="0.4">
      <c r="A75" s="11" t="s">
        <v>0</v>
      </c>
      <c r="B75" s="28"/>
      <c r="C75" s="29"/>
      <c r="D75" s="29"/>
      <c r="E75" s="29"/>
      <c r="F75" s="29"/>
      <c r="G75" s="29"/>
      <c r="H75" s="57">
        <f>SUM(H25:H74)</f>
        <v>6853.7199999999993</v>
      </c>
      <c r="I75" s="65">
        <f>SUM(I26:I74)</f>
        <v>20181.783267298233</v>
      </c>
      <c r="J75" s="57">
        <f>SUM(J38:J42)</f>
        <v>35639.26</v>
      </c>
      <c r="K75" s="57">
        <f>SUM(K53:K73)</f>
        <v>882253</v>
      </c>
      <c r="L75" s="57">
        <f>SUM(L52:L73)</f>
        <v>176424</v>
      </c>
      <c r="M75" s="57">
        <f>SUM(M7:M74)</f>
        <v>95000</v>
      </c>
      <c r="N75" s="57">
        <f>SUM(N51:N72)</f>
        <v>145284</v>
      </c>
      <c r="O75" s="57">
        <f>SUM(O16:O17)</f>
        <v>58466</v>
      </c>
      <c r="P75" s="57">
        <f>SUM(P53:P70)</f>
        <v>700896</v>
      </c>
      <c r="Q75" s="57">
        <f>SUM(Q7:Q11)</f>
        <v>484920.5</v>
      </c>
      <c r="R75" s="57">
        <f>SUM(R60:R74)</f>
        <v>649252</v>
      </c>
      <c r="S75" s="57">
        <f>SUM(S7:S9)</f>
        <v>484920.5</v>
      </c>
      <c r="T75" s="57">
        <f>SUM(T12:T26)</f>
        <v>17500</v>
      </c>
      <c r="U75" s="57">
        <f>SUM(U30:U68)</f>
        <v>6484.26077305533</v>
      </c>
      <c r="V75" s="57">
        <f>SUM(V18:V22)</f>
        <v>21972.83</v>
      </c>
      <c r="W75" s="57">
        <f>SUM(W13:W28)</f>
        <v>1380.67</v>
      </c>
      <c r="X75" s="57">
        <f>SUM(X12:X28)</f>
        <v>1926.67</v>
      </c>
      <c r="Y75" s="72"/>
    </row>
    <row r="76" spans="1:25" s="7" customFormat="1" ht="18" x14ac:dyDescent="0.4">
      <c r="A76" s="31"/>
      <c r="B76" s="32"/>
      <c r="C76" s="33"/>
      <c r="D76" s="33"/>
      <c r="E76" s="33"/>
      <c r="F76" s="33"/>
      <c r="G76" s="33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5"/>
    </row>
    <row r="77" spans="1:25" ht="15" x14ac:dyDescent="0.35">
      <c r="A77" s="30" t="s">
        <v>9</v>
      </c>
      <c r="B77" s="7"/>
    </row>
    <row r="78" spans="1:25" ht="15" hidden="1" customHeight="1" x14ac:dyDescent="0.35">
      <c r="A78" s="30" t="s">
        <v>28</v>
      </c>
    </row>
    <row r="79" spans="1:25" ht="14.5" hidden="1" x14ac:dyDescent="0.35">
      <c r="A79" s="63" t="s">
        <v>29</v>
      </c>
    </row>
    <row r="80" spans="1:25" ht="14.5" hidden="1" x14ac:dyDescent="0.35">
      <c r="A80" s="30" t="s">
        <v>38</v>
      </c>
    </row>
    <row r="81" spans="1:1" ht="14.5" hidden="1" x14ac:dyDescent="0.35">
      <c r="A81" s="30" t="s">
        <v>39</v>
      </c>
    </row>
    <row r="82" spans="1:1" ht="14.5" hidden="1" x14ac:dyDescent="0.35">
      <c r="A82" s="30" t="s">
        <v>47</v>
      </c>
    </row>
    <row r="83" spans="1:1" ht="14.5" hidden="1" x14ac:dyDescent="0.35">
      <c r="A83" s="30" t="s">
        <v>48</v>
      </c>
    </row>
    <row r="84" spans="1:1" ht="14.5" hidden="1" x14ac:dyDescent="0.35">
      <c r="A84" s="30" t="s">
        <v>49</v>
      </c>
    </row>
    <row r="85" spans="1:1" ht="14.5" hidden="1" x14ac:dyDescent="0.35">
      <c r="A85" s="30" t="s">
        <v>50</v>
      </c>
    </row>
    <row r="86" spans="1:1" ht="14.5" hidden="1" x14ac:dyDescent="0.35">
      <c r="A86" s="30" t="s">
        <v>58</v>
      </c>
    </row>
    <row r="87" spans="1:1" ht="14.5" hidden="1" x14ac:dyDescent="0.35">
      <c r="A87" s="30" t="s">
        <v>59</v>
      </c>
    </row>
    <row r="88" spans="1:1" ht="14.5" hidden="1" x14ac:dyDescent="0.35">
      <c r="A88" s="30" t="s">
        <v>65</v>
      </c>
    </row>
    <row r="89" spans="1:1" ht="14.5" hidden="1" x14ac:dyDescent="0.35">
      <c r="A89" s="30" t="s">
        <v>64</v>
      </c>
    </row>
    <row r="90" spans="1:1" ht="14.5" hidden="1" x14ac:dyDescent="0.35">
      <c r="A90" s="30" t="s">
        <v>75</v>
      </c>
    </row>
    <row r="91" spans="1:1" ht="14.5" hidden="1" x14ac:dyDescent="0.35">
      <c r="A91" s="30" t="s">
        <v>74</v>
      </c>
    </row>
    <row r="92" spans="1:1" ht="14.5" hidden="1" x14ac:dyDescent="0.35">
      <c r="A92" s="30" t="s">
        <v>78</v>
      </c>
    </row>
    <row r="93" spans="1:1" ht="14.5" hidden="1" x14ac:dyDescent="0.35">
      <c r="A93" s="30" t="s">
        <v>77</v>
      </c>
    </row>
    <row r="94" spans="1:1" ht="14.5" hidden="1" x14ac:dyDescent="0.35">
      <c r="A94" s="30" t="s">
        <v>86</v>
      </c>
    </row>
    <row r="95" spans="1:1" ht="14.5" hidden="1" x14ac:dyDescent="0.35">
      <c r="A95" s="30" t="s">
        <v>85</v>
      </c>
    </row>
    <row r="96" spans="1:1" ht="14.5" hidden="1" x14ac:dyDescent="0.35">
      <c r="A96" s="30" t="s">
        <v>92</v>
      </c>
    </row>
    <row r="97" spans="1:1" ht="14.5" hidden="1" x14ac:dyDescent="0.35">
      <c r="A97" s="30" t="s">
        <v>91</v>
      </c>
    </row>
    <row r="98" spans="1:1" ht="14.5" hidden="1" x14ac:dyDescent="0.35">
      <c r="A98" s="30" t="s">
        <v>96</v>
      </c>
    </row>
    <row r="99" spans="1:1" ht="14.5" hidden="1" x14ac:dyDescent="0.35">
      <c r="A99" s="30" t="s">
        <v>95</v>
      </c>
    </row>
    <row r="100" spans="1:1" ht="14.5" hidden="1" x14ac:dyDescent="0.35">
      <c r="A100" s="30" t="s">
        <v>98</v>
      </c>
    </row>
    <row r="101" spans="1:1" ht="14.5" hidden="1" x14ac:dyDescent="0.35">
      <c r="A101" s="30" t="s">
        <v>91</v>
      </c>
    </row>
    <row r="102" spans="1:1" ht="14.5" hidden="1" x14ac:dyDescent="0.35">
      <c r="A102" s="30" t="s">
        <v>101</v>
      </c>
    </row>
    <row r="103" spans="1:1" ht="14.5" hidden="1" x14ac:dyDescent="0.35">
      <c r="A103" s="30" t="s">
        <v>100</v>
      </c>
    </row>
    <row r="104" spans="1:1" ht="14.5" hidden="1" x14ac:dyDescent="0.35">
      <c r="A104" s="30" t="s">
        <v>105</v>
      </c>
    </row>
    <row r="105" spans="1:1" ht="14.5" hidden="1" x14ac:dyDescent="0.35">
      <c r="A105" s="30" t="s">
        <v>103</v>
      </c>
    </row>
    <row r="106" spans="1:1" ht="14.5" hidden="1" x14ac:dyDescent="0.35">
      <c r="A106" s="30" t="s">
        <v>132</v>
      </c>
    </row>
    <row r="107" spans="1:1" ht="14.5" hidden="1" x14ac:dyDescent="0.35">
      <c r="A107" s="30" t="s">
        <v>131</v>
      </c>
    </row>
    <row r="108" spans="1:1" ht="14.5" hidden="1" x14ac:dyDescent="0.35">
      <c r="A108" s="30" t="s">
        <v>142</v>
      </c>
    </row>
    <row r="109" spans="1:1" ht="14.5" hidden="1" x14ac:dyDescent="0.35">
      <c r="A109" s="30" t="s">
        <v>131</v>
      </c>
    </row>
    <row r="110" spans="1:1" ht="14.5" x14ac:dyDescent="0.35">
      <c r="A110" s="30" t="s">
        <v>152</v>
      </c>
    </row>
    <row r="111" spans="1:1" ht="14.5" x14ac:dyDescent="0.35">
      <c r="A111" s="30" t="s">
        <v>131</v>
      </c>
    </row>
    <row r="116" spans="1:1" ht="14.5" x14ac:dyDescent="0.35">
      <c r="A116" s="90" t="s">
        <v>104</v>
      </c>
    </row>
    <row r="117" spans="1:1" ht="14.5" x14ac:dyDescent="0.35">
      <c r="A117" s="16" t="s">
        <v>143</v>
      </c>
    </row>
    <row r="118" spans="1:1" ht="14.5" x14ac:dyDescent="0.35">
      <c r="A118" s="91" t="s">
        <v>146</v>
      </c>
    </row>
    <row r="119" spans="1:1" ht="14.5" x14ac:dyDescent="0.35">
      <c r="A119" s="16" t="s">
        <v>144</v>
      </c>
    </row>
    <row r="120" spans="1:1" ht="14.5" x14ac:dyDescent="0.35">
      <c r="A120" s="91" t="s">
        <v>145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2023-04-11T13:39:44Z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