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83CF1123-97E4-4503-9513-9EB603593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2" i="2" l="1"/>
  <c r="Z19" i="2"/>
  <c r="Z20" i="2"/>
  <c r="Z21" i="2"/>
  <c r="Z22" i="2"/>
  <c r="Z23" i="2"/>
  <c r="Z18" i="2"/>
  <c r="Z40" i="2"/>
  <c r="X72" i="2"/>
  <c r="X39" i="2"/>
  <c r="Z39" i="2" s="1"/>
  <c r="W72" i="2"/>
  <c r="Z28" i="2"/>
  <c r="V72" i="2"/>
  <c r="Z9" i="2"/>
  <c r="Z62" i="2"/>
  <c r="U61" i="2"/>
  <c r="U72" i="2" s="1"/>
  <c r="T72" i="2"/>
  <c r="S64" i="2"/>
  <c r="Z64" i="2" s="1"/>
  <c r="Z65" i="2"/>
  <c r="R72" i="2"/>
  <c r="Z67" i="2"/>
  <c r="Z15" i="2"/>
  <c r="Z17" i="2"/>
  <c r="Q14" i="2"/>
  <c r="Z14" i="2" s="1"/>
  <c r="Q16" i="2"/>
  <c r="Z16" i="2" s="1"/>
  <c r="Z57" i="2"/>
  <c r="Z58" i="2"/>
  <c r="Z59" i="2"/>
  <c r="Z56" i="2"/>
  <c r="P72" i="2"/>
  <c r="O72" i="2"/>
  <c r="Z8" i="2"/>
  <c r="N72" i="2"/>
  <c r="Z32" i="2"/>
  <c r="M58" i="2"/>
  <c r="M72" i="2" s="1"/>
  <c r="L54" i="2"/>
  <c r="L72" i="2" s="1"/>
  <c r="Z48" i="2"/>
  <c r="Z49" i="2"/>
  <c r="J47" i="2"/>
  <c r="J72" i="2" s="1"/>
  <c r="I72" i="2"/>
  <c r="H72" i="2"/>
  <c r="Z29" i="2"/>
  <c r="Z30" i="2"/>
  <c r="Z31" i="2"/>
  <c r="Z33" i="2"/>
  <c r="Z34" i="2"/>
  <c r="Z35" i="2"/>
  <c r="Z36" i="2"/>
  <c r="Z37" i="2"/>
  <c r="Z38" i="2"/>
  <c r="Z41" i="2"/>
  <c r="Z42" i="2"/>
  <c r="Z43" i="2"/>
  <c r="Z44" i="2"/>
  <c r="Z45" i="2"/>
  <c r="Z46" i="2"/>
  <c r="Z50" i="2"/>
  <c r="Z51" i="2"/>
  <c r="Z52" i="2"/>
  <c r="Z53" i="2"/>
  <c r="Z55" i="2"/>
  <c r="Z63" i="2"/>
  <c r="Z68" i="2"/>
  <c r="Z69" i="2"/>
  <c r="Z70" i="2"/>
  <c r="Z71" i="2"/>
  <c r="Z27" i="2"/>
  <c r="Z25" i="2"/>
  <c r="Z10" i="2"/>
  <c r="Z11" i="2"/>
  <c r="Z12" i="2"/>
  <c r="Z13" i="2"/>
  <c r="Z66" i="2"/>
  <c r="Z54" i="2"/>
  <c r="Z61" i="2" l="1"/>
  <c r="S72" i="2"/>
  <c r="Q72" i="2"/>
  <c r="Z47" i="2"/>
</calcChain>
</file>

<file path=xl/sharedStrings.xml><?xml version="1.0" encoding="utf-8"?>
<sst xmlns="http://schemas.openxmlformats.org/spreadsheetml/2006/main" count="235" uniqueCount="151">
  <si>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</si>
  <si>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</si>
  <si>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</si>
  <si>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</si>
  <si>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</si>
  <si>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</si>
  <si>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</si>
  <si>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</si>
  <si>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</si>
  <si>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</si>
  <si>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</si>
  <si>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</si>
  <si>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</si>
  <si>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</si>
  <si>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</si>
  <si>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</si>
  <si>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</si>
  <si>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</si>
  <si>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UI HEARINGS</t>
  </si>
  <si>
    <t>N.A</t>
  </si>
  <si>
    <t>DTA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</si>
  <si>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</si>
  <si>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</si>
  <si>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</si>
  <si>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</si>
  <si>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</si>
  <si>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</si>
  <si>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</si>
  <si>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</si>
  <si>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</si>
  <si>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</si>
  <si>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</si>
  <si>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</si>
  <si>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</si>
  <si>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</si>
  <si>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</si>
  <si>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</si>
  <si>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</si>
  <si>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</si>
  <si>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</si>
  <si>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</si>
  <si>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</si>
  <si>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</si>
  <si>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</si>
  <si>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</si>
  <si>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</si>
  <si>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</si>
  <si>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</si>
  <si>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</si>
  <si>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</si>
  <si>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</si>
  <si>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</si>
  <si>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</si>
  <si>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</si>
  <si>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</si>
  <si>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</si>
  <si>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</si>
  <si>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</si>
  <si>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</si>
  <si>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</si>
  <si>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</si>
  <si>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</si>
  <si>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</si>
  <si>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</si>
  <si>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</si>
  <si>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</si>
  <si>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</si>
  <si>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</si>
  <si>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</si>
  <si>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</si>
  <si>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</si>
  <si>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</si>
  <si>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</si>
  <si>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</si>
  <si>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</si>
  <si>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</si>
  <si>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</si>
  <si>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</si>
  <si>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</si>
  <si>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</si>
  <si>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</si>
  <si>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</si>
  <si>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</si>
  <si>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</si>
  <si>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</si>
  <si>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</si>
  <si>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</si>
  <si>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</si>
  <si>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</si>
  <si>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</si>
  <si>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</si>
  <si>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</si>
  <si>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</si>
  <si>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</si>
  <si>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</si>
  <si>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</si>
  <si>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</si>
  <si>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</si>
  <si>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</si>
  <si>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</si>
  <si>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</si>
  <si>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</si>
  <si>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</si>
  <si>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</si>
  <si>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</si>
  <si>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</si>
  <si>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</si>
  <si>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</si>
  <si>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</si>
  <si>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</si>
  <si>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</si>
  <si>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</si>
  <si>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</si>
  <si>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</si>
  <si>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</si>
  <si>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</si>
  <si>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</si>
  <si>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</si>
  <si>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</si>
  <si>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DUNS 947581567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</si>
  <si>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</si>
  <si>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</si>
  <si>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</si>
  <si>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</si>
  <si>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</si>
  <si>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</si>
  <si>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</si>
  <si>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</si>
  <si>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</si>
  <si>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</si>
  <si>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</si>
  <si>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</si>
  <si>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#16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</si>
  <si>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</si>
  <si>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</si>
  <si>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</si>
  <si>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</si>
  <si>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</si>
  <si>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</si>
  <si>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</si>
  <si>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</si>
  <si>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</si>
  <si>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</si>
  <si>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</si>
  <si>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</si>
  <si>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</si>
  <si>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#16 FY23 FEB. 7, 2023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</si>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</sst>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4" fontId="12" fillId="0" borderId="1" xfId="1" applyFont="1" applyFill="1" applyBorder="1"/>
    <xf numFmtId="0" fontId="22" fillId="2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1"/>
  <sheetViews>
    <sheetView tabSelected="1" zoomScale="110" zoomScaleNormal="110" workbookViewId="0">
      <selection activeCell="C24" sqref="C24"/>
    </sheetView>
  </sheetViews>
  <sheetFormatPr defaultColWidth="9.140625" defaultRowHeight="13.5" x14ac:dyDescent="0.25"/>
  <cols>
    <col min="1" max="1" width="61.42578125" style="3" bestFit="1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9" width="15.5703125" style="2" hidden="1" customWidth="1"/>
    <col min="10" max="10" width="17.28515625" style="2" hidden="1" customWidth="1"/>
    <col min="11" max="11" width="15.5703125" style="2" hidden="1" customWidth="1"/>
    <col min="12" max="19" width="16.85546875" style="2" hidden="1" customWidth="1"/>
    <col min="20" max="20" width="15" style="2" hidden="1" customWidth="1"/>
    <col min="21" max="24" width="16.85546875" style="2" hidden="1" customWidth="1"/>
    <col min="25" max="25" width="16.85546875" style="2" customWidth="1"/>
    <col min="26" max="26" width="13.85546875" style="3" hidden="1" customWidth="1"/>
    <col min="27" max="27" width="13.28515625" style="3" bestFit="1" customWidth="1"/>
    <col min="28" max="16384" width="9.140625" style="3"/>
  </cols>
  <sheetData>
    <row r="1" spans="1:26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6" ht="20.25" x14ac:dyDescent="0.3">
      <c r="B2" s="10"/>
      <c r="C2" s="10"/>
      <c r="D2" s="10"/>
      <c r="E2" s="11"/>
      <c r="F2" s="11"/>
      <c r="G2" s="11"/>
    </row>
    <row r="3" spans="1:26" ht="20.25" x14ac:dyDescent="0.3">
      <c r="A3" s="4" t="s">
        <v>11</v>
      </c>
      <c r="B3" s="10" t="s">
        <v>7</v>
      </c>
      <c r="C3" s="1"/>
    </row>
    <row r="4" spans="1:26" ht="21" thickBot="1" x14ac:dyDescent="0.35">
      <c r="A4" s="4"/>
      <c r="B4" s="5"/>
      <c r="C4" s="1"/>
    </row>
    <row r="5" spans="1:26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7" t="s">
        <v>121</v>
      </c>
      <c r="H5" s="13" t="s">
        <v>25</v>
      </c>
      <c r="I5" s="67" t="s">
        <v>37</v>
      </c>
      <c r="J5" s="67" t="s">
        <v>39</v>
      </c>
      <c r="K5" s="13"/>
      <c r="L5" s="67" t="s">
        <v>48</v>
      </c>
      <c r="M5" s="67" t="s">
        <v>57</v>
      </c>
      <c r="N5" s="67" t="s">
        <v>62</v>
      </c>
      <c r="O5" s="67" t="s">
        <v>71</v>
      </c>
      <c r="P5" s="67" t="s">
        <v>83</v>
      </c>
      <c r="Q5" s="67" t="s">
        <v>84</v>
      </c>
      <c r="R5" s="67" t="s">
        <v>91</v>
      </c>
      <c r="S5" s="67" t="s">
        <v>96</v>
      </c>
      <c r="T5" s="67" t="s">
        <v>103</v>
      </c>
      <c r="U5" s="67" t="s">
        <v>108</v>
      </c>
      <c r="V5" s="67" t="s">
        <v>112</v>
      </c>
      <c r="W5" s="67" t="s">
        <v>114</v>
      </c>
      <c r="X5" s="67" t="s">
        <v>117</v>
      </c>
      <c r="Y5" s="67" t="s">
        <v>132</v>
      </c>
      <c r="Z5" s="32" t="s">
        <v>6</v>
      </c>
    </row>
    <row r="6" spans="1:26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0"/>
    </row>
    <row r="7" spans="1:26" s="7" customFormat="1" ht="16.5" hidden="1" x14ac:dyDescent="0.3">
      <c r="A7" s="19" t="s">
        <v>72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1:26" s="7" customFormat="1" ht="16.5" hidden="1" x14ac:dyDescent="0.3">
      <c r="A8" s="33" t="s">
        <v>12</v>
      </c>
      <c r="B8" s="21" t="s">
        <v>41</v>
      </c>
      <c r="C8" s="54" t="s">
        <v>73</v>
      </c>
      <c r="D8" s="72" t="s">
        <v>74</v>
      </c>
      <c r="E8" s="73" t="s">
        <v>75</v>
      </c>
      <c r="F8" s="19" t="s">
        <v>19</v>
      </c>
      <c r="G8" s="19"/>
      <c r="H8" s="22"/>
      <c r="I8" s="22"/>
      <c r="J8" s="22"/>
      <c r="K8" s="22"/>
      <c r="L8" s="22"/>
      <c r="M8" s="22"/>
      <c r="N8" s="22"/>
      <c r="O8" s="48">
        <v>95000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74">
        <f>SUM(O8)</f>
        <v>95000</v>
      </c>
    </row>
    <row r="9" spans="1:26" s="7" customFormat="1" ht="17.25" hidden="1" thickBot="1" x14ac:dyDescent="0.35">
      <c r="A9" s="37" t="s">
        <v>14</v>
      </c>
      <c r="B9" s="66" t="s">
        <v>41</v>
      </c>
      <c r="C9" s="75" t="s">
        <v>104</v>
      </c>
      <c r="D9" s="72" t="s">
        <v>105</v>
      </c>
      <c r="E9" s="72" t="s">
        <v>106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8"/>
      <c r="P9" s="48"/>
      <c r="Q9" s="48"/>
      <c r="R9" s="48"/>
      <c r="S9" s="48"/>
      <c r="T9" s="48">
        <v>556291.5</v>
      </c>
      <c r="U9" s="48"/>
      <c r="V9" s="48">
        <v>556291.5</v>
      </c>
      <c r="W9" s="48"/>
      <c r="X9" s="48"/>
      <c r="Y9" s="48"/>
      <c r="Z9" s="74">
        <f>SUM(T9:V9)</f>
        <v>1112583</v>
      </c>
    </row>
    <row r="10" spans="1:26" s="7" customFormat="1" ht="17.25" hidden="1" thickTop="1" x14ac:dyDescent="0.3">
      <c r="A10" s="37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74">
        <f t="shared" ref="Z10:Z38" si="0">SUM(H10:H10)</f>
        <v>0</v>
      </c>
    </row>
    <row r="11" spans="1:26" s="7" customFormat="1" ht="16.5" x14ac:dyDescent="0.3">
      <c r="A11" s="37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74">
        <f t="shared" si="0"/>
        <v>0</v>
      </c>
    </row>
    <row r="12" spans="1:26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74">
        <f t="shared" si="0"/>
        <v>0</v>
      </c>
    </row>
    <row r="13" spans="1:26" s="7" customFormat="1" ht="16.5" x14ac:dyDescent="0.3">
      <c r="A13" s="19" t="s">
        <v>24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74">
        <f t="shared" si="0"/>
        <v>0</v>
      </c>
    </row>
    <row r="14" spans="1:26" s="7" customFormat="1" ht="16.5" hidden="1" x14ac:dyDescent="0.3">
      <c r="A14" s="31" t="s">
        <v>15</v>
      </c>
      <c r="B14" s="21" t="s">
        <v>53</v>
      </c>
      <c r="C14" s="19" t="s">
        <v>85</v>
      </c>
      <c r="D14" s="19" t="s">
        <v>86</v>
      </c>
      <c r="E14" s="19" t="s">
        <v>87</v>
      </c>
      <c r="F14" s="21">
        <v>17.207000000000001</v>
      </c>
      <c r="G14" s="77" t="s">
        <v>122</v>
      </c>
      <c r="H14" s="22"/>
      <c r="I14" s="22"/>
      <c r="J14" s="22"/>
      <c r="K14" s="22"/>
      <c r="L14" s="22"/>
      <c r="M14" s="22"/>
      <c r="N14" s="22"/>
      <c r="O14" s="48"/>
      <c r="P14" s="48"/>
      <c r="Q14" s="48">
        <f>48000-1</f>
        <v>47999</v>
      </c>
      <c r="R14" s="48"/>
      <c r="S14" s="48"/>
      <c r="T14" s="48"/>
      <c r="U14" s="48"/>
      <c r="V14" s="48"/>
      <c r="W14" s="48"/>
      <c r="X14" s="48"/>
      <c r="Y14" s="48"/>
      <c r="Z14" s="74">
        <f>SUM(Q14)</f>
        <v>47999</v>
      </c>
    </row>
    <row r="15" spans="1:26" s="7" customFormat="1" ht="16.5" hidden="1" x14ac:dyDescent="0.3">
      <c r="A15" s="31" t="s">
        <v>15</v>
      </c>
      <c r="B15" s="21" t="s">
        <v>56</v>
      </c>
      <c r="C15" s="19" t="s">
        <v>85</v>
      </c>
      <c r="D15" s="19" t="s">
        <v>86</v>
      </c>
      <c r="E15" s="19" t="s">
        <v>87</v>
      </c>
      <c r="F15" s="21">
        <v>17.207000000000001</v>
      </c>
      <c r="G15" s="77" t="s">
        <v>122</v>
      </c>
      <c r="H15" s="22"/>
      <c r="I15" s="22"/>
      <c r="J15" s="22"/>
      <c r="K15" s="22"/>
      <c r="L15" s="22"/>
      <c r="M15" s="22"/>
      <c r="N15" s="22"/>
      <c r="O15" s="48"/>
      <c r="P15" s="48"/>
      <c r="Q15" s="48">
        <v>1</v>
      </c>
      <c r="R15" s="48"/>
      <c r="S15" s="48"/>
      <c r="T15" s="48"/>
      <c r="U15" s="48"/>
      <c r="V15" s="48"/>
      <c r="W15" s="48"/>
      <c r="X15" s="48"/>
      <c r="Y15" s="48"/>
      <c r="Z15" s="74">
        <f t="shared" ref="Z15:Z17" si="1">SUM(Q15)</f>
        <v>1</v>
      </c>
    </row>
    <row r="16" spans="1:26" s="7" customFormat="1" ht="16.5" hidden="1" x14ac:dyDescent="0.3">
      <c r="A16" s="31" t="s">
        <v>16</v>
      </c>
      <c r="B16" s="21" t="s">
        <v>53</v>
      </c>
      <c r="C16" s="19" t="s">
        <v>85</v>
      </c>
      <c r="D16" s="19" t="s">
        <v>86</v>
      </c>
      <c r="E16" s="19" t="s">
        <v>88</v>
      </c>
      <c r="F16" s="21" t="s">
        <v>17</v>
      </c>
      <c r="G16" s="77" t="s">
        <v>122</v>
      </c>
      <c r="H16" s="22"/>
      <c r="I16" s="22"/>
      <c r="J16" s="22"/>
      <c r="K16" s="22"/>
      <c r="L16" s="22"/>
      <c r="M16" s="22"/>
      <c r="N16" s="22"/>
      <c r="O16" s="48"/>
      <c r="P16" s="48"/>
      <c r="Q16" s="48">
        <f>79014-1</f>
        <v>79013</v>
      </c>
      <c r="R16" s="48"/>
      <c r="S16" s="48"/>
      <c r="T16" s="48"/>
      <c r="U16" s="48"/>
      <c r="V16" s="48"/>
      <c r="W16" s="48"/>
      <c r="X16" s="48"/>
      <c r="Y16" s="48"/>
      <c r="Z16" s="74">
        <f t="shared" si="1"/>
        <v>79013</v>
      </c>
    </row>
    <row r="17" spans="1:26" s="7" customFormat="1" ht="16.5" hidden="1" x14ac:dyDescent="0.3">
      <c r="A17" s="31" t="s">
        <v>16</v>
      </c>
      <c r="B17" s="21" t="s">
        <v>56</v>
      </c>
      <c r="C17" s="19" t="s">
        <v>85</v>
      </c>
      <c r="D17" s="19" t="s">
        <v>86</v>
      </c>
      <c r="E17" s="19" t="s">
        <v>88</v>
      </c>
      <c r="F17" s="21" t="s">
        <v>17</v>
      </c>
      <c r="G17" s="77" t="s">
        <v>122</v>
      </c>
      <c r="H17" s="22"/>
      <c r="I17" s="22"/>
      <c r="J17" s="22"/>
      <c r="K17" s="22"/>
      <c r="L17" s="22"/>
      <c r="M17" s="22"/>
      <c r="N17" s="22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48"/>
      <c r="Z17" s="74">
        <f t="shared" si="1"/>
        <v>1</v>
      </c>
    </row>
    <row r="18" spans="1:26" s="7" customFormat="1" ht="16.5" x14ac:dyDescent="0.3">
      <c r="A18" s="79" t="s">
        <v>133</v>
      </c>
      <c r="B18" s="66" t="s">
        <v>41</v>
      </c>
      <c r="C18" s="80" t="s">
        <v>148</v>
      </c>
      <c r="D18" s="81" t="s">
        <v>134</v>
      </c>
      <c r="E18" s="81" t="s">
        <v>135</v>
      </c>
      <c r="F18" s="21" t="s">
        <v>13</v>
      </c>
      <c r="G18" s="39"/>
      <c r="H18" s="22"/>
      <c r="I18" s="22"/>
      <c r="J18" s="22"/>
      <c r="K18" s="22"/>
      <c r="L18" s="22"/>
      <c r="M18" s="22"/>
      <c r="N18" s="22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>
        <v>4240</v>
      </c>
      <c r="Z18" s="74">
        <f>Y18</f>
        <v>4240</v>
      </c>
    </row>
    <row r="19" spans="1:26" s="7" customFormat="1" ht="16.5" x14ac:dyDescent="0.3">
      <c r="A19" s="79" t="s">
        <v>136</v>
      </c>
      <c r="B19" s="66" t="s">
        <v>41</v>
      </c>
      <c r="C19" s="82" t="s">
        <v>149</v>
      </c>
      <c r="D19" s="82" t="s">
        <v>137</v>
      </c>
      <c r="E19" s="81" t="s">
        <v>138</v>
      </c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>
        <v>11954.97</v>
      </c>
      <c r="Z19" s="74">
        <f t="shared" ref="Z19:Z23" si="2">Y19</f>
        <v>11954.97</v>
      </c>
    </row>
    <row r="20" spans="1:26" s="7" customFormat="1" ht="16.5" x14ac:dyDescent="0.3">
      <c r="A20" s="79" t="s">
        <v>139</v>
      </c>
      <c r="B20" s="66" t="s">
        <v>41</v>
      </c>
      <c r="C20" s="83" t="s">
        <v>147</v>
      </c>
      <c r="D20" s="83" t="s">
        <v>140</v>
      </c>
      <c r="E20" s="84" t="s">
        <v>141</v>
      </c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>
        <v>15939.96</v>
      </c>
      <c r="Z20" s="74">
        <f t="shared" si="2"/>
        <v>15939.96</v>
      </c>
    </row>
    <row r="21" spans="1:26" s="7" customFormat="1" ht="16.5" x14ac:dyDescent="0.3">
      <c r="A21" s="79" t="s">
        <v>142</v>
      </c>
      <c r="B21" s="66" t="s">
        <v>41</v>
      </c>
      <c r="C21" s="85" t="s">
        <v>150</v>
      </c>
      <c r="D21" s="85" t="s">
        <v>143</v>
      </c>
      <c r="E21" s="86" t="s">
        <v>144</v>
      </c>
      <c r="F21" s="21" t="s">
        <v>13</v>
      </c>
      <c r="G21" s="39"/>
      <c r="H21" s="22"/>
      <c r="I21" s="22"/>
      <c r="J21" s="22"/>
      <c r="K21" s="22"/>
      <c r="L21" s="22"/>
      <c r="M21" s="22"/>
      <c r="N21" s="22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>
        <v>20329.93</v>
      </c>
      <c r="Z21" s="74">
        <f t="shared" si="2"/>
        <v>20329.93</v>
      </c>
    </row>
    <row r="22" spans="1:26" s="7" customFormat="1" ht="16.5" x14ac:dyDescent="0.3">
      <c r="A22" s="31"/>
      <c r="B22" s="50"/>
      <c r="C22" s="59"/>
      <c r="D22" s="51"/>
      <c r="E22" s="59"/>
      <c r="F22" s="39"/>
      <c r="G22" s="39"/>
      <c r="H22" s="22"/>
      <c r="I22" s="22"/>
      <c r="J22" s="22"/>
      <c r="K22" s="22"/>
      <c r="L22" s="22"/>
      <c r="M22" s="22"/>
      <c r="N22" s="22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74">
        <f t="shared" si="2"/>
        <v>0</v>
      </c>
    </row>
    <row r="23" spans="1:26" s="7" customFormat="1" ht="16.5" x14ac:dyDescent="0.3">
      <c r="A23" s="31"/>
      <c r="B23" s="50"/>
      <c r="C23" s="59"/>
      <c r="D23" s="51"/>
      <c r="E23" s="59"/>
      <c r="F23" s="39"/>
      <c r="G23" s="39"/>
      <c r="H23" s="22"/>
      <c r="I23" s="22"/>
      <c r="J23" s="22"/>
      <c r="K23" s="22"/>
      <c r="L23" s="22"/>
      <c r="M23" s="22"/>
      <c r="N23" s="22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74">
        <f t="shared" si="2"/>
        <v>0</v>
      </c>
    </row>
    <row r="24" spans="1:26" s="7" customFormat="1" ht="16.5" x14ac:dyDescent="0.3">
      <c r="A24" s="35"/>
      <c r="B24" s="21"/>
      <c r="C24" s="59"/>
      <c r="D24" s="32"/>
      <c r="E24" s="19"/>
      <c r="F24" s="21"/>
      <c r="G24" s="21"/>
      <c r="H24" s="22"/>
      <c r="I24" s="22"/>
      <c r="J24" s="22"/>
      <c r="K24" s="22"/>
      <c r="L24" s="22"/>
      <c r="M24" s="22"/>
      <c r="N24" s="22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74"/>
    </row>
    <row r="25" spans="1:26" s="7" customFormat="1" ht="16.5" hidden="1" x14ac:dyDescent="0.3">
      <c r="A25" s="38" t="s">
        <v>20</v>
      </c>
      <c r="B25" s="21"/>
      <c r="C25" s="59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74">
        <f t="shared" si="0"/>
        <v>0</v>
      </c>
    </row>
    <row r="26" spans="1:26" s="7" customFormat="1" ht="16.5" x14ac:dyDescent="0.3">
      <c r="A26" s="31"/>
      <c r="B26" s="50"/>
      <c r="C26" s="59"/>
      <c r="D26" s="51"/>
      <c r="E26" s="59"/>
      <c r="F26" s="39"/>
      <c r="G26" s="39"/>
      <c r="H26" s="22"/>
      <c r="I26" s="22"/>
      <c r="J26" s="22"/>
      <c r="K26" s="22"/>
      <c r="L26" s="22"/>
      <c r="M26" s="22"/>
      <c r="N26" s="22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74"/>
    </row>
    <row r="27" spans="1:26" s="7" customFormat="1" ht="16.5" hidden="1" x14ac:dyDescent="0.3">
      <c r="A27" s="38" t="s">
        <v>28</v>
      </c>
      <c r="B27" s="66" t="s">
        <v>29</v>
      </c>
      <c r="C27" s="19" t="s">
        <v>30</v>
      </c>
      <c r="D27" s="32" t="s">
        <v>21</v>
      </c>
      <c r="E27" s="19" t="s">
        <v>22</v>
      </c>
      <c r="F27" s="21">
        <v>10.561</v>
      </c>
      <c r="G27" s="21"/>
      <c r="H27" s="48">
        <v>8624.0399999999972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74">
        <f t="shared" si="0"/>
        <v>8624.0399999999972</v>
      </c>
    </row>
    <row r="28" spans="1:26" s="7" customFormat="1" ht="16.5" hidden="1" x14ac:dyDescent="0.3">
      <c r="A28" s="31" t="s">
        <v>31</v>
      </c>
      <c r="B28" s="66" t="s">
        <v>41</v>
      </c>
      <c r="C28" s="19" t="s">
        <v>32</v>
      </c>
      <c r="D28" s="19" t="s">
        <v>33</v>
      </c>
      <c r="E28" s="19" t="s">
        <v>34</v>
      </c>
      <c r="F28" s="21" t="s">
        <v>13</v>
      </c>
      <c r="G28" s="21"/>
      <c r="H28" s="48"/>
      <c r="I28" s="48">
        <v>29500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>
        <v>12250</v>
      </c>
      <c r="X28" s="48"/>
      <c r="Y28" s="48"/>
      <c r="Z28" s="74">
        <f>SUM(I28:W28)</f>
        <v>41750</v>
      </c>
    </row>
    <row r="29" spans="1:26" s="7" customFormat="1" ht="16.5" x14ac:dyDescent="0.3">
      <c r="A29" s="38"/>
      <c r="B29" s="62"/>
      <c r="C29" s="19"/>
      <c r="D29" s="61"/>
      <c r="E29" s="51"/>
      <c r="F29" s="39"/>
      <c r="G29" s="39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74">
        <f t="shared" si="0"/>
        <v>0</v>
      </c>
    </row>
    <row r="30" spans="1:26" s="7" customFormat="1" ht="16.5" hidden="1" x14ac:dyDescent="0.3">
      <c r="A30" s="13" t="s">
        <v>8</v>
      </c>
      <c r="B30" s="39"/>
      <c r="C30" s="40"/>
      <c r="D30" s="40"/>
      <c r="E30" s="41"/>
      <c r="F30" s="39"/>
      <c r="G30" s="3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74">
        <f t="shared" si="0"/>
        <v>0</v>
      </c>
    </row>
    <row r="31" spans="1:26" s="7" customFormat="1" ht="16.5" hidden="1" x14ac:dyDescent="0.3">
      <c r="A31" s="19" t="s">
        <v>65</v>
      </c>
      <c r="B31" s="39"/>
      <c r="C31" s="34"/>
      <c r="D31" s="40"/>
      <c r="E31" s="36"/>
      <c r="F31" s="39"/>
      <c r="G31" s="39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74">
        <f t="shared" si="0"/>
        <v>0</v>
      </c>
    </row>
    <row r="32" spans="1:26" s="7" customFormat="1" ht="16.5" hidden="1" x14ac:dyDescent="0.3">
      <c r="A32" s="44" t="s">
        <v>70</v>
      </c>
      <c r="B32" s="21" t="s">
        <v>66</v>
      </c>
      <c r="C32" s="71" t="s">
        <v>67</v>
      </c>
      <c r="D32" s="19" t="s">
        <v>68</v>
      </c>
      <c r="E32" s="36" t="s">
        <v>69</v>
      </c>
      <c r="F32" s="32">
        <v>17.800999999999998</v>
      </c>
      <c r="G32" s="77" t="s">
        <v>123</v>
      </c>
      <c r="H32" s="48"/>
      <c r="I32" s="48"/>
      <c r="J32" s="48"/>
      <c r="K32" s="48"/>
      <c r="L32" s="48"/>
      <c r="M32" s="48"/>
      <c r="N32" s="48">
        <v>8324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74">
        <f>SUM(M32:N32)</f>
        <v>8324</v>
      </c>
    </row>
    <row r="33" spans="1:27" s="7" customFormat="1" ht="16.5" hidden="1" x14ac:dyDescent="0.3">
      <c r="A33" s="42"/>
      <c r="B33" s="21"/>
      <c r="C33" s="34"/>
      <c r="D33" s="34"/>
      <c r="E33" s="36"/>
      <c r="F33" s="32"/>
      <c r="G33" s="32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74">
        <f t="shared" si="0"/>
        <v>0</v>
      </c>
    </row>
    <row r="34" spans="1:27" s="7" customFormat="1" ht="16.5" hidden="1" x14ac:dyDescent="0.3">
      <c r="A34" s="44"/>
      <c r="B34" s="21"/>
      <c r="C34" s="19"/>
      <c r="D34" s="34"/>
      <c r="E34" s="19"/>
      <c r="F34" s="19"/>
      <c r="G34" s="1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74">
        <f t="shared" si="0"/>
        <v>0</v>
      </c>
      <c r="AA34" s="43"/>
    </row>
    <row r="35" spans="1:27" s="7" customFormat="1" ht="16.5" hidden="1" x14ac:dyDescent="0.3">
      <c r="A35" s="38" t="s">
        <v>18</v>
      </c>
      <c r="B35" s="21"/>
      <c r="C35" s="34"/>
      <c r="D35" s="40"/>
      <c r="E35" s="34"/>
      <c r="F35" s="21">
        <v>17.225000000000001</v>
      </c>
      <c r="G35" s="21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74">
        <f t="shared" si="0"/>
        <v>0</v>
      </c>
    </row>
    <row r="36" spans="1:27" s="7" customFormat="1" ht="16.5" hidden="1" x14ac:dyDescent="0.3">
      <c r="A36" s="31"/>
      <c r="B36" s="21"/>
      <c r="C36" s="52"/>
      <c r="D36" s="19"/>
      <c r="E36" s="52"/>
      <c r="F36" s="21"/>
      <c r="G36" s="21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74">
        <f t="shared" si="0"/>
        <v>0</v>
      </c>
    </row>
    <row r="37" spans="1:27" s="7" customFormat="1" ht="16.5" hidden="1" x14ac:dyDescent="0.3">
      <c r="A37" s="13" t="s">
        <v>8</v>
      </c>
      <c r="B37" s="21"/>
      <c r="C37" s="52"/>
      <c r="D37" s="19"/>
      <c r="E37" s="52"/>
      <c r="F37" s="21"/>
      <c r="G37" s="21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74">
        <f t="shared" si="0"/>
        <v>0</v>
      </c>
    </row>
    <row r="38" spans="1:27" s="53" customFormat="1" ht="16.5" hidden="1" x14ac:dyDescent="0.3">
      <c r="A38" s="19" t="s">
        <v>124</v>
      </c>
      <c r="B38" s="15"/>
      <c r="C38" s="18"/>
      <c r="D38" s="18"/>
      <c r="E38" s="15"/>
      <c r="F38" s="15"/>
      <c r="G38" s="15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74">
        <f t="shared" si="0"/>
        <v>0</v>
      </c>
    </row>
    <row r="39" spans="1:27" s="7" customFormat="1" ht="16.5" hidden="1" x14ac:dyDescent="0.3">
      <c r="A39" s="35" t="s">
        <v>127</v>
      </c>
      <c r="B39" s="21" t="s">
        <v>41</v>
      </c>
      <c r="C39" s="71" t="s">
        <v>128</v>
      </c>
      <c r="D39" s="59" t="s">
        <v>129</v>
      </c>
      <c r="E39" s="59" t="s">
        <v>130</v>
      </c>
      <c r="F39" s="19">
        <v>17.245000000000001</v>
      </c>
      <c r="G39" s="77" t="s">
        <v>125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>
        <f>37155.3830761827-1</f>
        <v>37154.383076182698</v>
      </c>
      <c r="Y39" s="48"/>
      <c r="Z39" s="74">
        <f>SUM(X39)</f>
        <v>37154.383076182698</v>
      </c>
    </row>
    <row r="40" spans="1:27" s="53" customFormat="1" ht="16.5" hidden="1" x14ac:dyDescent="0.3">
      <c r="A40" s="35" t="s">
        <v>127</v>
      </c>
      <c r="B40" s="21" t="s">
        <v>131</v>
      </c>
      <c r="C40" s="71" t="s">
        <v>128</v>
      </c>
      <c r="D40" s="59" t="s">
        <v>129</v>
      </c>
      <c r="E40" s="59" t="s">
        <v>130</v>
      </c>
      <c r="F40" s="19">
        <v>17.245000000000001</v>
      </c>
      <c r="G40" s="77" t="s">
        <v>125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>
        <v>1</v>
      </c>
      <c r="Y40" s="48"/>
      <c r="Z40" s="74">
        <f>SUM(X40)</f>
        <v>1</v>
      </c>
    </row>
    <row r="41" spans="1:27" s="53" customFormat="1" ht="15" hidden="1" x14ac:dyDescent="0.25">
      <c r="A41" s="35"/>
      <c r="B41" s="21"/>
      <c r="C41" s="19"/>
      <c r="D41" s="19"/>
      <c r="E41" s="19"/>
      <c r="F41" s="19"/>
      <c r="G41" s="19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74">
        <f t="shared" ref="Z41:Z71" si="3">SUM(H41:H41)</f>
        <v>0</v>
      </c>
    </row>
    <row r="42" spans="1:27" s="53" customFormat="1" ht="15" hidden="1" x14ac:dyDescent="0.25">
      <c r="A42" s="44"/>
      <c r="B42" s="45"/>
      <c r="C42" s="19"/>
      <c r="D42" s="19"/>
      <c r="E42" s="19"/>
      <c r="F42" s="19"/>
      <c r="G42" s="19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74">
        <f t="shared" si="3"/>
        <v>0</v>
      </c>
    </row>
    <row r="43" spans="1:27" s="53" customFormat="1" ht="15" hidden="1" x14ac:dyDescent="0.25">
      <c r="A43" s="44"/>
      <c r="B43" s="21"/>
      <c r="C43" s="19"/>
      <c r="D43" s="19"/>
      <c r="E43" s="19"/>
      <c r="F43" s="19"/>
      <c r="G43" s="19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74">
        <f t="shared" si="3"/>
        <v>0</v>
      </c>
    </row>
    <row r="44" spans="1:27" s="7" customFormat="1" ht="16.5" hidden="1" x14ac:dyDescent="0.3">
      <c r="A44" s="44"/>
      <c r="B44" s="21"/>
      <c r="C44" s="19"/>
      <c r="D44" s="19"/>
      <c r="E44" s="19"/>
      <c r="F44" s="19"/>
      <c r="G44" s="19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74">
        <f t="shared" si="3"/>
        <v>0</v>
      </c>
    </row>
    <row r="45" spans="1:27" s="6" customFormat="1" ht="16.5" hidden="1" x14ac:dyDescent="0.3">
      <c r="A45" s="13" t="s">
        <v>8</v>
      </c>
      <c r="B45" s="15"/>
      <c r="C45" s="16"/>
      <c r="D45" s="16"/>
      <c r="E45" s="17"/>
      <c r="F45" s="18"/>
      <c r="G45" s="1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74">
        <f t="shared" si="3"/>
        <v>0</v>
      </c>
    </row>
    <row r="46" spans="1:27" s="6" customFormat="1" ht="16.5" hidden="1" x14ac:dyDescent="0.3">
      <c r="A46" s="19" t="s">
        <v>38</v>
      </c>
      <c r="B46" s="15"/>
      <c r="C46" s="16"/>
      <c r="D46" s="16"/>
      <c r="E46" s="17"/>
      <c r="F46" s="18"/>
      <c r="G46" s="1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74">
        <f t="shared" si="3"/>
        <v>0</v>
      </c>
    </row>
    <row r="47" spans="1:27" s="7" customFormat="1" ht="30" hidden="1" x14ac:dyDescent="0.3">
      <c r="A47" s="68" t="s">
        <v>40</v>
      </c>
      <c r="B47" s="66" t="s">
        <v>41</v>
      </c>
      <c r="C47" s="19" t="s">
        <v>42</v>
      </c>
      <c r="D47" s="19" t="s">
        <v>43</v>
      </c>
      <c r="E47" s="19" t="s">
        <v>44</v>
      </c>
      <c r="F47" s="19">
        <v>17.225000000000001</v>
      </c>
      <c r="G47" s="19"/>
      <c r="H47" s="48"/>
      <c r="I47" s="48"/>
      <c r="J47" s="48">
        <f>84755-1</f>
        <v>84754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74">
        <f>SUM(J47:K47)</f>
        <v>84754</v>
      </c>
    </row>
    <row r="48" spans="1:27" s="7" customFormat="1" ht="30" hidden="1" x14ac:dyDescent="0.3">
      <c r="A48" s="68" t="s">
        <v>40</v>
      </c>
      <c r="B48" s="60" t="s">
        <v>45</v>
      </c>
      <c r="C48" s="19" t="s">
        <v>42</v>
      </c>
      <c r="D48" s="19" t="s">
        <v>43</v>
      </c>
      <c r="E48" s="19" t="s">
        <v>44</v>
      </c>
      <c r="F48" s="19">
        <v>17.225000000000001</v>
      </c>
      <c r="G48" s="19"/>
      <c r="H48" s="48"/>
      <c r="I48" s="48"/>
      <c r="J48" s="48">
        <v>1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74">
        <f>SUM(J48:K48)</f>
        <v>1</v>
      </c>
    </row>
    <row r="49" spans="1:27" s="7" customFormat="1" ht="16.5" hidden="1" x14ac:dyDescent="0.3">
      <c r="A49" s="44"/>
      <c r="B49" s="21"/>
      <c r="C49" s="19"/>
      <c r="D49" s="19"/>
      <c r="E49" s="19"/>
      <c r="F49" s="19"/>
      <c r="G49" s="1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74">
        <f>SUM(J49:K49)</f>
        <v>0</v>
      </c>
      <c r="AA49" s="63"/>
    </row>
    <row r="50" spans="1:27" s="7" customFormat="1" ht="16.5" hidden="1" x14ac:dyDescent="0.3">
      <c r="A50" s="35"/>
      <c r="B50" s="21"/>
      <c r="C50" s="34"/>
      <c r="D50" s="34"/>
      <c r="E50" s="36"/>
      <c r="F50" s="19"/>
      <c r="G50" s="1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74">
        <f t="shared" si="3"/>
        <v>0</v>
      </c>
    </row>
    <row r="51" spans="1:27" s="53" customFormat="1" ht="16.5" hidden="1" x14ac:dyDescent="0.3">
      <c r="A51" s="8"/>
      <c r="B51" s="15"/>
      <c r="C51" s="16"/>
      <c r="D51" s="16"/>
      <c r="E51" s="16"/>
      <c r="F51" s="15"/>
      <c r="G51" s="15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74">
        <f t="shared" si="3"/>
        <v>0</v>
      </c>
    </row>
    <row r="52" spans="1:27" s="53" customFormat="1" ht="16.5" hidden="1" x14ac:dyDescent="0.3">
      <c r="A52" s="13" t="s">
        <v>8</v>
      </c>
      <c r="B52" s="15"/>
      <c r="C52" s="16"/>
      <c r="D52" s="16"/>
      <c r="E52" s="16"/>
      <c r="F52" s="15"/>
      <c r="G52" s="15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74">
        <f t="shared" si="3"/>
        <v>0</v>
      </c>
    </row>
    <row r="53" spans="1:27" s="53" customFormat="1" ht="16.5" hidden="1" x14ac:dyDescent="0.3">
      <c r="A53" s="19" t="s">
        <v>49</v>
      </c>
      <c r="B53" s="15"/>
      <c r="C53" s="16"/>
      <c r="D53" s="16"/>
      <c r="E53" s="16"/>
      <c r="F53" s="18"/>
      <c r="G53" s="1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74">
        <f t="shared" si="3"/>
        <v>0</v>
      </c>
    </row>
    <row r="54" spans="1:27" s="7" customFormat="1" ht="16.5" hidden="1" x14ac:dyDescent="0.3">
      <c r="A54" s="69" t="s">
        <v>52</v>
      </c>
      <c r="B54" s="21" t="s">
        <v>53</v>
      </c>
      <c r="C54" s="19" t="s">
        <v>54</v>
      </c>
      <c r="D54" s="70" t="s">
        <v>55</v>
      </c>
      <c r="E54" s="70">
        <v>6501</v>
      </c>
      <c r="F54" s="21">
        <v>17.259</v>
      </c>
      <c r="G54" s="78" t="s">
        <v>126</v>
      </c>
      <c r="H54" s="46"/>
      <c r="I54" s="46"/>
      <c r="J54" s="46"/>
      <c r="K54" s="46"/>
      <c r="L54" s="46">
        <f>1188909-1</f>
        <v>1188908</v>
      </c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74">
        <f t="shared" si="3"/>
        <v>0</v>
      </c>
    </row>
    <row r="55" spans="1:27" s="7" customFormat="1" ht="16.5" hidden="1" x14ac:dyDescent="0.3">
      <c r="A55" s="69" t="s">
        <v>52</v>
      </c>
      <c r="B55" s="21" t="s">
        <v>56</v>
      </c>
      <c r="C55" s="19" t="s">
        <v>54</v>
      </c>
      <c r="D55" s="70" t="s">
        <v>55</v>
      </c>
      <c r="E55" s="70">
        <v>6501</v>
      </c>
      <c r="F55" s="21">
        <v>17.259</v>
      </c>
      <c r="G55" s="78" t="s">
        <v>126</v>
      </c>
      <c r="H55" s="47"/>
      <c r="I55" s="47"/>
      <c r="J55" s="47"/>
      <c r="K55" s="47"/>
      <c r="L55" s="47">
        <v>1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74">
        <f t="shared" si="3"/>
        <v>0</v>
      </c>
    </row>
    <row r="56" spans="1:27" s="6" customFormat="1" ht="16.5" hidden="1" x14ac:dyDescent="0.3">
      <c r="A56" s="31" t="s">
        <v>78</v>
      </c>
      <c r="B56" s="21" t="s">
        <v>53</v>
      </c>
      <c r="C56" s="59" t="s">
        <v>79</v>
      </c>
      <c r="D56" s="52" t="s">
        <v>80</v>
      </c>
      <c r="E56" s="52">
        <v>6502</v>
      </c>
      <c r="F56" s="19">
        <v>17.257999999999999</v>
      </c>
      <c r="G56" s="78" t="s">
        <v>126</v>
      </c>
      <c r="H56" s="48"/>
      <c r="I56" s="48"/>
      <c r="J56" s="48"/>
      <c r="K56" s="48"/>
      <c r="L56" s="48"/>
      <c r="M56" s="48"/>
      <c r="N56" s="48"/>
      <c r="O56" s="48"/>
      <c r="P56" s="48">
        <v>189278</v>
      </c>
      <c r="Q56" s="48"/>
      <c r="R56" s="48"/>
      <c r="S56" s="48"/>
      <c r="T56" s="48"/>
      <c r="U56" s="48"/>
      <c r="V56" s="48"/>
      <c r="W56" s="48"/>
      <c r="X56" s="48"/>
      <c r="Y56" s="48"/>
      <c r="Z56" s="74">
        <f>SUM(P56)</f>
        <v>189278</v>
      </c>
    </row>
    <row r="57" spans="1:27" s="7" customFormat="1" ht="16.5" hidden="1" x14ac:dyDescent="0.3">
      <c r="A57" s="31" t="s">
        <v>78</v>
      </c>
      <c r="B57" s="21" t="s">
        <v>56</v>
      </c>
      <c r="C57" s="59" t="s">
        <v>79</v>
      </c>
      <c r="D57" s="52" t="s">
        <v>80</v>
      </c>
      <c r="E57" s="52">
        <v>6502</v>
      </c>
      <c r="F57" s="19">
        <v>17.257999999999999</v>
      </c>
      <c r="G57" s="78" t="s">
        <v>126</v>
      </c>
      <c r="H57" s="48"/>
      <c r="I57" s="48"/>
      <c r="J57" s="48"/>
      <c r="K57" s="48"/>
      <c r="L57" s="48"/>
      <c r="M57" s="48"/>
      <c r="N57" s="48"/>
      <c r="O57" s="48"/>
      <c r="P57" s="48">
        <v>1</v>
      </c>
      <c r="Q57" s="48"/>
      <c r="R57" s="48"/>
      <c r="S57" s="48"/>
      <c r="T57" s="48"/>
      <c r="U57" s="48"/>
      <c r="V57" s="48"/>
      <c r="W57" s="48"/>
      <c r="X57" s="48"/>
      <c r="Y57" s="48"/>
      <c r="Z57" s="74">
        <f t="shared" ref="Z57:Z59" si="4">SUM(P57)</f>
        <v>1</v>
      </c>
    </row>
    <row r="58" spans="1:27" s="53" customFormat="1" ht="16.5" hidden="1" x14ac:dyDescent="0.3">
      <c r="A58" s="35" t="s">
        <v>58</v>
      </c>
      <c r="B58" s="21" t="s">
        <v>53</v>
      </c>
      <c r="C58" s="19" t="s">
        <v>59</v>
      </c>
      <c r="D58" s="52" t="s">
        <v>99</v>
      </c>
      <c r="E58" s="52">
        <v>6503</v>
      </c>
      <c r="F58" s="19">
        <v>17.277999999999999</v>
      </c>
      <c r="G58" s="78" t="s">
        <v>126</v>
      </c>
      <c r="H58" s="46"/>
      <c r="I58" s="46"/>
      <c r="J58" s="46"/>
      <c r="K58" s="46"/>
      <c r="L58" s="46"/>
      <c r="M58" s="46">
        <f>207879-1</f>
        <v>207878</v>
      </c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74">
        <f t="shared" si="4"/>
        <v>0</v>
      </c>
    </row>
    <row r="59" spans="1:27" s="53" customFormat="1" ht="16.5" hidden="1" x14ac:dyDescent="0.3">
      <c r="A59" s="35" t="s">
        <v>58</v>
      </c>
      <c r="B59" s="21" t="s">
        <v>56</v>
      </c>
      <c r="C59" s="19" t="s">
        <v>59</v>
      </c>
      <c r="D59" s="52" t="s">
        <v>99</v>
      </c>
      <c r="E59" s="52">
        <v>6503</v>
      </c>
      <c r="F59" s="19">
        <v>17.277999999999999</v>
      </c>
      <c r="G59" s="78" t="s">
        <v>126</v>
      </c>
      <c r="H59" s="46"/>
      <c r="I59" s="46"/>
      <c r="J59" s="46"/>
      <c r="K59" s="46"/>
      <c r="L59" s="46"/>
      <c r="M59" s="46">
        <v>1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74">
        <f t="shared" si="4"/>
        <v>0</v>
      </c>
    </row>
    <row r="60" spans="1:27" s="53" customFormat="1" ht="16.5" hidden="1" x14ac:dyDescent="0.3">
      <c r="A60" s="35"/>
      <c r="B60" s="21"/>
      <c r="C60" s="19"/>
      <c r="D60" s="52"/>
      <c r="E60" s="52"/>
      <c r="F60" s="19"/>
      <c r="G60" s="78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74"/>
    </row>
    <row r="61" spans="1:27" s="53" customFormat="1" ht="16.5" hidden="1" x14ac:dyDescent="0.3">
      <c r="A61" s="31" t="s">
        <v>78</v>
      </c>
      <c r="B61" s="21" t="s">
        <v>97</v>
      </c>
      <c r="C61" s="19" t="s">
        <v>109</v>
      </c>
      <c r="D61" s="52" t="s">
        <v>80</v>
      </c>
      <c r="E61" s="52">
        <v>6502</v>
      </c>
      <c r="F61" s="19">
        <v>17.257999999999999</v>
      </c>
      <c r="G61" s="78" t="s">
        <v>126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>
        <f>845857-1</f>
        <v>845856</v>
      </c>
      <c r="V61" s="46"/>
      <c r="W61" s="46"/>
      <c r="X61" s="46"/>
      <c r="Y61" s="46"/>
      <c r="Z61" s="74">
        <f>SUM(U61)</f>
        <v>845856</v>
      </c>
    </row>
    <row r="62" spans="1:27" s="53" customFormat="1" ht="16.5" hidden="1" x14ac:dyDescent="0.3">
      <c r="A62" s="31" t="s">
        <v>78</v>
      </c>
      <c r="B62" s="21" t="s">
        <v>56</v>
      </c>
      <c r="C62" s="19" t="s">
        <v>109</v>
      </c>
      <c r="D62" s="52" t="s">
        <v>80</v>
      </c>
      <c r="E62" s="52">
        <v>6502</v>
      </c>
      <c r="F62" s="19">
        <v>17.257999999999999</v>
      </c>
      <c r="G62" s="78" t="s">
        <v>126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>
        <v>1</v>
      </c>
      <c r="V62" s="46"/>
      <c r="W62" s="46"/>
      <c r="X62" s="46"/>
      <c r="Y62" s="46"/>
      <c r="Z62" s="74">
        <f>SUM(U62)</f>
        <v>1</v>
      </c>
    </row>
    <row r="63" spans="1:27" s="53" customFormat="1" ht="16.5" hidden="1" x14ac:dyDescent="0.3">
      <c r="A63" s="35"/>
      <c r="B63" s="50"/>
      <c r="C63" s="32"/>
      <c r="D63" s="19"/>
      <c r="E63" s="21"/>
      <c r="F63" s="19"/>
      <c r="G63" s="78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74">
        <f t="shared" si="3"/>
        <v>0</v>
      </c>
    </row>
    <row r="64" spans="1:27" s="53" customFormat="1" ht="16.5" hidden="1" x14ac:dyDescent="0.3">
      <c r="A64" s="35" t="s">
        <v>58</v>
      </c>
      <c r="B64" s="21" t="s">
        <v>97</v>
      </c>
      <c r="C64" s="19" t="s">
        <v>98</v>
      </c>
      <c r="D64" s="52" t="s">
        <v>99</v>
      </c>
      <c r="E64" s="70">
        <v>6503</v>
      </c>
      <c r="F64" s="19">
        <v>17.277999999999999</v>
      </c>
      <c r="G64" s="78" t="s">
        <v>126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>
        <f>825862-1</f>
        <v>825861</v>
      </c>
      <c r="T64" s="55"/>
      <c r="U64" s="55"/>
      <c r="V64" s="55"/>
      <c r="W64" s="55"/>
      <c r="X64" s="55"/>
      <c r="Y64" s="55"/>
      <c r="Z64" s="74">
        <f>SUM(R64:S64)</f>
        <v>825861</v>
      </c>
    </row>
    <row r="65" spans="1:27" s="53" customFormat="1" ht="14.1" hidden="1" customHeight="1" x14ac:dyDescent="0.3">
      <c r="A65" s="35" t="s">
        <v>58</v>
      </c>
      <c r="B65" s="21" t="s">
        <v>56</v>
      </c>
      <c r="C65" s="19" t="s">
        <v>98</v>
      </c>
      <c r="D65" s="52" t="s">
        <v>99</v>
      </c>
      <c r="E65" s="70">
        <v>6503</v>
      </c>
      <c r="F65" s="19">
        <v>17.277999999999999</v>
      </c>
      <c r="G65" s="78" t="s">
        <v>126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>
        <v>1</v>
      </c>
      <c r="T65" s="46"/>
      <c r="U65" s="46"/>
      <c r="V65" s="46"/>
      <c r="W65" s="46"/>
      <c r="X65" s="46"/>
      <c r="Y65" s="46"/>
      <c r="Z65" s="74">
        <f>SUM(R65:S65)</f>
        <v>1</v>
      </c>
      <c r="AA65" s="56"/>
    </row>
    <row r="66" spans="1:27" s="7" customFormat="1" ht="16.5" hidden="1" x14ac:dyDescent="0.3">
      <c r="A66" s="35"/>
      <c r="B66" s="21"/>
      <c r="C66" s="54"/>
      <c r="D66" s="19"/>
      <c r="E66" s="21"/>
      <c r="F66" s="19"/>
      <c r="G66" s="19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74">
        <f t="shared" si="3"/>
        <v>0</v>
      </c>
    </row>
    <row r="67" spans="1:27" s="7" customFormat="1" ht="16.5" hidden="1" x14ac:dyDescent="0.3">
      <c r="A67" s="35" t="s">
        <v>95</v>
      </c>
      <c r="B67" s="21" t="s">
        <v>94</v>
      </c>
      <c r="C67" s="19" t="s">
        <v>54</v>
      </c>
      <c r="D67" s="52" t="s">
        <v>55</v>
      </c>
      <c r="E67" s="21">
        <v>6407</v>
      </c>
      <c r="F67" s="21">
        <v>17.259</v>
      </c>
      <c r="G67" s="21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>
        <v>15000</v>
      </c>
      <c r="S67" s="46"/>
      <c r="T67" s="46"/>
      <c r="U67" s="46"/>
      <c r="V67" s="46"/>
      <c r="W67" s="46"/>
      <c r="X67" s="46"/>
      <c r="Y67" s="46"/>
      <c r="Z67" s="74">
        <f>R67</f>
        <v>15000</v>
      </c>
    </row>
    <row r="68" spans="1:27" s="7" customFormat="1" ht="16.5" hidden="1" x14ac:dyDescent="0.3">
      <c r="A68" s="35"/>
      <c r="B68" s="21"/>
      <c r="C68" s="54"/>
      <c r="D68" s="19"/>
      <c r="E68" s="21"/>
      <c r="F68" s="19"/>
      <c r="G68" s="19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74">
        <f t="shared" si="3"/>
        <v>0</v>
      </c>
    </row>
    <row r="69" spans="1:27" s="7" customFormat="1" ht="16.5" hidden="1" x14ac:dyDescent="0.3">
      <c r="A69" s="35"/>
      <c r="B69" s="50"/>
      <c r="C69" s="32"/>
      <c r="D69" s="19"/>
      <c r="E69" s="21"/>
      <c r="F69" s="19"/>
      <c r="G69" s="19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74">
        <f t="shared" si="3"/>
        <v>0</v>
      </c>
    </row>
    <row r="70" spans="1:27" s="7" customFormat="1" ht="16.5" hidden="1" x14ac:dyDescent="0.3">
      <c r="A70" s="35"/>
      <c r="B70" s="21"/>
      <c r="C70" s="32"/>
      <c r="D70" s="19"/>
      <c r="E70" s="21"/>
      <c r="F70" s="19"/>
      <c r="G70" s="19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74">
        <f t="shared" si="3"/>
        <v>0</v>
      </c>
    </row>
    <row r="71" spans="1:27" s="7" customFormat="1" ht="16.5" x14ac:dyDescent="0.3">
      <c r="A71" s="35"/>
      <c r="B71" s="21"/>
      <c r="C71" s="32"/>
      <c r="D71" s="19"/>
      <c r="E71" s="21"/>
      <c r="F71" s="19"/>
      <c r="G71" s="19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74">
        <f t="shared" si="3"/>
        <v>0</v>
      </c>
      <c r="AA71" s="43"/>
    </row>
    <row r="72" spans="1:27" s="7" customFormat="1" ht="18.75" x14ac:dyDescent="0.3">
      <c r="A72" s="9" t="s">
        <v>0</v>
      </c>
      <c r="B72" s="23"/>
      <c r="C72" s="24"/>
      <c r="D72" s="24"/>
      <c r="E72" s="24"/>
      <c r="F72" s="24"/>
      <c r="G72" s="24"/>
      <c r="H72" s="49">
        <f>SUM(H27:H71)</f>
        <v>8624.0399999999972</v>
      </c>
      <c r="I72" s="49">
        <f>SUM(I28:I71)</f>
        <v>29500</v>
      </c>
      <c r="J72" s="49">
        <f>SUM(J46:J50)</f>
        <v>84755</v>
      </c>
      <c r="K72" s="49"/>
      <c r="L72" s="49">
        <f>SUM(L54:L71)</f>
        <v>1188909</v>
      </c>
      <c r="M72" s="49">
        <f>SUM(M58:M71)</f>
        <v>207879</v>
      </c>
      <c r="N72" s="49">
        <f>SUM(N30:N32)</f>
        <v>8324</v>
      </c>
      <c r="O72" s="49">
        <f>SUM(O7:O66)</f>
        <v>95000</v>
      </c>
      <c r="P72" s="49">
        <f>SUM(P52:P65)</f>
        <v>189279</v>
      </c>
      <c r="Q72" s="49">
        <f>SUM(Q12:Q71)</f>
        <v>127014</v>
      </c>
      <c r="R72" s="49">
        <f>SUM(R66:R71)</f>
        <v>15000</v>
      </c>
      <c r="S72" s="49">
        <f>SUM(S53:S71)</f>
        <v>825862</v>
      </c>
      <c r="T72" s="49">
        <f>SUM(T7:T71)</f>
        <v>556291.5</v>
      </c>
      <c r="U72" s="49">
        <f>SUM(U60:U63)</f>
        <v>845857</v>
      </c>
      <c r="V72" s="49">
        <f>SUM(V7:V10)</f>
        <v>556291.5</v>
      </c>
      <c r="W72" s="49">
        <f>SUM(W28)</f>
        <v>12250</v>
      </c>
      <c r="X72" s="49">
        <f>SUM(X38:X42)</f>
        <v>37155.383076182698</v>
      </c>
      <c r="Y72" s="49">
        <f>SUM(Y13:Y23)</f>
        <v>52464.86</v>
      </c>
      <c r="Z72" s="74"/>
    </row>
    <row r="73" spans="1:27" s="7" customFormat="1" ht="18.75" x14ac:dyDescent="0.3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0"/>
    </row>
    <row r="74" spans="1:27" ht="16.5" x14ac:dyDescent="0.3">
      <c r="A74" s="25" t="s">
        <v>23</v>
      </c>
      <c r="B74" s="7"/>
    </row>
    <row r="75" spans="1:27" ht="15" hidden="1" x14ac:dyDescent="0.25">
      <c r="A75" s="25" t="s">
        <v>26</v>
      </c>
    </row>
    <row r="76" spans="1:27" ht="15" hidden="1" x14ac:dyDescent="0.25">
      <c r="A76" s="65" t="s">
        <v>27</v>
      </c>
    </row>
    <row r="77" spans="1:27" ht="15" hidden="1" x14ac:dyDescent="0.25">
      <c r="A77" s="25" t="s">
        <v>35</v>
      </c>
    </row>
    <row r="78" spans="1:27" ht="15" hidden="1" x14ac:dyDescent="0.25">
      <c r="A78" s="25" t="s">
        <v>36</v>
      </c>
    </row>
    <row r="79" spans="1:27" ht="15" hidden="1" x14ac:dyDescent="0.25">
      <c r="A79" s="25" t="s">
        <v>46</v>
      </c>
    </row>
    <row r="80" spans="1:27" ht="15" hidden="1" x14ac:dyDescent="0.25">
      <c r="A80" s="25" t="s">
        <v>47</v>
      </c>
    </row>
    <row r="81" spans="1:1" ht="15" hidden="1" x14ac:dyDescent="0.25">
      <c r="A81" s="25" t="s">
        <v>50</v>
      </c>
    </row>
    <row r="82" spans="1:1" ht="15" hidden="1" x14ac:dyDescent="0.25">
      <c r="A82" s="25" t="s">
        <v>51</v>
      </c>
    </row>
    <row r="83" spans="1:1" ht="15" hidden="1" x14ac:dyDescent="0.25">
      <c r="A83" s="25" t="s">
        <v>60</v>
      </c>
    </row>
    <row r="84" spans="1:1" ht="15" hidden="1" x14ac:dyDescent="0.25">
      <c r="A84" s="25" t="s">
        <v>61</v>
      </c>
    </row>
    <row r="85" spans="1:1" ht="15" hidden="1" x14ac:dyDescent="0.25">
      <c r="A85" s="25" t="s">
        <v>63</v>
      </c>
    </row>
    <row r="86" spans="1:1" ht="15" hidden="1" x14ac:dyDescent="0.25">
      <c r="A86" s="25" t="s">
        <v>64</v>
      </c>
    </row>
    <row r="87" spans="1:1" ht="15" hidden="1" x14ac:dyDescent="0.25">
      <c r="A87" s="25" t="s">
        <v>76</v>
      </c>
    </row>
    <row r="88" spans="1:1" ht="15" hidden="1" x14ac:dyDescent="0.25">
      <c r="A88" s="25" t="s">
        <v>77</v>
      </c>
    </row>
    <row r="89" spans="1:1" ht="15" hidden="1" x14ac:dyDescent="0.25">
      <c r="A89" s="25" t="s">
        <v>82</v>
      </c>
    </row>
    <row r="90" spans="1:1" ht="15" hidden="1" x14ac:dyDescent="0.25">
      <c r="A90" s="25" t="s">
        <v>81</v>
      </c>
    </row>
    <row r="91" spans="1:1" ht="15" hidden="1" x14ac:dyDescent="0.25">
      <c r="A91" s="25" t="s">
        <v>90</v>
      </c>
    </row>
    <row r="92" spans="1:1" ht="15" hidden="1" x14ac:dyDescent="0.25">
      <c r="A92" s="25" t="s">
        <v>89</v>
      </c>
    </row>
    <row r="93" spans="1:1" ht="15" hidden="1" x14ac:dyDescent="0.25">
      <c r="A93" s="25" t="s">
        <v>93</v>
      </c>
    </row>
    <row r="94" spans="1:1" ht="15" hidden="1" x14ac:dyDescent="0.25">
      <c r="A94" s="25" t="s">
        <v>92</v>
      </c>
    </row>
    <row r="95" spans="1:1" ht="15" hidden="1" x14ac:dyDescent="0.25">
      <c r="A95" s="25" t="s">
        <v>101</v>
      </c>
    </row>
    <row r="96" spans="1:1" ht="15" hidden="1" x14ac:dyDescent="0.25">
      <c r="A96" s="25" t="s">
        <v>100</v>
      </c>
    </row>
    <row r="97" spans="1:4" ht="18.75" hidden="1" x14ac:dyDescent="0.3">
      <c r="A97" s="25" t="s">
        <v>107</v>
      </c>
      <c r="B97" s="58"/>
      <c r="C97" s="57"/>
      <c r="D97" s="57"/>
    </row>
    <row r="98" spans="1:4" ht="15" hidden="1" x14ac:dyDescent="0.25">
      <c r="A98" s="25" t="s">
        <v>102</v>
      </c>
    </row>
    <row r="99" spans="1:4" ht="15" hidden="1" x14ac:dyDescent="0.25">
      <c r="A99" s="25" t="s">
        <v>111</v>
      </c>
    </row>
    <row r="100" spans="1:4" ht="15" hidden="1" x14ac:dyDescent="0.25">
      <c r="A100" s="25" t="s">
        <v>110</v>
      </c>
    </row>
    <row r="101" spans="1:4" ht="15" hidden="1" x14ac:dyDescent="0.25">
      <c r="A101" s="25" t="s">
        <v>113</v>
      </c>
    </row>
    <row r="102" spans="1:4" ht="15" hidden="1" x14ac:dyDescent="0.25">
      <c r="A102" s="25" t="s">
        <v>102</v>
      </c>
    </row>
    <row r="103" spans="1:4" ht="15" hidden="1" x14ac:dyDescent="0.25">
      <c r="A103" s="25" t="s">
        <v>116</v>
      </c>
    </row>
    <row r="104" spans="1:4" ht="15" hidden="1" x14ac:dyDescent="0.25">
      <c r="A104" s="25" t="s">
        <v>115</v>
      </c>
    </row>
    <row r="105" spans="1:4" ht="15" hidden="1" x14ac:dyDescent="0.25">
      <c r="A105" s="25" t="s">
        <v>120</v>
      </c>
    </row>
    <row r="106" spans="1:4" ht="15" hidden="1" x14ac:dyDescent="0.25">
      <c r="A106" s="25" t="s">
        <v>118</v>
      </c>
    </row>
    <row r="107" spans="1:4" ht="15" x14ac:dyDescent="0.25">
      <c r="A107" s="25" t="s">
        <v>146</v>
      </c>
    </row>
    <row r="108" spans="1:4" ht="15" x14ac:dyDescent="0.25">
      <c r="A108" s="25" t="s">
        <v>145</v>
      </c>
    </row>
    <row r="111" spans="1:4" ht="16.5" x14ac:dyDescent="0.3">
      <c r="A111" s="76" t="s">
        <v>119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2023-03-08T21:59:18Z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