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WORCESTER/"/>
    </mc:Choice>
  </mc:AlternateContent>
  <xr:revisionPtr revIDLastSave="0" documentId="8_{0E888EE5-2919-4C25-858A-B2A756E3B7D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ENTRAL" sheetId="2" r:id="rId1"/>
  </sheets>
  <definedNames>
    <definedName name="_xlnm.Print_Area" localSheetId="0">CENTRAL!$A$1:$H$74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40" i="2" l="1"/>
  <c r="AC40" i="2" s="1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14" i="2"/>
  <c r="AB72" i="2" l="1"/>
  <c r="AA72" i="2"/>
  <c r="Z72" i="2"/>
  <c r="Y72" i="2"/>
  <c r="X39" i="2"/>
  <c r="W72" i="2"/>
  <c r="V72" i="2"/>
  <c r="AC9" i="2"/>
  <c r="U61" i="2"/>
  <c r="U72" i="2" s="1"/>
  <c r="T72" i="2"/>
  <c r="S64" i="2"/>
  <c r="R72" i="2"/>
  <c r="AC67" i="2"/>
  <c r="Q14" i="2"/>
  <c r="Q16" i="2"/>
  <c r="P72" i="2"/>
  <c r="O72" i="2"/>
  <c r="AC8" i="2"/>
  <c r="N72" i="2"/>
  <c r="M58" i="2"/>
  <c r="M72" i="2" s="1"/>
  <c r="L54" i="2"/>
  <c r="L72" i="2" s="1"/>
  <c r="J47" i="2"/>
  <c r="J72" i="2" s="1"/>
  <c r="I72" i="2"/>
  <c r="H72" i="2"/>
  <c r="AC68" i="2"/>
  <c r="AC69" i="2"/>
  <c r="AC70" i="2"/>
  <c r="AC71" i="2"/>
  <c r="AC10" i="2"/>
  <c r="AC11" i="2"/>
  <c r="AC12" i="2"/>
  <c r="AC13" i="2"/>
  <c r="X72" i="2" l="1"/>
  <c r="S72" i="2"/>
  <c r="Q72" i="2"/>
</calcChain>
</file>

<file path=xl/sharedStrings.xml><?xml version="1.0" encoding="utf-8"?>
<sst xmlns="http://schemas.openxmlformats.org/spreadsheetml/2006/main" count="272" uniqueCount="173">
  <si>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</si>
  <si>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</si>
  <si>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</si>
  <si>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</si>
  <si>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</si>
  <si>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</si>
  <si>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</si>
  <si>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</si>
  <si>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</si>
  <si>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</si>
  <si>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</si>
  <si>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</si>
  <si>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WORKFORCE TRAINING FUND</t>
  </si>
  <si>
    <t>N/A</t>
  </si>
  <si>
    <t>STATE ONE STOP</t>
  </si>
  <si>
    <t>WP 90%</t>
  </si>
  <si>
    <t>WP 10%</t>
  </si>
  <si>
    <t>17.207</t>
  </si>
  <si>
    <t>UI HEARINGS</t>
  </si>
  <si>
    <t>N.A</t>
  </si>
  <si>
    <t>DTA</t>
  </si>
  <si>
    <t>4400-3067</t>
  </si>
  <si>
    <t>K103</t>
  </si>
  <si>
    <t xml:space="preserve"> DESCRIPTION:</t>
  </si>
  <si>
    <t>CT EOL 23CCWORCWP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</si>
  <si>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</si>
  <si>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</si>
  <si>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</si>
  <si>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</si>
  <si>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</si>
  <si>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</si>
  <si>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</si>
  <si>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SPSS2023</t>
  </si>
  <si>
    <t>4400-1979</t>
  </si>
  <si>
    <t>K227</t>
  </si>
  <si>
    <t>BUDGET #1 FY23 AUGUST 25, 2022</t>
  </si>
  <si>
    <t>TO ADD FY23 WPP FUNDS</t>
  </si>
  <si>
    <t>BUDGET #1 FY23</t>
  </si>
  <si>
    <t>CT EOL 23CCWORCNEGREA</t>
  </si>
  <si>
    <t>BUDGET #2 FY23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</si>
  <si>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</si>
  <si>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</si>
  <si>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</si>
  <si>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</si>
  <si>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</si>
  <si>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</si>
  <si>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</si>
  <si>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</si>
  <si>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BUDGET #3 FY23</t>
  </si>
  <si>
    <t>CT EOL 23CCWORCWIA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</si>
  <si>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</si>
  <si>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</si>
  <si>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</si>
  <si>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</si>
  <si>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</si>
  <si>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</si>
  <si>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</si>
  <si>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</si>
  <si>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</si>
  <si>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</si>
  <si>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</si>
  <si>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</si>
  <si>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BUDGET #5 FY23</t>
  </si>
  <si>
    <t>BUDGET #5 FY23 OCTOBER 18, 2022</t>
  </si>
  <si>
    <t>TO ADD INCENTIVE AWARD</t>
  </si>
  <si>
    <t>CT EOL 23CCWORCVETSUI</t>
  </si>
  <si>
    <t>OCT 1, 2022-DEC 31, 2022</t>
  </si>
  <si>
    <t>FVETS2022</t>
  </si>
  <si>
    <t>7002-6628</t>
  </si>
  <si>
    <t>K110</t>
  </si>
  <si>
    <t>JVSG SILVER INCENTIVE AWARD</t>
  </si>
  <si>
    <t>BUDGET #6 FY23</t>
  </si>
  <si>
    <t>CT EOL 23CCWORCSOSWTF</t>
  </si>
  <si>
    <t>WTRUSTF23</t>
  </si>
  <si>
    <t>7003-0135</t>
  </si>
  <si>
    <t>K264</t>
  </si>
  <si>
    <t>BUDGET #6 FY23 OCTOBER 20, 2022</t>
  </si>
  <si>
    <t>TO ADD WTF FUNDS</t>
  </si>
  <si>
    <t>ADULT</t>
  </si>
  <si>
    <t>FWIAADT23A</t>
  </si>
  <si>
    <t>7003-1630</t>
  </si>
  <si>
    <t>TO ADD FY23 ADULT</t>
  </si>
  <si>
    <t>BUDGET #7 FY23 OCTOBER 20, 2022</t>
  </si>
  <si>
    <t>BUDGET #7 FY23</t>
  </si>
  <si>
    <t>BUDGET #8 FY23</t>
  </si>
  <si>
    <t>FES2023</t>
  </si>
  <si>
    <t>7002-6626</t>
  </si>
  <si>
    <t>K105</t>
  </si>
  <si>
    <t>K107</t>
  </si>
  <si>
    <t>TO ADD FY23 WP FUNDS</t>
  </si>
  <si>
    <t>BUDGET #8 FY23 OCTOBER 21, 2022</t>
  </si>
  <si>
    <t>BUDGET #9 FY23</t>
  </si>
  <si>
    <t>TO ADD MassHire AWARD</t>
  </si>
  <si>
    <t>BUDGET #9 FY23 NOVEMBER 4, 2022</t>
  </si>
  <si>
    <t>OCTOBER 17, 2022-JUNE 30,2023</t>
  </si>
  <si>
    <t>MassHire Award LIVING</t>
  </si>
  <si>
    <t>BUDGET #10 FY23</t>
  </si>
  <si>
    <t>OCTOBER 1, 2022-JUNE 30,  2023</t>
  </si>
  <si>
    <t>FWIADWK23B</t>
  </si>
  <si>
    <t>7003-1778</t>
  </si>
  <si>
    <t>TO ADD FY23 DISLOCATED WORKER FUND</t>
  </si>
  <si>
    <t>BUDGET #10 FY23 DECEMBER 8, 2022</t>
  </si>
  <si>
    <t>TO ADD FY23 STATE ONE STOP FUND</t>
  </si>
  <si>
    <t>BUDGET #11 FY23</t>
  </si>
  <si>
    <t>STOSCC2023</t>
  </si>
  <si>
    <t>7003-0803</t>
  </si>
  <si>
    <t>K284</t>
  </si>
  <si>
    <t>BUDGET #11 FY23 DECEMBER 13, 2022</t>
  </si>
  <si>
    <t>BUDGET #12 FY23</t>
  </si>
  <si>
    <t>FWIAADT23B</t>
  </si>
  <si>
    <t>TO ADD FY23 ADULT FUNDS</t>
  </si>
  <si>
    <t>BUDGET #12 FY23 DECEMBER 19, 2022</t>
  </si>
  <si>
    <t>BUDGET #13 FY23</t>
  </si>
  <si>
    <t>BUDGET #13 FY23 JANUARY 10, 2023</t>
  </si>
  <si>
    <t>BUDGET #14 FY23</t>
  </si>
  <si>
    <t>TO INCREASE WPP PROGRAM</t>
  </si>
  <si>
    <t>BUDGET #14 FY23 JANUARY 12, 2023</t>
  </si>
  <si>
    <t>BUDGET #15 FY23</t>
  </si>
  <si>
    <t>TO ADD TRADE FUNDS</t>
  </si>
  <si>
    <t>DUNS 947581567</t>
  </si>
  <si>
    <t>BUDGET #15 FY23 JANUARY 25, 2023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</si>
  <si>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</si>
  <si>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</si>
  <si>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</si>
  <si>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</si>
  <si>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</si>
  <si>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</si>
  <si>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</si>
  <si>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</si>
  <si>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</si>
  <si>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</si>
  <si>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BUDGET #16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</si>
  <si>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</si>
  <si>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</si>
  <si>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</si>
  <si>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</si>
  <si>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</si>
  <si>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</si>
  <si>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</si>
  <si>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</si>
  <si>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</si>
  <si>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</si>
  <si>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</si>
  <si>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</si>
  <si>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</si>
  <si>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#16 FY23 FEB. 7, 2023</t>
  </si>
  <si>
    <t>FH126A22VR</t>
  </si>
  <si>
    <t>FV002A2222</t>
  </si>
  <si>
    <t>DOE2023</t>
  </si>
  <si>
    <t>F100VR0022</t>
  </si>
  <si>
    <t>BUDGET #17 FY23</t>
  </si>
  <si>
    <t>BUDGET #17 FY23 MARCH 21, 2023</t>
  </si>
  <si>
    <t xml:space="preserve">MA SCSEP </t>
  </si>
  <si>
    <t xml:space="preserve">FAD38278PI </t>
  </si>
  <si>
    <t>9110-1178</t>
  </si>
  <si>
    <t>K116</t>
  </si>
  <si>
    <t>VENDOR CUSTOMER CODE</t>
  </si>
  <si>
    <t>UEI #</t>
  </si>
  <si>
    <t>VC6000192145</t>
  </si>
  <si>
    <t>ZDFNGC6F65L3</t>
  </si>
  <si>
    <t>BUDGET #18 FY23</t>
  </si>
  <si>
    <t>WPP SNAP EXPANSION</t>
  </si>
  <si>
    <t>OCT 1, 2022-FEB 16, 2023</t>
  </si>
  <si>
    <t>FY20233067</t>
  </si>
  <si>
    <t>FEB 17, 2023-JUNE 30,2023</t>
  </si>
  <si>
    <t>TO ADD WPP EXPANSION FUNDS</t>
  </si>
  <si>
    <t>BUDGET #18 FY23 APRIL 14, 2023</t>
  </si>
  <si>
    <t>BUDGET #19 FY23</t>
  </si>
  <si>
    <t>JULY 1, 2024 - SEPTEMBER 30, 2024</t>
  </si>
  <si>
    <t>JULY 1, 2023 -JUNE 30, 2024</t>
  </si>
  <si>
    <t>UI-35950-21-60-A-25</t>
  </si>
  <si>
    <t>TO MOVE FUNDS FROM FY23 TO FY24 LINE</t>
  </si>
  <si>
    <t>BUDGET #19 FY23 JUNE 15,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</si>
</sst>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8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0" fontId="18" fillId="0" borderId="1" xfId="0" applyFont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21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8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7" fontId="12" fillId="0" borderId="1" xfId="2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44" fontId="12" fillId="0" borderId="1" xfId="1" applyFont="1" applyFill="1" applyBorder="1"/>
    <xf numFmtId="0" fontId="22" fillId="2" borderId="7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vertical="center"/>
    </xf>
    <xf numFmtId="0" fontId="21" fillId="0" borderId="8" xfId="0" applyFont="1" applyBorder="1" applyAlignment="1">
      <alignment horizontal="center"/>
    </xf>
    <xf numFmtId="0" fontId="23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 wrapText="1"/>
    </xf>
    <xf numFmtId="0" fontId="19" fillId="0" borderId="0" xfId="0" applyFont="1"/>
    <xf numFmtId="0" fontId="23" fillId="0" borderId="9" xfId="0" applyFont="1" applyBorder="1" applyAlignment="1">
      <alignment horizontal="center" vertical="center"/>
    </xf>
    <xf numFmtId="0" fontId="19" fillId="0" borderId="1" xfId="0" applyFont="1" applyBorder="1"/>
    <xf numFmtId="0" fontId="10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4" fillId="0" borderId="11" xfId="0" applyFont="1" applyBorder="1" applyAlignment="1">
      <alignment horizontal="center" wrapText="1"/>
    </xf>
    <xf numFmtId="7" fontId="12" fillId="0" borderId="1" xfId="1" applyNumberFormat="1" applyFont="1" applyFill="1" applyBorder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0"/>
  <sheetViews>
    <sheetView tabSelected="1" topLeftCell="D13" zoomScale="110" zoomScaleNormal="110" workbookViewId="0">
      <selection activeCell="AB40" sqref="AB40"/>
    </sheetView>
  </sheetViews>
  <sheetFormatPr defaultColWidth="9.1796875" defaultRowHeight="12" x14ac:dyDescent="0.3"/>
  <cols>
    <col min="1" max="1" width="61.36328125" style="3" bestFit="1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4.08984375" style="2" customWidth="1"/>
    <col min="8" max="9" width="15.54296875" style="2" hidden="1" customWidth="1"/>
    <col min="10" max="10" width="17.26953125" style="2" hidden="1" customWidth="1"/>
    <col min="11" max="11" width="15.54296875" style="2" hidden="1" customWidth="1"/>
    <col min="12" max="19" width="16.81640625" style="2" hidden="1" customWidth="1"/>
    <col min="20" max="20" width="15" style="2" hidden="1" customWidth="1"/>
    <col min="21" max="26" width="16.81640625" style="2" hidden="1" customWidth="1"/>
    <col min="27" max="27" width="13.90625" style="2" hidden="1" customWidth="1"/>
    <col min="28" max="28" width="17.90625" style="2" customWidth="1"/>
    <col min="29" max="29" width="13.81640625" style="3" hidden="1" customWidth="1"/>
    <col min="30" max="30" width="13.26953125" style="3" bestFit="1" customWidth="1"/>
    <col min="31" max="16384" width="9.1796875" style="3"/>
  </cols>
  <sheetData>
    <row r="1" spans="1:29" ht="20.5" x14ac:dyDescent="0.45">
      <c r="A1" s="3" t="s">
        <v>10</v>
      </c>
      <c r="B1" s="88" t="s">
        <v>9</v>
      </c>
      <c r="C1" s="89"/>
      <c r="D1" s="89"/>
      <c r="E1" s="89"/>
      <c r="F1" s="89"/>
      <c r="G1" s="89"/>
      <c r="H1" s="89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2" spans="1:29" ht="20.5" x14ac:dyDescent="0.45">
      <c r="B2" s="10"/>
      <c r="C2" s="10"/>
      <c r="D2" s="10"/>
      <c r="E2" s="11"/>
      <c r="F2" s="11"/>
      <c r="G2" s="11"/>
    </row>
    <row r="3" spans="1:29" ht="20.5" x14ac:dyDescent="0.45">
      <c r="A3" s="4" t="s">
        <v>11</v>
      </c>
      <c r="B3" s="10" t="s">
        <v>7</v>
      </c>
      <c r="C3" s="1"/>
    </row>
    <row r="4" spans="1:29" ht="21" thickBot="1" x14ac:dyDescent="0.5">
      <c r="A4" s="4"/>
      <c r="B4" s="5"/>
      <c r="C4" s="1"/>
    </row>
    <row r="5" spans="1:29" s="14" customFormat="1" ht="29.5" thickBot="1" x14ac:dyDescent="0.4">
      <c r="A5" s="12"/>
      <c r="B5" s="13" t="s">
        <v>2</v>
      </c>
      <c r="C5" s="13" t="s">
        <v>3</v>
      </c>
      <c r="D5" s="13" t="s">
        <v>4</v>
      </c>
      <c r="E5" s="13" t="s">
        <v>5</v>
      </c>
      <c r="F5" s="13" t="s">
        <v>1</v>
      </c>
      <c r="G5" s="65" t="s">
        <v>121</v>
      </c>
      <c r="H5" s="13" t="s">
        <v>25</v>
      </c>
      <c r="I5" s="65" t="s">
        <v>37</v>
      </c>
      <c r="J5" s="65" t="s">
        <v>39</v>
      </c>
      <c r="K5" s="13"/>
      <c r="L5" s="65" t="s">
        <v>48</v>
      </c>
      <c r="M5" s="65" t="s">
        <v>57</v>
      </c>
      <c r="N5" s="65" t="s">
        <v>62</v>
      </c>
      <c r="O5" s="65" t="s">
        <v>71</v>
      </c>
      <c r="P5" s="65" t="s">
        <v>83</v>
      </c>
      <c r="Q5" s="65" t="s">
        <v>84</v>
      </c>
      <c r="R5" s="65" t="s">
        <v>91</v>
      </c>
      <c r="S5" s="65" t="s">
        <v>96</v>
      </c>
      <c r="T5" s="65" t="s">
        <v>103</v>
      </c>
      <c r="U5" s="65" t="s">
        <v>108</v>
      </c>
      <c r="V5" s="65" t="s">
        <v>112</v>
      </c>
      <c r="W5" s="65" t="s">
        <v>114</v>
      </c>
      <c r="X5" s="65" t="s">
        <v>117</v>
      </c>
      <c r="Y5" s="65" t="s">
        <v>131</v>
      </c>
      <c r="Z5" s="65" t="s">
        <v>150</v>
      </c>
      <c r="AA5" s="65" t="s">
        <v>160</v>
      </c>
      <c r="AB5" s="65" t="s">
        <v>167</v>
      </c>
      <c r="AC5" s="32" t="s">
        <v>6</v>
      </c>
    </row>
    <row r="6" spans="1:29" s="6" customFormat="1" ht="14.5" hidden="1" x14ac:dyDescent="0.35">
      <c r="A6" s="13" t="s">
        <v>8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20"/>
    </row>
    <row r="7" spans="1:29" s="7" customFormat="1" ht="15" hidden="1" x14ac:dyDescent="0.35">
      <c r="A7" s="19" t="s">
        <v>72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20"/>
    </row>
    <row r="8" spans="1:29" s="7" customFormat="1" ht="15" hidden="1" x14ac:dyDescent="0.35">
      <c r="A8" s="33" t="s">
        <v>12</v>
      </c>
      <c r="B8" s="21" t="s">
        <v>41</v>
      </c>
      <c r="C8" s="52" t="s">
        <v>73</v>
      </c>
      <c r="D8" s="70" t="s">
        <v>74</v>
      </c>
      <c r="E8" s="71" t="s">
        <v>75</v>
      </c>
      <c r="F8" s="19" t="s">
        <v>19</v>
      </c>
      <c r="G8" s="19"/>
      <c r="H8" s="22"/>
      <c r="I8" s="22"/>
      <c r="J8" s="22"/>
      <c r="K8" s="22"/>
      <c r="L8" s="22"/>
      <c r="M8" s="22"/>
      <c r="N8" s="22"/>
      <c r="O8" s="46">
        <v>95000</v>
      </c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72">
        <f>SUM(O8)</f>
        <v>95000</v>
      </c>
    </row>
    <row r="9" spans="1:29" s="7" customFormat="1" ht="15.5" hidden="1" thickBot="1" x14ac:dyDescent="0.4">
      <c r="A9" s="36" t="s">
        <v>14</v>
      </c>
      <c r="B9" s="64" t="s">
        <v>41</v>
      </c>
      <c r="C9" s="73" t="s">
        <v>104</v>
      </c>
      <c r="D9" s="70" t="s">
        <v>105</v>
      </c>
      <c r="E9" s="70" t="s">
        <v>106</v>
      </c>
      <c r="F9" s="21" t="s">
        <v>13</v>
      </c>
      <c r="G9" s="21"/>
      <c r="H9" s="22"/>
      <c r="I9" s="22"/>
      <c r="J9" s="22"/>
      <c r="K9" s="22"/>
      <c r="L9" s="22"/>
      <c r="M9" s="22"/>
      <c r="N9" s="22"/>
      <c r="O9" s="46"/>
      <c r="P9" s="46"/>
      <c r="Q9" s="46"/>
      <c r="R9" s="46"/>
      <c r="S9" s="46"/>
      <c r="T9" s="46">
        <v>556291.5</v>
      </c>
      <c r="U9" s="46"/>
      <c r="V9" s="46">
        <v>556291.5</v>
      </c>
      <c r="W9" s="46"/>
      <c r="X9" s="46"/>
      <c r="Y9" s="46"/>
      <c r="Z9" s="46"/>
      <c r="AA9" s="46"/>
      <c r="AB9" s="46"/>
      <c r="AC9" s="72">
        <f>SUM(T9:V9)</f>
        <v>1112583</v>
      </c>
    </row>
    <row r="10" spans="1:29" s="7" customFormat="1" ht="15" x14ac:dyDescent="0.35">
      <c r="A10" s="36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22"/>
      <c r="N10" s="22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72">
        <f t="shared" ref="AC10:AC38" si="0">SUM(H10:H10)</f>
        <v>0</v>
      </c>
    </row>
    <row r="11" spans="1:29" s="7" customFormat="1" ht="15" x14ac:dyDescent="0.35">
      <c r="A11" s="36"/>
      <c r="B11" s="21"/>
      <c r="C11" s="34"/>
      <c r="D11" s="34"/>
      <c r="E11" s="34"/>
      <c r="F11" s="21"/>
      <c r="G11" s="21"/>
      <c r="H11" s="22"/>
      <c r="I11" s="22"/>
      <c r="J11" s="22"/>
      <c r="K11" s="22"/>
      <c r="L11" s="22"/>
      <c r="M11" s="22"/>
      <c r="N11" s="22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72">
        <f t="shared" si="0"/>
        <v>0</v>
      </c>
    </row>
    <row r="12" spans="1:29" s="7" customFormat="1" ht="15" x14ac:dyDescent="0.35">
      <c r="A12" s="13" t="s">
        <v>8</v>
      </c>
      <c r="B12" s="21"/>
      <c r="C12" s="34"/>
      <c r="D12" s="34"/>
      <c r="E12" s="34"/>
      <c r="F12" s="21"/>
      <c r="G12" s="21"/>
      <c r="H12" s="22"/>
      <c r="I12" s="22"/>
      <c r="J12" s="22"/>
      <c r="K12" s="22"/>
      <c r="L12" s="22"/>
      <c r="M12" s="22"/>
      <c r="N12" s="22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72">
        <f t="shared" si="0"/>
        <v>0</v>
      </c>
    </row>
    <row r="13" spans="1:29" s="7" customFormat="1" ht="15" x14ac:dyDescent="0.35">
      <c r="A13" s="19" t="s">
        <v>24</v>
      </c>
      <c r="B13" s="21"/>
      <c r="C13" s="34"/>
      <c r="D13" s="34"/>
      <c r="E13" s="34"/>
      <c r="F13" s="21"/>
      <c r="G13" s="21"/>
      <c r="H13" s="22"/>
      <c r="I13" s="22"/>
      <c r="J13" s="22"/>
      <c r="K13" s="22"/>
      <c r="L13" s="22"/>
      <c r="M13" s="22"/>
      <c r="N13" s="22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72">
        <f t="shared" si="0"/>
        <v>0</v>
      </c>
    </row>
    <row r="14" spans="1:29" s="7" customFormat="1" ht="15" x14ac:dyDescent="0.35">
      <c r="A14" s="31" t="s">
        <v>15</v>
      </c>
      <c r="B14" s="21" t="s">
        <v>53</v>
      </c>
      <c r="C14" s="19" t="s">
        <v>85</v>
      </c>
      <c r="D14" s="19" t="s">
        <v>86</v>
      </c>
      <c r="E14" s="19" t="s">
        <v>87</v>
      </c>
      <c r="F14" s="21">
        <v>17.207000000000001</v>
      </c>
      <c r="G14" s="74" t="s">
        <v>122</v>
      </c>
      <c r="H14" s="22"/>
      <c r="I14" s="22"/>
      <c r="J14" s="22"/>
      <c r="K14" s="22"/>
      <c r="L14" s="22"/>
      <c r="M14" s="22"/>
      <c r="N14" s="22"/>
      <c r="O14" s="46"/>
      <c r="P14" s="46"/>
      <c r="Q14" s="46">
        <f>48000-1</f>
        <v>47999</v>
      </c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>
        <v>-24000</v>
      </c>
      <c r="AC14" s="91">
        <f>SUM(H14:AB14)</f>
        <v>23999</v>
      </c>
    </row>
    <row r="15" spans="1:29" s="7" customFormat="1" ht="15" x14ac:dyDescent="0.35">
      <c r="A15" s="31" t="s">
        <v>15</v>
      </c>
      <c r="B15" s="21" t="s">
        <v>56</v>
      </c>
      <c r="C15" s="19" t="s">
        <v>85</v>
      </c>
      <c r="D15" s="19" t="s">
        <v>86</v>
      </c>
      <c r="E15" s="19" t="s">
        <v>87</v>
      </c>
      <c r="F15" s="21">
        <v>17.207000000000001</v>
      </c>
      <c r="G15" s="74" t="s">
        <v>122</v>
      </c>
      <c r="H15" s="22"/>
      <c r="I15" s="22"/>
      <c r="J15" s="22"/>
      <c r="K15" s="22"/>
      <c r="L15" s="22"/>
      <c r="M15" s="22"/>
      <c r="N15" s="22"/>
      <c r="O15" s="46"/>
      <c r="P15" s="46"/>
      <c r="Q15" s="46">
        <v>1</v>
      </c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>
        <v>24000</v>
      </c>
      <c r="AC15" s="91">
        <f t="shared" ref="AC15:AC66" si="1">SUM(H15:AB15)</f>
        <v>24001</v>
      </c>
    </row>
    <row r="16" spans="1:29" s="7" customFormat="1" ht="15" x14ac:dyDescent="0.35">
      <c r="A16" s="31" t="s">
        <v>16</v>
      </c>
      <c r="B16" s="21" t="s">
        <v>53</v>
      </c>
      <c r="C16" s="19" t="s">
        <v>85</v>
      </c>
      <c r="D16" s="19" t="s">
        <v>86</v>
      </c>
      <c r="E16" s="19" t="s">
        <v>88</v>
      </c>
      <c r="F16" s="21" t="s">
        <v>17</v>
      </c>
      <c r="G16" s="74" t="s">
        <v>122</v>
      </c>
      <c r="H16" s="22"/>
      <c r="I16" s="22"/>
      <c r="J16" s="22"/>
      <c r="K16" s="22"/>
      <c r="L16" s="22"/>
      <c r="M16" s="22"/>
      <c r="N16" s="22"/>
      <c r="O16" s="46"/>
      <c r="P16" s="46"/>
      <c r="Q16" s="46">
        <f>79014-1</f>
        <v>79013</v>
      </c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>
        <v>-23466.55</v>
      </c>
      <c r="AC16" s="91">
        <f t="shared" si="1"/>
        <v>55546.45</v>
      </c>
    </row>
    <row r="17" spans="1:29" s="7" customFormat="1" ht="15" x14ac:dyDescent="0.35">
      <c r="A17" s="31" t="s">
        <v>16</v>
      </c>
      <c r="B17" s="21" t="s">
        <v>56</v>
      </c>
      <c r="C17" s="19" t="s">
        <v>85</v>
      </c>
      <c r="D17" s="19" t="s">
        <v>86</v>
      </c>
      <c r="E17" s="19" t="s">
        <v>88</v>
      </c>
      <c r="F17" s="21" t="s">
        <v>17</v>
      </c>
      <c r="G17" s="74" t="s">
        <v>122</v>
      </c>
      <c r="H17" s="22"/>
      <c r="I17" s="22"/>
      <c r="J17" s="22"/>
      <c r="K17" s="22"/>
      <c r="L17" s="22"/>
      <c r="M17" s="22"/>
      <c r="N17" s="22"/>
      <c r="O17" s="46"/>
      <c r="P17" s="46"/>
      <c r="Q17" s="46">
        <v>1</v>
      </c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>
        <v>23466.550000000003</v>
      </c>
      <c r="AC17" s="91">
        <f t="shared" si="1"/>
        <v>23467.550000000003</v>
      </c>
    </row>
    <row r="18" spans="1:29" s="7" customFormat="1" ht="15" hidden="1" x14ac:dyDescent="0.35">
      <c r="A18" s="76" t="s">
        <v>132</v>
      </c>
      <c r="B18" s="64" t="s">
        <v>41</v>
      </c>
      <c r="C18" s="77" t="s">
        <v>146</v>
      </c>
      <c r="D18" s="78" t="s">
        <v>133</v>
      </c>
      <c r="E18" s="78" t="s">
        <v>134</v>
      </c>
      <c r="F18" s="21" t="s">
        <v>13</v>
      </c>
      <c r="G18" s="38"/>
      <c r="H18" s="22"/>
      <c r="I18" s="22"/>
      <c r="J18" s="22"/>
      <c r="K18" s="22"/>
      <c r="L18" s="22"/>
      <c r="M18" s="22"/>
      <c r="N18" s="22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>
        <v>4240</v>
      </c>
      <c r="Z18" s="46"/>
      <c r="AA18" s="46"/>
      <c r="AB18" s="46"/>
      <c r="AC18" s="91">
        <f t="shared" si="1"/>
        <v>4240</v>
      </c>
    </row>
    <row r="19" spans="1:29" s="7" customFormat="1" ht="15" hidden="1" x14ac:dyDescent="0.35">
      <c r="A19" s="76" t="s">
        <v>135</v>
      </c>
      <c r="B19" s="64" t="s">
        <v>41</v>
      </c>
      <c r="C19" s="79" t="s">
        <v>147</v>
      </c>
      <c r="D19" s="79" t="s">
        <v>136</v>
      </c>
      <c r="E19" s="78" t="s">
        <v>137</v>
      </c>
      <c r="F19" s="21" t="s">
        <v>13</v>
      </c>
      <c r="G19" s="21"/>
      <c r="H19" s="22"/>
      <c r="I19" s="22"/>
      <c r="J19" s="22"/>
      <c r="K19" s="22"/>
      <c r="L19" s="22"/>
      <c r="M19" s="22"/>
      <c r="N19" s="22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>
        <v>11954.97</v>
      </c>
      <c r="Z19" s="46"/>
      <c r="AA19" s="46"/>
      <c r="AB19" s="46"/>
      <c r="AC19" s="91">
        <f t="shared" si="1"/>
        <v>11954.97</v>
      </c>
    </row>
    <row r="20" spans="1:29" s="7" customFormat="1" ht="15" hidden="1" x14ac:dyDescent="0.35">
      <c r="A20" s="76" t="s">
        <v>138</v>
      </c>
      <c r="B20" s="64" t="s">
        <v>41</v>
      </c>
      <c r="C20" s="80" t="s">
        <v>148</v>
      </c>
      <c r="D20" s="80" t="s">
        <v>139</v>
      </c>
      <c r="E20" s="81" t="s">
        <v>140</v>
      </c>
      <c r="F20" s="21" t="s">
        <v>13</v>
      </c>
      <c r="G20" s="21"/>
      <c r="H20" s="22"/>
      <c r="I20" s="22"/>
      <c r="J20" s="22"/>
      <c r="K20" s="22"/>
      <c r="L20" s="22"/>
      <c r="M20" s="22"/>
      <c r="N20" s="22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>
        <v>15939.96</v>
      </c>
      <c r="Z20" s="46"/>
      <c r="AA20" s="46"/>
      <c r="AB20" s="46"/>
      <c r="AC20" s="91">
        <f t="shared" si="1"/>
        <v>15939.96</v>
      </c>
    </row>
    <row r="21" spans="1:29" s="7" customFormat="1" ht="15" hidden="1" x14ac:dyDescent="0.35">
      <c r="A21" s="76" t="s">
        <v>141</v>
      </c>
      <c r="B21" s="64" t="s">
        <v>41</v>
      </c>
      <c r="C21" s="82" t="s">
        <v>149</v>
      </c>
      <c r="D21" s="82" t="s">
        <v>142</v>
      </c>
      <c r="E21" s="83" t="s">
        <v>143</v>
      </c>
      <c r="F21" s="21" t="s">
        <v>13</v>
      </c>
      <c r="G21" s="38"/>
      <c r="H21" s="22"/>
      <c r="I21" s="22"/>
      <c r="J21" s="22"/>
      <c r="K21" s="22"/>
      <c r="L21" s="22"/>
      <c r="M21" s="22"/>
      <c r="N21" s="22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>
        <v>20329.93</v>
      </c>
      <c r="Z21" s="46"/>
      <c r="AA21" s="46"/>
      <c r="AB21" s="46"/>
      <c r="AC21" s="91">
        <f t="shared" si="1"/>
        <v>20329.93</v>
      </c>
    </row>
    <row r="22" spans="1:29" s="7" customFormat="1" ht="15" hidden="1" x14ac:dyDescent="0.35">
      <c r="A22" s="84" t="s">
        <v>152</v>
      </c>
      <c r="B22" s="64" t="s">
        <v>41</v>
      </c>
      <c r="C22" s="56" t="s">
        <v>153</v>
      </c>
      <c r="D22" s="85" t="s">
        <v>154</v>
      </c>
      <c r="E22" s="81" t="s">
        <v>155</v>
      </c>
      <c r="F22" s="21" t="s">
        <v>13</v>
      </c>
      <c r="G22" s="38"/>
      <c r="H22" s="22"/>
      <c r="I22" s="22"/>
      <c r="J22" s="22"/>
      <c r="K22" s="22"/>
      <c r="L22" s="22"/>
      <c r="M22" s="22"/>
      <c r="N22" s="22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>
        <v>2761.34</v>
      </c>
      <c r="AA22" s="46"/>
      <c r="AB22" s="46"/>
      <c r="AC22" s="91">
        <f t="shared" si="1"/>
        <v>2761.34</v>
      </c>
    </row>
    <row r="23" spans="1:29" s="7" customFormat="1" ht="15" hidden="1" x14ac:dyDescent="0.35">
      <c r="A23" s="86" t="s">
        <v>161</v>
      </c>
      <c r="B23" s="64" t="s">
        <v>162</v>
      </c>
      <c r="C23" s="18" t="s">
        <v>163</v>
      </c>
      <c r="D23" s="18" t="s">
        <v>21</v>
      </c>
      <c r="E23" s="18" t="s">
        <v>22</v>
      </c>
      <c r="F23" s="87">
        <v>10.561</v>
      </c>
      <c r="G23" s="38"/>
      <c r="H23" s="22"/>
      <c r="I23" s="22"/>
      <c r="J23" s="22"/>
      <c r="K23" s="22"/>
      <c r="L23" s="22"/>
      <c r="M23" s="22"/>
      <c r="N23" s="22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>
        <v>4022.3026443599992</v>
      </c>
      <c r="AB23" s="46"/>
      <c r="AC23" s="91">
        <f t="shared" si="1"/>
        <v>4022.3026443599992</v>
      </c>
    </row>
    <row r="24" spans="1:29" s="7" customFormat="1" ht="15" hidden="1" x14ac:dyDescent="0.35">
      <c r="A24" s="31" t="s">
        <v>161</v>
      </c>
      <c r="B24" s="64" t="s">
        <v>164</v>
      </c>
      <c r="C24" s="18" t="s">
        <v>163</v>
      </c>
      <c r="D24" s="18" t="s">
        <v>21</v>
      </c>
      <c r="E24" s="18" t="s">
        <v>22</v>
      </c>
      <c r="F24" s="87">
        <v>10.561</v>
      </c>
      <c r="G24" s="21"/>
      <c r="H24" s="22"/>
      <c r="I24" s="22"/>
      <c r="J24" s="22"/>
      <c r="K24" s="22"/>
      <c r="L24" s="22"/>
      <c r="M24" s="22"/>
      <c r="N24" s="22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>
        <v>5300.1973556400008</v>
      </c>
      <c r="AB24" s="46"/>
      <c r="AC24" s="91">
        <f t="shared" si="1"/>
        <v>5300.1973556400008</v>
      </c>
    </row>
    <row r="25" spans="1:29" s="7" customFormat="1" ht="15" hidden="1" x14ac:dyDescent="0.35">
      <c r="A25" s="37" t="s">
        <v>20</v>
      </c>
      <c r="B25" s="21"/>
      <c r="C25" s="57"/>
      <c r="D25" s="32"/>
      <c r="E25" s="19"/>
      <c r="F25" s="21" t="s">
        <v>13</v>
      </c>
      <c r="G25" s="21"/>
      <c r="H25" s="22"/>
      <c r="I25" s="22"/>
      <c r="J25" s="22"/>
      <c r="K25" s="22"/>
      <c r="L25" s="22"/>
      <c r="M25" s="22"/>
      <c r="N25" s="22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91">
        <f t="shared" si="1"/>
        <v>0</v>
      </c>
    </row>
    <row r="26" spans="1:29" s="7" customFormat="1" ht="15" hidden="1" x14ac:dyDescent="0.35">
      <c r="A26" s="31"/>
      <c r="B26" s="48"/>
      <c r="C26" s="57"/>
      <c r="D26" s="49"/>
      <c r="E26" s="57"/>
      <c r="F26" s="38"/>
      <c r="G26" s="38"/>
      <c r="H26" s="22"/>
      <c r="I26" s="22"/>
      <c r="J26" s="22"/>
      <c r="K26" s="22"/>
      <c r="L26" s="22"/>
      <c r="M26" s="22"/>
      <c r="N26" s="22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91">
        <f t="shared" si="1"/>
        <v>0</v>
      </c>
    </row>
    <row r="27" spans="1:29" s="7" customFormat="1" ht="15" hidden="1" x14ac:dyDescent="0.35">
      <c r="A27" s="37" t="s">
        <v>28</v>
      </c>
      <c r="B27" s="64" t="s">
        <v>29</v>
      </c>
      <c r="C27" s="19" t="s">
        <v>30</v>
      </c>
      <c r="D27" s="32" t="s">
        <v>21</v>
      </c>
      <c r="E27" s="19" t="s">
        <v>22</v>
      </c>
      <c r="F27" s="21">
        <v>10.561</v>
      </c>
      <c r="G27" s="21"/>
      <c r="H27" s="46">
        <v>8624.0399999999972</v>
      </c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91">
        <f t="shared" si="1"/>
        <v>8624.0399999999972</v>
      </c>
    </row>
    <row r="28" spans="1:29" s="7" customFormat="1" ht="15" hidden="1" x14ac:dyDescent="0.35">
      <c r="A28" s="31" t="s">
        <v>31</v>
      </c>
      <c r="B28" s="64" t="s">
        <v>41</v>
      </c>
      <c r="C28" s="19" t="s">
        <v>32</v>
      </c>
      <c r="D28" s="19" t="s">
        <v>33</v>
      </c>
      <c r="E28" s="19" t="s">
        <v>34</v>
      </c>
      <c r="F28" s="21" t="s">
        <v>13</v>
      </c>
      <c r="G28" s="21"/>
      <c r="H28" s="46"/>
      <c r="I28" s="46">
        <v>29500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>
        <v>12250</v>
      </c>
      <c r="X28" s="46"/>
      <c r="Y28" s="46"/>
      <c r="Z28" s="46"/>
      <c r="AA28" s="46"/>
      <c r="AB28" s="46"/>
      <c r="AC28" s="91">
        <f t="shared" si="1"/>
        <v>41750</v>
      </c>
    </row>
    <row r="29" spans="1:29" s="7" customFormat="1" ht="15" x14ac:dyDescent="0.35">
      <c r="A29" s="31"/>
      <c r="B29" s="60"/>
      <c r="C29" s="19"/>
      <c r="D29" s="59"/>
      <c r="E29" s="49"/>
      <c r="F29" s="38"/>
      <c r="G29" s="38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91">
        <f t="shared" si="1"/>
        <v>0</v>
      </c>
    </row>
    <row r="30" spans="1:29" s="7" customFormat="1" ht="15" hidden="1" x14ac:dyDescent="0.35">
      <c r="A30" s="13" t="s">
        <v>8</v>
      </c>
      <c r="B30" s="38"/>
      <c r="C30" s="39"/>
      <c r="D30" s="39"/>
      <c r="E30" s="40"/>
      <c r="F30" s="38"/>
      <c r="G30" s="38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91">
        <f t="shared" si="1"/>
        <v>0</v>
      </c>
    </row>
    <row r="31" spans="1:29" s="7" customFormat="1" ht="15" hidden="1" x14ac:dyDescent="0.35">
      <c r="A31" s="19" t="s">
        <v>65</v>
      </c>
      <c r="B31" s="38"/>
      <c r="C31" s="34"/>
      <c r="D31" s="39"/>
      <c r="E31" s="35"/>
      <c r="F31" s="38"/>
      <c r="G31" s="38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91">
        <f t="shared" si="1"/>
        <v>0</v>
      </c>
    </row>
    <row r="32" spans="1:29" s="7" customFormat="1" ht="15" hidden="1" x14ac:dyDescent="0.35">
      <c r="A32" s="42" t="s">
        <v>70</v>
      </c>
      <c r="B32" s="21" t="s">
        <v>66</v>
      </c>
      <c r="C32" s="69" t="s">
        <v>67</v>
      </c>
      <c r="D32" s="19" t="s">
        <v>68</v>
      </c>
      <c r="E32" s="35" t="s">
        <v>69</v>
      </c>
      <c r="F32" s="32">
        <v>17.800999999999998</v>
      </c>
      <c r="G32" s="74" t="s">
        <v>123</v>
      </c>
      <c r="H32" s="46"/>
      <c r="I32" s="46"/>
      <c r="J32" s="46"/>
      <c r="K32" s="46"/>
      <c r="L32" s="46"/>
      <c r="M32" s="46"/>
      <c r="N32" s="46">
        <v>8324</v>
      </c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91">
        <f t="shared" si="1"/>
        <v>8324</v>
      </c>
    </row>
    <row r="33" spans="1:30" s="7" customFormat="1" ht="15" hidden="1" x14ac:dyDescent="0.35">
      <c r="A33" s="36"/>
      <c r="B33" s="21"/>
      <c r="C33" s="34"/>
      <c r="D33" s="34"/>
      <c r="E33" s="35"/>
      <c r="F33" s="32"/>
      <c r="G33" s="32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91">
        <f t="shared" si="1"/>
        <v>0</v>
      </c>
    </row>
    <row r="34" spans="1:30" s="7" customFormat="1" ht="15" hidden="1" x14ac:dyDescent="0.35">
      <c r="A34" s="42"/>
      <c r="B34" s="21"/>
      <c r="C34" s="19"/>
      <c r="D34" s="34"/>
      <c r="E34" s="19"/>
      <c r="F34" s="19"/>
      <c r="G34" s="19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91">
        <f t="shared" si="1"/>
        <v>0</v>
      </c>
      <c r="AD34" s="41"/>
    </row>
    <row r="35" spans="1:30" s="7" customFormat="1" ht="15" hidden="1" x14ac:dyDescent="0.35">
      <c r="A35" s="31" t="s">
        <v>18</v>
      </c>
      <c r="B35" s="21"/>
      <c r="C35" s="34"/>
      <c r="D35" s="39"/>
      <c r="E35" s="34"/>
      <c r="F35" s="21">
        <v>17.225000000000001</v>
      </c>
      <c r="G35" s="21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91">
        <f t="shared" si="1"/>
        <v>0</v>
      </c>
    </row>
    <row r="36" spans="1:30" s="7" customFormat="1" ht="15.5" hidden="1" x14ac:dyDescent="0.35">
      <c r="A36" s="31"/>
      <c r="B36" s="21"/>
      <c r="C36" s="50"/>
      <c r="D36" s="19"/>
      <c r="E36" s="50"/>
      <c r="F36" s="21"/>
      <c r="G36" s="21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91">
        <f t="shared" si="1"/>
        <v>0</v>
      </c>
    </row>
    <row r="37" spans="1:30" s="7" customFormat="1" ht="15.5" x14ac:dyDescent="0.35">
      <c r="A37" s="13" t="s">
        <v>8</v>
      </c>
      <c r="B37" s="21"/>
      <c r="C37" s="50"/>
      <c r="D37" s="19"/>
      <c r="E37" s="50"/>
      <c r="F37" s="21"/>
      <c r="G37" s="21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91">
        <f t="shared" si="1"/>
        <v>0</v>
      </c>
    </row>
    <row r="38" spans="1:30" s="51" customFormat="1" ht="15" x14ac:dyDescent="0.35">
      <c r="A38" s="19" t="s">
        <v>124</v>
      </c>
      <c r="B38" s="15"/>
      <c r="C38" s="18"/>
      <c r="D38" s="18"/>
      <c r="E38" s="15"/>
      <c r="F38" s="15"/>
      <c r="G38" s="15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91">
        <f t="shared" si="1"/>
        <v>0</v>
      </c>
    </row>
    <row r="39" spans="1:30" s="7" customFormat="1" ht="15" x14ac:dyDescent="0.35">
      <c r="A39" s="31" t="s">
        <v>127</v>
      </c>
      <c r="B39" s="21" t="s">
        <v>41</v>
      </c>
      <c r="C39" s="69" t="s">
        <v>128</v>
      </c>
      <c r="D39" s="57" t="s">
        <v>129</v>
      </c>
      <c r="E39" s="57" t="s">
        <v>130</v>
      </c>
      <c r="F39" s="19">
        <v>17.245000000000001</v>
      </c>
      <c r="G39" s="74" t="s">
        <v>125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>
        <f>37155.3830761827-1</f>
        <v>37154.383076182698</v>
      </c>
      <c r="Y39" s="46"/>
      <c r="Z39" s="46"/>
      <c r="AA39" s="46"/>
      <c r="AB39" s="46">
        <v>-37155.379999999997</v>
      </c>
      <c r="AC39" s="91">
        <f t="shared" si="1"/>
        <v>-0.99692381729983026</v>
      </c>
    </row>
    <row r="40" spans="1:30" s="51" customFormat="1" ht="15" x14ac:dyDescent="0.35">
      <c r="A40" s="31" t="s">
        <v>127</v>
      </c>
      <c r="B40" s="21" t="s">
        <v>169</v>
      </c>
      <c r="C40" s="69" t="s">
        <v>128</v>
      </c>
      <c r="D40" s="57" t="s">
        <v>129</v>
      </c>
      <c r="E40" s="57" t="s">
        <v>130</v>
      </c>
      <c r="F40" s="19">
        <v>17.245000000000001</v>
      </c>
      <c r="G40" s="74" t="s">
        <v>125</v>
      </c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>
        <v>1</v>
      </c>
      <c r="Y40" s="46"/>
      <c r="Z40" s="46"/>
      <c r="AA40" s="46"/>
      <c r="AB40" s="46">
        <f>37155.38-1</f>
        <v>37154.379999999997</v>
      </c>
      <c r="AC40" s="91">
        <f t="shared" si="1"/>
        <v>37155.379999999997</v>
      </c>
    </row>
    <row r="41" spans="1:30" s="51" customFormat="1" ht="15" x14ac:dyDescent="0.35">
      <c r="A41" s="31" t="s">
        <v>127</v>
      </c>
      <c r="B41" s="21" t="s">
        <v>168</v>
      </c>
      <c r="C41" s="69" t="s">
        <v>128</v>
      </c>
      <c r="D41" s="57" t="s">
        <v>129</v>
      </c>
      <c r="E41" s="57" t="s">
        <v>130</v>
      </c>
      <c r="F41" s="19">
        <v>17.245000000000001</v>
      </c>
      <c r="G41" s="74" t="s">
        <v>125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>
        <v>1</v>
      </c>
      <c r="AC41" s="91">
        <f t="shared" si="1"/>
        <v>1</v>
      </c>
    </row>
    <row r="42" spans="1:30" s="51" customFormat="1" ht="15" x14ac:dyDescent="0.35">
      <c r="A42" s="42"/>
      <c r="B42" s="43"/>
      <c r="C42" s="19"/>
      <c r="D42" s="19"/>
      <c r="E42" s="19"/>
      <c r="F42" s="19"/>
      <c r="G42" s="19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91">
        <f t="shared" si="1"/>
        <v>0</v>
      </c>
    </row>
    <row r="43" spans="1:30" s="51" customFormat="1" ht="15" x14ac:dyDescent="0.35">
      <c r="A43" s="42"/>
      <c r="B43" s="21"/>
      <c r="C43" s="19"/>
      <c r="D43" s="19"/>
      <c r="E43" s="19"/>
      <c r="F43" s="19"/>
      <c r="G43" s="19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91">
        <f t="shared" si="1"/>
        <v>0</v>
      </c>
    </row>
    <row r="44" spans="1:30" s="7" customFormat="1" ht="15" x14ac:dyDescent="0.35">
      <c r="A44" s="42"/>
      <c r="B44" s="21"/>
      <c r="C44" s="19"/>
      <c r="D44" s="19"/>
      <c r="E44" s="19"/>
      <c r="F44" s="19"/>
      <c r="G44" s="19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91">
        <f t="shared" si="1"/>
        <v>0</v>
      </c>
    </row>
    <row r="45" spans="1:30" s="6" customFormat="1" ht="14.5" x14ac:dyDescent="0.35">
      <c r="A45" s="13" t="s">
        <v>8</v>
      </c>
      <c r="B45" s="15"/>
      <c r="C45" s="16"/>
      <c r="D45" s="16"/>
      <c r="E45" s="17"/>
      <c r="F45" s="18"/>
      <c r="G45" s="18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91">
        <f t="shared" si="1"/>
        <v>0</v>
      </c>
    </row>
    <row r="46" spans="1:30" s="6" customFormat="1" ht="14.5" x14ac:dyDescent="0.35">
      <c r="A46" s="19" t="s">
        <v>38</v>
      </c>
      <c r="B46" s="15"/>
      <c r="C46" s="16"/>
      <c r="D46" s="16"/>
      <c r="E46" s="17"/>
      <c r="F46" s="18"/>
      <c r="G46" s="18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91">
        <f t="shared" si="1"/>
        <v>0</v>
      </c>
    </row>
    <row r="47" spans="1:30" s="7" customFormat="1" ht="15.5" x14ac:dyDescent="0.35">
      <c r="A47" s="66" t="s">
        <v>40</v>
      </c>
      <c r="B47" s="64" t="s">
        <v>41</v>
      </c>
      <c r="C47" s="19" t="s">
        <v>42</v>
      </c>
      <c r="D47" s="19" t="s">
        <v>43</v>
      </c>
      <c r="E47" s="19" t="s">
        <v>44</v>
      </c>
      <c r="F47" s="19">
        <v>17.225000000000001</v>
      </c>
      <c r="G47" s="90" t="s">
        <v>170</v>
      </c>
      <c r="H47" s="46"/>
      <c r="I47" s="46"/>
      <c r="J47" s="46">
        <f>84755-1</f>
        <v>84754</v>
      </c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>
        <v>-46193.32</v>
      </c>
      <c r="AC47" s="91">
        <f t="shared" si="1"/>
        <v>38560.68</v>
      </c>
    </row>
    <row r="48" spans="1:30" s="7" customFormat="1" ht="15.5" x14ac:dyDescent="0.35">
      <c r="A48" s="66" t="s">
        <v>40</v>
      </c>
      <c r="B48" s="58" t="s">
        <v>45</v>
      </c>
      <c r="C48" s="19" t="s">
        <v>42</v>
      </c>
      <c r="D48" s="19" t="s">
        <v>43</v>
      </c>
      <c r="E48" s="19" t="s">
        <v>44</v>
      </c>
      <c r="F48" s="19">
        <v>17.225000000000001</v>
      </c>
      <c r="G48" s="90" t="s">
        <v>170</v>
      </c>
      <c r="H48" s="46"/>
      <c r="I48" s="46"/>
      <c r="J48" s="46">
        <v>1</v>
      </c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>
        <v>46193.32</v>
      </c>
      <c r="AC48" s="91">
        <f t="shared" si="1"/>
        <v>46194.32</v>
      </c>
    </row>
    <row r="49" spans="1:30" s="7" customFormat="1" ht="15" x14ac:dyDescent="0.35">
      <c r="A49" s="42"/>
      <c r="B49" s="21"/>
      <c r="C49" s="19"/>
      <c r="D49" s="19"/>
      <c r="E49" s="19"/>
      <c r="F49" s="19"/>
      <c r="G49" s="19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91">
        <f t="shared" si="1"/>
        <v>0</v>
      </c>
      <c r="AD49" s="61"/>
    </row>
    <row r="50" spans="1:30" s="7" customFormat="1" ht="15" x14ac:dyDescent="0.35">
      <c r="A50" s="31"/>
      <c r="B50" s="21"/>
      <c r="C50" s="34"/>
      <c r="D50" s="34"/>
      <c r="E50" s="35"/>
      <c r="F50" s="19"/>
      <c r="G50" s="19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91">
        <f t="shared" si="1"/>
        <v>0</v>
      </c>
    </row>
    <row r="51" spans="1:30" s="51" customFormat="1" ht="15" x14ac:dyDescent="0.35">
      <c r="A51" s="8"/>
      <c r="B51" s="15"/>
      <c r="C51" s="16"/>
      <c r="D51" s="16"/>
      <c r="E51" s="16"/>
      <c r="F51" s="15"/>
      <c r="G51" s="15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91">
        <f t="shared" si="1"/>
        <v>0</v>
      </c>
    </row>
    <row r="52" spans="1:30" s="51" customFormat="1" ht="15" x14ac:dyDescent="0.35">
      <c r="A52" s="13" t="s">
        <v>8</v>
      </c>
      <c r="B52" s="15"/>
      <c r="C52" s="16"/>
      <c r="D52" s="16"/>
      <c r="E52" s="16"/>
      <c r="F52" s="15"/>
      <c r="G52" s="15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91">
        <f t="shared" si="1"/>
        <v>0</v>
      </c>
    </row>
    <row r="53" spans="1:30" s="51" customFormat="1" ht="15" x14ac:dyDescent="0.35">
      <c r="A53" s="19" t="s">
        <v>49</v>
      </c>
      <c r="B53" s="15"/>
      <c r="C53" s="16"/>
      <c r="D53" s="16"/>
      <c r="E53" s="16"/>
      <c r="F53" s="18"/>
      <c r="G53" s="18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91">
        <f t="shared" si="1"/>
        <v>0</v>
      </c>
    </row>
    <row r="54" spans="1:30" s="7" customFormat="1" ht="15.5" hidden="1" x14ac:dyDescent="0.35">
      <c r="A54" s="67" t="s">
        <v>52</v>
      </c>
      <c r="B54" s="21" t="s">
        <v>53</v>
      </c>
      <c r="C54" s="19" t="s">
        <v>54</v>
      </c>
      <c r="D54" s="68" t="s">
        <v>55</v>
      </c>
      <c r="E54" s="68">
        <v>6501</v>
      </c>
      <c r="F54" s="21">
        <v>17.259</v>
      </c>
      <c r="G54" s="75" t="s">
        <v>126</v>
      </c>
      <c r="H54" s="44"/>
      <c r="I54" s="44"/>
      <c r="J54" s="44"/>
      <c r="K54" s="44"/>
      <c r="L54" s="44">
        <f>1188909-1</f>
        <v>1188908</v>
      </c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91">
        <f t="shared" si="1"/>
        <v>1188908</v>
      </c>
    </row>
    <row r="55" spans="1:30" s="7" customFormat="1" ht="15.5" hidden="1" x14ac:dyDescent="0.35">
      <c r="A55" s="67" t="s">
        <v>52</v>
      </c>
      <c r="B55" s="21" t="s">
        <v>56</v>
      </c>
      <c r="C55" s="19" t="s">
        <v>54</v>
      </c>
      <c r="D55" s="68" t="s">
        <v>55</v>
      </c>
      <c r="E55" s="68">
        <v>6501</v>
      </c>
      <c r="F55" s="21">
        <v>17.259</v>
      </c>
      <c r="G55" s="75" t="s">
        <v>126</v>
      </c>
      <c r="H55" s="45"/>
      <c r="I55" s="45"/>
      <c r="J55" s="45"/>
      <c r="K55" s="45"/>
      <c r="L55" s="45">
        <v>1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91">
        <f t="shared" si="1"/>
        <v>1</v>
      </c>
    </row>
    <row r="56" spans="1:30" s="6" customFormat="1" ht="15.5" hidden="1" x14ac:dyDescent="0.35">
      <c r="A56" s="31" t="s">
        <v>78</v>
      </c>
      <c r="B56" s="21" t="s">
        <v>53</v>
      </c>
      <c r="C56" s="57" t="s">
        <v>79</v>
      </c>
      <c r="D56" s="50" t="s">
        <v>80</v>
      </c>
      <c r="E56" s="50">
        <v>6502</v>
      </c>
      <c r="F56" s="19">
        <v>17.257999999999999</v>
      </c>
      <c r="G56" s="75" t="s">
        <v>126</v>
      </c>
      <c r="H56" s="46"/>
      <c r="I56" s="46"/>
      <c r="J56" s="46"/>
      <c r="K56" s="46"/>
      <c r="L56" s="46"/>
      <c r="M56" s="46"/>
      <c r="N56" s="46"/>
      <c r="O56" s="46"/>
      <c r="P56" s="46">
        <v>189278</v>
      </c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91">
        <f t="shared" si="1"/>
        <v>189278</v>
      </c>
    </row>
    <row r="57" spans="1:30" s="7" customFormat="1" ht="15.5" hidden="1" x14ac:dyDescent="0.35">
      <c r="A57" s="31" t="s">
        <v>78</v>
      </c>
      <c r="B57" s="21" t="s">
        <v>56</v>
      </c>
      <c r="C57" s="57" t="s">
        <v>79</v>
      </c>
      <c r="D57" s="50" t="s">
        <v>80</v>
      </c>
      <c r="E57" s="50">
        <v>6502</v>
      </c>
      <c r="F57" s="19">
        <v>17.257999999999999</v>
      </c>
      <c r="G57" s="75" t="s">
        <v>126</v>
      </c>
      <c r="H57" s="46"/>
      <c r="I57" s="46"/>
      <c r="J57" s="46"/>
      <c r="K57" s="46"/>
      <c r="L57" s="46"/>
      <c r="M57" s="46"/>
      <c r="N57" s="46"/>
      <c r="O57" s="46"/>
      <c r="P57" s="46">
        <v>1</v>
      </c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91">
        <f t="shared" si="1"/>
        <v>1</v>
      </c>
    </row>
    <row r="58" spans="1:30" s="51" customFormat="1" ht="15.5" hidden="1" x14ac:dyDescent="0.35">
      <c r="A58" s="31" t="s">
        <v>58</v>
      </c>
      <c r="B58" s="21" t="s">
        <v>53</v>
      </c>
      <c r="C58" s="19" t="s">
        <v>59</v>
      </c>
      <c r="D58" s="50" t="s">
        <v>99</v>
      </c>
      <c r="E58" s="50">
        <v>6503</v>
      </c>
      <c r="F58" s="19">
        <v>17.277999999999999</v>
      </c>
      <c r="G58" s="75" t="s">
        <v>126</v>
      </c>
      <c r="H58" s="44"/>
      <c r="I58" s="44"/>
      <c r="J58" s="44"/>
      <c r="K58" s="44"/>
      <c r="L58" s="44"/>
      <c r="M58" s="44">
        <f>207879-1</f>
        <v>207878</v>
      </c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91">
        <f t="shared" si="1"/>
        <v>207878</v>
      </c>
    </row>
    <row r="59" spans="1:30" s="51" customFormat="1" ht="15.5" hidden="1" x14ac:dyDescent="0.35">
      <c r="A59" s="31" t="s">
        <v>58</v>
      </c>
      <c r="B59" s="21" t="s">
        <v>56</v>
      </c>
      <c r="C59" s="19" t="s">
        <v>59</v>
      </c>
      <c r="D59" s="50" t="s">
        <v>99</v>
      </c>
      <c r="E59" s="50">
        <v>6503</v>
      </c>
      <c r="F59" s="19">
        <v>17.277999999999999</v>
      </c>
      <c r="G59" s="75" t="s">
        <v>126</v>
      </c>
      <c r="H59" s="44"/>
      <c r="I59" s="44"/>
      <c r="J59" s="44"/>
      <c r="K59" s="44"/>
      <c r="L59" s="44"/>
      <c r="M59" s="44">
        <v>1</v>
      </c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91">
        <f t="shared" si="1"/>
        <v>1</v>
      </c>
    </row>
    <row r="60" spans="1:30" s="51" customFormat="1" ht="15.5" hidden="1" x14ac:dyDescent="0.35">
      <c r="A60" s="31"/>
      <c r="B60" s="21"/>
      <c r="C60" s="19"/>
      <c r="D60" s="50"/>
      <c r="E60" s="50"/>
      <c r="F60" s="19"/>
      <c r="G60" s="75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91">
        <f t="shared" si="1"/>
        <v>0</v>
      </c>
    </row>
    <row r="61" spans="1:30" s="51" customFormat="1" ht="15.5" x14ac:dyDescent="0.35">
      <c r="A61" s="31" t="s">
        <v>78</v>
      </c>
      <c r="B61" s="21" t="s">
        <v>97</v>
      </c>
      <c r="C61" s="19" t="s">
        <v>109</v>
      </c>
      <c r="D61" s="50" t="s">
        <v>80</v>
      </c>
      <c r="E61" s="50">
        <v>6502</v>
      </c>
      <c r="F61" s="19">
        <v>17.257999999999999</v>
      </c>
      <c r="G61" s="75" t="s">
        <v>126</v>
      </c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>
        <f>845857-1</f>
        <v>845856</v>
      </c>
      <c r="V61" s="44"/>
      <c r="W61" s="44"/>
      <c r="X61" s="44"/>
      <c r="Y61" s="44"/>
      <c r="Z61" s="44"/>
      <c r="AA61" s="44"/>
      <c r="AB61" s="44">
        <v>-359588.83</v>
      </c>
      <c r="AC61" s="91">
        <f t="shared" si="1"/>
        <v>486267.17</v>
      </c>
    </row>
    <row r="62" spans="1:30" s="51" customFormat="1" ht="15.5" x14ac:dyDescent="0.35">
      <c r="A62" s="31" t="s">
        <v>78</v>
      </c>
      <c r="B62" s="21" t="s">
        <v>56</v>
      </c>
      <c r="C62" s="19" t="s">
        <v>109</v>
      </c>
      <c r="D62" s="50" t="s">
        <v>80</v>
      </c>
      <c r="E62" s="50">
        <v>6502</v>
      </c>
      <c r="F62" s="19">
        <v>17.257999999999999</v>
      </c>
      <c r="G62" s="75" t="s">
        <v>126</v>
      </c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>
        <v>1</v>
      </c>
      <c r="V62" s="44"/>
      <c r="W62" s="44"/>
      <c r="X62" s="44"/>
      <c r="Y62" s="44"/>
      <c r="Z62" s="44"/>
      <c r="AA62" s="44"/>
      <c r="AB62" s="44">
        <v>359588.83</v>
      </c>
      <c r="AC62" s="91">
        <f t="shared" si="1"/>
        <v>359589.83</v>
      </c>
    </row>
    <row r="63" spans="1:30" s="51" customFormat="1" ht="15" x14ac:dyDescent="0.35">
      <c r="A63" s="31"/>
      <c r="B63" s="48"/>
      <c r="C63" s="32"/>
      <c r="D63" s="19"/>
      <c r="E63" s="21"/>
      <c r="F63" s="19"/>
      <c r="G63" s="75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91">
        <f t="shared" si="1"/>
        <v>0</v>
      </c>
    </row>
    <row r="64" spans="1:30" s="51" customFormat="1" ht="15.5" x14ac:dyDescent="0.35">
      <c r="A64" s="31" t="s">
        <v>58</v>
      </c>
      <c r="B64" s="21" t="s">
        <v>97</v>
      </c>
      <c r="C64" s="19" t="s">
        <v>98</v>
      </c>
      <c r="D64" s="50" t="s">
        <v>99</v>
      </c>
      <c r="E64" s="68">
        <v>6503</v>
      </c>
      <c r="F64" s="19">
        <v>17.277999999999999</v>
      </c>
      <c r="G64" s="75" t="s">
        <v>126</v>
      </c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>
        <f>825862-1</f>
        <v>825861</v>
      </c>
      <c r="T64" s="53"/>
      <c r="U64" s="53"/>
      <c r="V64" s="53"/>
      <c r="W64" s="53"/>
      <c r="X64" s="53"/>
      <c r="Y64" s="53"/>
      <c r="Z64" s="53"/>
      <c r="AA64" s="53"/>
      <c r="AB64" s="53">
        <v>-541228.1</v>
      </c>
      <c r="AC64" s="91">
        <f t="shared" si="1"/>
        <v>284632.90000000002</v>
      </c>
    </row>
    <row r="65" spans="1:30" s="51" customFormat="1" ht="14" customHeight="1" x14ac:dyDescent="0.35">
      <c r="A65" s="31" t="s">
        <v>58</v>
      </c>
      <c r="B65" s="21" t="s">
        <v>56</v>
      </c>
      <c r="C65" s="19" t="s">
        <v>98</v>
      </c>
      <c r="D65" s="50" t="s">
        <v>99</v>
      </c>
      <c r="E65" s="68">
        <v>6503</v>
      </c>
      <c r="F65" s="19">
        <v>17.277999999999999</v>
      </c>
      <c r="G65" s="75" t="s">
        <v>126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>
        <v>1</v>
      </c>
      <c r="T65" s="44"/>
      <c r="U65" s="44"/>
      <c r="V65" s="44"/>
      <c r="W65" s="44"/>
      <c r="X65" s="44"/>
      <c r="Y65" s="44"/>
      <c r="Z65" s="44"/>
      <c r="AA65" s="44"/>
      <c r="AB65" s="44">
        <v>541228.10000000009</v>
      </c>
      <c r="AC65" s="91">
        <f t="shared" si="1"/>
        <v>541229.10000000009</v>
      </c>
      <c r="AD65" s="54"/>
    </row>
    <row r="66" spans="1:30" s="7" customFormat="1" ht="15" x14ac:dyDescent="0.35">
      <c r="A66" s="31"/>
      <c r="B66" s="21"/>
      <c r="C66" s="52"/>
      <c r="D66" s="19"/>
      <c r="E66" s="21"/>
      <c r="F66" s="19"/>
      <c r="G66" s="19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91">
        <f t="shared" si="1"/>
        <v>0</v>
      </c>
    </row>
    <row r="67" spans="1:30" s="7" customFormat="1" ht="15.5" hidden="1" x14ac:dyDescent="0.35">
      <c r="A67" s="31" t="s">
        <v>95</v>
      </c>
      <c r="B67" s="21" t="s">
        <v>94</v>
      </c>
      <c r="C67" s="19" t="s">
        <v>54</v>
      </c>
      <c r="D67" s="50" t="s">
        <v>55</v>
      </c>
      <c r="E67" s="21">
        <v>6407</v>
      </c>
      <c r="F67" s="21">
        <v>17.259</v>
      </c>
      <c r="G67" s="21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>
        <v>15000</v>
      </c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72">
        <f>R67</f>
        <v>15000</v>
      </c>
    </row>
    <row r="68" spans="1:30" s="7" customFormat="1" ht="15" hidden="1" x14ac:dyDescent="0.35">
      <c r="A68" s="31"/>
      <c r="B68" s="21"/>
      <c r="C68" s="52"/>
      <c r="D68" s="19"/>
      <c r="E68" s="21"/>
      <c r="F68" s="19"/>
      <c r="G68" s="19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72">
        <f t="shared" ref="AC41:AC71" si="2">SUM(H68:H68)</f>
        <v>0</v>
      </c>
    </row>
    <row r="69" spans="1:30" s="7" customFormat="1" ht="15" hidden="1" x14ac:dyDescent="0.35">
      <c r="A69" s="31"/>
      <c r="B69" s="48"/>
      <c r="C69" s="32"/>
      <c r="D69" s="19"/>
      <c r="E69" s="21"/>
      <c r="F69" s="19"/>
      <c r="G69" s="19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72">
        <f t="shared" si="2"/>
        <v>0</v>
      </c>
    </row>
    <row r="70" spans="1:30" s="7" customFormat="1" ht="15" hidden="1" x14ac:dyDescent="0.35">
      <c r="A70" s="31"/>
      <c r="B70" s="21"/>
      <c r="C70" s="32"/>
      <c r="D70" s="19"/>
      <c r="E70" s="21"/>
      <c r="F70" s="19"/>
      <c r="G70" s="19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72">
        <f t="shared" si="2"/>
        <v>0</v>
      </c>
    </row>
    <row r="71" spans="1:30" s="7" customFormat="1" ht="15" hidden="1" x14ac:dyDescent="0.35">
      <c r="A71" s="31"/>
      <c r="B71" s="21"/>
      <c r="C71" s="32"/>
      <c r="D71" s="19"/>
      <c r="E71" s="21"/>
      <c r="F71" s="19"/>
      <c r="G71" s="19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72">
        <f t="shared" si="2"/>
        <v>0</v>
      </c>
      <c r="AD71" s="41"/>
    </row>
    <row r="72" spans="1:30" s="7" customFormat="1" ht="18" x14ac:dyDescent="0.4">
      <c r="A72" s="9" t="s">
        <v>0</v>
      </c>
      <c r="B72" s="23"/>
      <c r="C72" s="24"/>
      <c r="D72" s="24"/>
      <c r="E72" s="24"/>
      <c r="F72" s="24"/>
      <c r="G72" s="24"/>
      <c r="H72" s="47">
        <f>SUM(H27:H71)</f>
        <v>8624.0399999999972</v>
      </c>
      <c r="I72" s="47">
        <f>SUM(I28:I71)</f>
        <v>29500</v>
      </c>
      <c r="J72" s="47">
        <f>SUM(J46:J50)</f>
        <v>84755</v>
      </c>
      <c r="K72" s="47"/>
      <c r="L72" s="47">
        <f>SUM(L54:L71)</f>
        <v>1188909</v>
      </c>
      <c r="M72" s="47">
        <f>SUM(M58:M71)</f>
        <v>207879</v>
      </c>
      <c r="N72" s="47">
        <f>SUM(N30:N32)</f>
        <v>8324</v>
      </c>
      <c r="O72" s="47">
        <f>SUM(O7:O66)</f>
        <v>95000</v>
      </c>
      <c r="P72" s="47">
        <f>SUM(P52:P65)</f>
        <v>189279</v>
      </c>
      <c r="Q72" s="47">
        <f>SUM(Q12:Q71)</f>
        <v>127014</v>
      </c>
      <c r="R72" s="47">
        <f>SUM(R66:R71)</f>
        <v>15000</v>
      </c>
      <c r="S72" s="47">
        <f>SUM(S53:S71)</f>
        <v>825862</v>
      </c>
      <c r="T72" s="47">
        <f>SUM(T7:T71)</f>
        <v>556291.5</v>
      </c>
      <c r="U72" s="47">
        <f>SUM(U60:U63)</f>
        <v>845857</v>
      </c>
      <c r="V72" s="47">
        <f>SUM(V7:V10)</f>
        <v>556291.5</v>
      </c>
      <c r="W72" s="47">
        <f>SUM(W28)</f>
        <v>12250</v>
      </c>
      <c r="X72" s="47">
        <f>SUM(X38:X42)</f>
        <v>37155.383076182698</v>
      </c>
      <c r="Y72" s="47">
        <f>SUM(Y13:Y23)</f>
        <v>52464.86</v>
      </c>
      <c r="Z72" s="47">
        <f>SUM(Z12:Z26)</f>
        <v>2761.34</v>
      </c>
      <c r="AA72" s="47">
        <f>SUM(AA13:AA29)</f>
        <v>9322.5</v>
      </c>
      <c r="AB72" s="47">
        <f>SUM(AB11:AB65)</f>
        <v>0</v>
      </c>
      <c r="AC72" s="72"/>
    </row>
    <row r="73" spans="1:30" s="7" customFormat="1" ht="18" x14ac:dyDescent="0.4">
      <c r="A73" s="26"/>
      <c r="B73" s="27"/>
      <c r="C73" s="28"/>
      <c r="D73" s="28"/>
      <c r="E73" s="28"/>
      <c r="F73" s="28"/>
      <c r="G73" s="28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30"/>
    </row>
    <row r="74" spans="1:30" ht="15" x14ac:dyDescent="0.35">
      <c r="A74" s="25" t="s">
        <v>23</v>
      </c>
      <c r="B74" s="7"/>
    </row>
    <row r="75" spans="1:30" ht="14.5" hidden="1" x14ac:dyDescent="0.35">
      <c r="A75" s="25" t="s">
        <v>26</v>
      </c>
    </row>
    <row r="76" spans="1:30" ht="14.5" hidden="1" x14ac:dyDescent="0.35">
      <c r="A76" s="63" t="s">
        <v>27</v>
      </c>
    </row>
    <row r="77" spans="1:30" ht="14.5" hidden="1" x14ac:dyDescent="0.35">
      <c r="A77" s="25" t="s">
        <v>35</v>
      </c>
    </row>
    <row r="78" spans="1:30" ht="14.5" hidden="1" x14ac:dyDescent="0.35">
      <c r="A78" s="25" t="s">
        <v>36</v>
      </c>
    </row>
    <row r="79" spans="1:30" ht="14.5" hidden="1" x14ac:dyDescent="0.35">
      <c r="A79" s="25" t="s">
        <v>46</v>
      </c>
    </row>
    <row r="80" spans="1:30" ht="14.5" hidden="1" x14ac:dyDescent="0.35">
      <c r="A80" s="25" t="s">
        <v>47</v>
      </c>
    </row>
    <row r="81" spans="1:1" ht="14.5" hidden="1" x14ac:dyDescent="0.35">
      <c r="A81" s="25" t="s">
        <v>50</v>
      </c>
    </row>
    <row r="82" spans="1:1" ht="14.5" hidden="1" x14ac:dyDescent="0.35">
      <c r="A82" s="25" t="s">
        <v>51</v>
      </c>
    </row>
    <row r="83" spans="1:1" ht="14.5" hidden="1" x14ac:dyDescent="0.35">
      <c r="A83" s="25" t="s">
        <v>60</v>
      </c>
    </row>
    <row r="84" spans="1:1" ht="14.5" hidden="1" x14ac:dyDescent="0.35">
      <c r="A84" s="25" t="s">
        <v>61</v>
      </c>
    </row>
    <row r="85" spans="1:1" ht="14.5" hidden="1" x14ac:dyDescent="0.35">
      <c r="A85" s="25" t="s">
        <v>63</v>
      </c>
    </row>
    <row r="86" spans="1:1" ht="14.5" hidden="1" x14ac:dyDescent="0.35">
      <c r="A86" s="25" t="s">
        <v>64</v>
      </c>
    </row>
    <row r="87" spans="1:1" ht="14.5" hidden="1" x14ac:dyDescent="0.35">
      <c r="A87" s="25" t="s">
        <v>76</v>
      </c>
    </row>
    <row r="88" spans="1:1" ht="14.5" hidden="1" x14ac:dyDescent="0.35">
      <c r="A88" s="25" t="s">
        <v>77</v>
      </c>
    </row>
    <row r="89" spans="1:1" ht="14.5" hidden="1" x14ac:dyDescent="0.35">
      <c r="A89" s="25" t="s">
        <v>82</v>
      </c>
    </row>
    <row r="90" spans="1:1" ht="14.5" hidden="1" x14ac:dyDescent="0.35">
      <c r="A90" s="25" t="s">
        <v>81</v>
      </c>
    </row>
    <row r="91" spans="1:1" ht="14.5" hidden="1" x14ac:dyDescent="0.35">
      <c r="A91" s="25" t="s">
        <v>90</v>
      </c>
    </row>
    <row r="92" spans="1:1" ht="14.5" hidden="1" x14ac:dyDescent="0.35">
      <c r="A92" s="25" t="s">
        <v>89</v>
      </c>
    </row>
    <row r="93" spans="1:1" ht="14.5" hidden="1" x14ac:dyDescent="0.35">
      <c r="A93" s="25" t="s">
        <v>93</v>
      </c>
    </row>
    <row r="94" spans="1:1" ht="14.5" hidden="1" x14ac:dyDescent="0.35">
      <c r="A94" s="25" t="s">
        <v>92</v>
      </c>
    </row>
    <row r="95" spans="1:1" ht="14.5" hidden="1" x14ac:dyDescent="0.35">
      <c r="A95" s="25" t="s">
        <v>101</v>
      </c>
    </row>
    <row r="96" spans="1:1" ht="14.5" hidden="1" x14ac:dyDescent="0.35">
      <c r="A96" s="25" t="s">
        <v>100</v>
      </c>
    </row>
    <row r="97" spans="1:4" ht="18.5" hidden="1" x14ac:dyDescent="0.45">
      <c r="A97" s="25" t="s">
        <v>107</v>
      </c>
      <c r="B97" s="56"/>
      <c r="C97" s="55"/>
      <c r="D97" s="55"/>
    </row>
    <row r="98" spans="1:4" ht="14.5" hidden="1" x14ac:dyDescent="0.35">
      <c r="A98" s="25" t="s">
        <v>102</v>
      </c>
    </row>
    <row r="99" spans="1:4" ht="14.5" hidden="1" x14ac:dyDescent="0.35">
      <c r="A99" s="25" t="s">
        <v>111</v>
      </c>
    </row>
    <row r="100" spans="1:4" ht="14.5" hidden="1" x14ac:dyDescent="0.35">
      <c r="A100" s="25" t="s">
        <v>110</v>
      </c>
    </row>
    <row r="101" spans="1:4" ht="14.5" hidden="1" x14ac:dyDescent="0.35">
      <c r="A101" s="25" t="s">
        <v>113</v>
      </c>
    </row>
    <row r="102" spans="1:4" ht="14.5" hidden="1" x14ac:dyDescent="0.35">
      <c r="A102" s="25" t="s">
        <v>102</v>
      </c>
    </row>
    <row r="103" spans="1:4" ht="14.5" hidden="1" x14ac:dyDescent="0.35">
      <c r="A103" s="25" t="s">
        <v>116</v>
      </c>
    </row>
    <row r="104" spans="1:4" ht="14.5" hidden="1" x14ac:dyDescent="0.35">
      <c r="A104" s="25" t="s">
        <v>115</v>
      </c>
    </row>
    <row r="105" spans="1:4" ht="14.5" hidden="1" x14ac:dyDescent="0.35">
      <c r="A105" s="25" t="s">
        <v>120</v>
      </c>
    </row>
    <row r="106" spans="1:4" ht="14.5" hidden="1" x14ac:dyDescent="0.35">
      <c r="A106" s="25" t="s">
        <v>118</v>
      </c>
    </row>
    <row r="107" spans="1:4" ht="14.5" hidden="1" x14ac:dyDescent="0.35">
      <c r="A107" s="25" t="s">
        <v>145</v>
      </c>
    </row>
    <row r="108" spans="1:4" ht="14.5" hidden="1" x14ac:dyDescent="0.35">
      <c r="A108" s="25" t="s">
        <v>144</v>
      </c>
    </row>
    <row r="109" spans="1:4" ht="14.5" hidden="1" x14ac:dyDescent="0.35">
      <c r="A109" s="25" t="s">
        <v>151</v>
      </c>
    </row>
    <row r="110" spans="1:4" ht="14.5" hidden="1" x14ac:dyDescent="0.35">
      <c r="A110" s="25" t="s">
        <v>144</v>
      </c>
    </row>
    <row r="111" spans="1:4" ht="14.5" hidden="1" x14ac:dyDescent="0.35">
      <c r="A111" s="25" t="s">
        <v>166</v>
      </c>
    </row>
    <row r="112" spans="1:4" ht="14.5" hidden="1" x14ac:dyDescent="0.35">
      <c r="A112" s="25" t="s">
        <v>165</v>
      </c>
    </row>
    <row r="113" spans="1:1" ht="14.5" x14ac:dyDescent="0.35">
      <c r="A113" s="25" t="s">
        <v>172</v>
      </c>
    </row>
    <row r="114" spans="1:1" ht="14.5" x14ac:dyDescent="0.35">
      <c r="A114" s="25" t="s">
        <v>171</v>
      </c>
    </row>
    <row r="116" spans="1:1" ht="14.5" x14ac:dyDescent="0.35">
      <c r="A116" s="14" t="s">
        <v>119</v>
      </c>
    </row>
    <row r="117" spans="1:1" ht="14.5" x14ac:dyDescent="0.35">
      <c r="A117" s="14" t="s">
        <v>156</v>
      </c>
    </row>
    <row r="118" spans="1:1" ht="14.5" x14ac:dyDescent="0.35">
      <c r="A118" s="14" t="s">
        <v>158</v>
      </c>
    </row>
    <row r="119" spans="1:1" ht="14.5" x14ac:dyDescent="0.35">
      <c r="A119" s="14" t="s">
        <v>157</v>
      </c>
    </row>
    <row r="120" spans="1:1" ht="14.5" x14ac:dyDescent="0.35">
      <c r="A120" s="14" t="s">
        <v>159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2019-01-09T16:25:12Z</cp:lastPrinted>
  <dcterms:created xsi:type="dcterms:W3CDTF">2000-04-13T13:33:42Z</dcterms:created>
  <dcterms:modified xsi:type="dcterms:W3CDTF">2023-06-15T17:26:42Z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