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97FC9C50-8674-4164-BA1A-4637A0AA8F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7" i="2" l="1"/>
  <c r="W26" i="2"/>
  <c r="W48" i="2"/>
  <c r="W47" i="2"/>
  <c r="U67" i="2"/>
  <c r="T67" i="2"/>
  <c r="W46" i="2"/>
  <c r="S67" i="2" l="1"/>
  <c r="W19" i="2"/>
  <c r="R16" i="2"/>
  <c r="W16" i="2" s="1"/>
  <c r="R14" i="2"/>
  <c r="W14" i="2" s="1"/>
  <c r="W13" i="2"/>
  <c r="W15" i="2"/>
  <c r="W17" i="2"/>
  <c r="R67" i="2" l="1"/>
  <c r="Q43" i="2" l="1"/>
  <c r="W43" i="2" s="1"/>
  <c r="Q41" i="2"/>
  <c r="W41" i="2" s="1"/>
  <c r="W42" i="2"/>
  <c r="W44" i="2"/>
  <c r="P29" i="2"/>
  <c r="W29" i="2" s="1"/>
  <c r="W52" i="2"/>
  <c r="O67" i="2"/>
  <c r="N67" i="2"/>
  <c r="W34" i="2"/>
  <c r="Q67" i="2" l="1"/>
  <c r="P67" i="2"/>
  <c r="W11" i="2"/>
  <c r="M10" i="2"/>
  <c r="W10" i="2" s="1"/>
  <c r="M67" i="2" l="1"/>
  <c r="L26" i="2"/>
  <c r="W27" i="2"/>
  <c r="K12" i="2"/>
  <c r="W12" i="2" s="1"/>
  <c r="J8" i="2"/>
  <c r="W8" i="2" s="1"/>
  <c r="W9" i="2"/>
  <c r="W45" i="2"/>
  <c r="K67" i="2" l="1"/>
  <c r="L67" i="2"/>
  <c r="J67" i="2"/>
  <c r="H67" i="2"/>
  <c r="I67" i="2"/>
</calcChain>
</file>

<file path=xl/sharedStrings.xml><?xml version="1.0" encoding="utf-8"?>
<sst xmlns="http://schemas.openxmlformats.org/spreadsheetml/2006/main" count="222" uniqueCount="128">
  <si>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</si>
  <si>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</si>
  <si>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</si>
  <si>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</si>
  <si>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</si>
  <si>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</si>
  <si>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</si>
  <si>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</si>
  <si>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</si>
  <si>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</si>
  <si>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</si>
  <si>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</si>
  <si>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</si>
  <si>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</si>
  <si>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</si>
  <si>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</si>
  <si>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</si>
  <si>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</si>
  <si>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</si>
  <si>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</si>
  <si>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</si>
  <si>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</si>
  <si>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</si>
  <si>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</si>
  <si>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</si>
  <si>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</si>
  <si>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</si>
  <si>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</si>
  <si>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</si>
  <si>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</si>
  <si>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</si>
  <si>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</si>
  <si>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</si>
  <si>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</si>
  <si>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</si>
  <si>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CT EOL 23CCBTETRADE</t>
  </si>
  <si>
    <t>UIRE</t>
  </si>
  <si>
    <t>7002-6624</t>
  </si>
  <si>
    <t>FAIN #</t>
  </si>
  <si>
    <t>AA-38535-22-55-A-25</t>
  </si>
  <si>
    <t>TA38685-22-55-A-25</t>
  </si>
  <si>
    <t>DV35786-21-55-5-25</t>
  </si>
  <si>
    <t>VENDOR CUSTOMER CODE</t>
  </si>
  <si>
    <t>VC0000986857</t>
  </si>
  <si>
    <t>UEI #</t>
  </si>
  <si>
    <t>ZMY9NZB1MD13</t>
  </si>
  <si>
    <t>WPP SNAP EXPANSION</t>
  </si>
  <si>
    <t>FY20233067</t>
  </si>
  <si>
    <t>UI-35950-21-60-A-25</t>
  </si>
  <si>
    <t>ES-38736-22-55-A-25</t>
  </si>
  <si>
    <t>TO ADD WPP SNAP EXPANSION FUNDS</t>
  </si>
  <si>
    <t>INITIAL AWARD FY24 MAY 31, 2023</t>
  </si>
  <si>
    <t>BUDGET #1 FY24</t>
  </si>
  <si>
    <t>CT EOL 24CCBTEWP</t>
  </si>
  <si>
    <t>JULY 1, 2023-SEPT. 30, 2023</t>
  </si>
  <si>
    <t>INITIAL AWARD FY24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</si>
  <si>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</si>
  <si>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</si>
  <si>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</si>
  <si>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CT EOL 24CCBTEWIA</t>
  </si>
  <si>
    <t>FWIAYTH24</t>
  </si>
  <si>
    <t>JULY 1, 2023-JUNE 30, 2024</t>
  </si>
  <si>
    <t>JULY 1, 2024-JUNE 30, 2025</t>
  </si>
  <si>
    <t>FWIADWK24A</t>
  </si>
  <si>
    <t>BUDGET #2 FY24</t>
  </si>
  <si>
    <t>BUDGET #2 FY24 AUGUST 2, 2023</t>
  </si>
  <si>
    <t>TO ADD FY24 DISLOCATED WORKER FUNDS</t>
  </si>
  <si>
    <t>CT EOL 24CCBTENEGREA</t>
  </si>
  <si>
    <t>FUIREA23</t>
  </si>
  <si>
    <t>BUDGET #3 FY24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</si>
  <si>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</si>
  <si>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</si>
  <si>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BUDGET #3 FY24 AUGUST 8, 2023</t>
  </si>
  <si>
    <t>JULY 1, 2024-SEPT 30, 2024</t>
  </si>
  <si>
    <t>BUDGET #4 FY24</t>
  </si>
  <si>
    <t>FWIAADT24A</t>
  </si>
  <si>
    <t>STOSCC2024</t>
  </si>
  <si>
    <t>CT EOL 24CCBTESOSWTF</t>
  </si>
  <si>
    <t>BUDGET #5 FY24</t>
  </si>
  <si>
    <t>BUDGET #5 FY24 SEPTEMBER 26, 2023</t>
  </si>
  <si>
    <t>TO ADD FY24 SOS FUNDS</t>
  </si>
  <si>
    <t>BUDGET #6 FY24</t>
  </si>
  <si>
    <t>CT EOL 24CCBTEVETSUI</t>
  </si>
  <si>
    <t>JULY 1,2023-JUNE 30, 2024</t>
  </si>
  <si>
    <t>FVETS2023</t>
  </si>
  <si>
    <t>TO ADD FY24 VETS FUNDS</t>
  </si>
  <si>
    <t>BUDGET #6 FY24 OCTOBER 11, 2023</t>
  </si>
  <si>
    <t>BUDGET #7 FY24</t>
  </si>
  <si>
    <t>DW36735-21-60-A-25</t>
  </si>
  <si>
    <t>SEPT 19, 2023-JUNE 30, 2024</t>
  </si>
  <si>
    <t>JULY 1, 2025-SEPT 30, 2025</t>
  </si>
  <si>
    <t>FEMOPBRK23</t>
  </si>
  <si>
    <t>7003-1777</t>
  </si>
  <si>
    <t>5884</t>
  </si>
  <si>
    <t>OPIOD</t>
  </si>
  <si>
    <t>BUDGET #7 FY24 OCTOBER 31, 2023</t>
  </si>
  <si>
    <t>TO ADD OPOID FUNDING</t>
  </si>
  <si>
    <t>BUDGET #8 FY24</t>
  </si>
  <si>
    <t>FES2024</t>
  </si>
  <si>
    <t>TO ADD WP FUNDS</t>
  </si>
  <si>
    <t>BUDGET #8 FY24 DEC 1, 2023</t>
  </si>
  <si>
    <t>FWIAADT24B</t>
  </si>
  <si>
    <t>FWIADWK24B</t>
  </si>
  <si>
    <t>BUDGET #9 FY24</t>
  </si>
  <si>
    <t>BUDGET #9 FY24 DEC 6, 2023</t>
  </si>
  <si>
    <t>TO ADD WIOA FUNDS</t>
  </si>
  <si>
    <t>RAPID RESPONSE STATE STAFF</t>
  </si>
  <si>
    <t>BUDGET #10 FY24</t>
  </si>
  <si>
    <t>TO ADD RAPID RESPONSE FUNDS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</si>
  <si>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</si>
  <si>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</si>
  <si>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</si>
  <si>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</si>
  <si>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</si>
  <si>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</si>
  <si>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</si>
  <si>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</si>
  <si>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(JAN. 2, 2024-JUNE 30, 2024)</t>
  </si>
  <si>
    <t>BUDGET #12 FY24</t>
  </si>
  <si>
    <t>SPSS2024</t>
  </si>
  <si>
    <t>4400-1979</t>
  </si>
  <si>
    <t>K227</t>
  </si>
  <si>
    <t>BUDGET #12 FY24  FEB. 2, 2024</t>
  </si>
  <si>
    <t>TO ADD DTA WPP FUNDS</t>
  </si>
  <si>
    <t>DTA WPP  (JULY 1, 2023-JAN. 1, 2024)-settlement</t>
  </si>
  <si>
    <t>BUDGET #13 FY24</t>
  </si>
  <si>
    <t>BUDGET #13 FY24  FEB. 29,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</si>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</sst>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7" fillId="2" borderId="1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0" xfId="0" applyFont="1"/>
    <xf numFmtId="0" fontId="1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"/>
  <sheetViews>
    <sheetView tabSelected="1" topLeftCell="D4" zoomScale="120" zoomScaleNormal="120" workbookViewId="0">
      <selection activeCell="V26" sqref="V26"/>
    </sheetView>
  </sheetViews>
  <sheetFormatPr defaultColWidth="9.1796875" defaultRowHeight="12" x14ac:dyDescent="0.3"/>
  <cols>
    <col min="1" max="1" width="68.90625" style="3" customWidth="1"/>
    <col min="2" max="2" width="30.453125" style="3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1.36328125" style="2" customWidth="1"/>
    <col min="8" max="8" width="14.08984375" style="44" hidden="1" customWidth="1"/>
    <col min="9" max="9" width="12.90625" style="44" hidden="1" customWidth="1"/>
    <col min="10" max="11" width="13.1796875" style="44" hidden="1" customWidth="1"/>
    <col min="12" max="18" width="12.90625" style="44" hidden="1" customWidth="1"/>
    <col min="19" max="19" width="11.1796875" style="44" hidden="1" customWidth="1"/>
    <col min="20" max="20" width="10.1796875" style="44" hidden="1" customWidth="1"/>
    <col min="21" max="21" width="12.90625" style="44" hidden="1" customWidth="1"/>
    <col min="22" max="22" width="12.90625" style="44" customWidth="1"/>
    <col min="23" max="23" width="12.1796875" style="3" hidden="1" customWidth="1"/>
    <col min="24" max="24" width="26.7265625" style="3" bestFit="1" customWidth="1"/>
    <col min="25" max="16384" width="9.1796875" style="3"/>
  </cols>
  <sheetData>
    <row r="1" spans="1:23" ht="20.5" x14ac:dyDescent="0.45">
      <c r="A1" s="3" t="s">
        <v>11</v>
      </c>
      <c r="B1" s="89" t="s">
        <v>10</v>
      </c>
      <c r="C1" s="90"/>
      <c r="D1" s="90"/>
      <c r="E1" s="90"/>
      <c r="F1" s="90"/>
      <c r="G1" s="67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3" ht="20.5" x14ac:dyDescent="0.45">
      <c r="A2" s="26" t="s">
        <v>7</v>
      </c>
      <c r="B2" s="6"/>
      <c r="C2" s="6"/>
      <c r="D2" s="6"/>
      <c r="E2" s="7"/>
      <c r="F2" s="7"/>
      <c r="G2" s="7"/>
    </row>
    <row r="3" spans="1:23" ht="20.5" x14ac:dyDescent="0.45">
      <c r="A3" s="4" t="s">
        <v>12</v>
      </c>
      <c r="C3" s="1"/>
    </row>
    <row r="4" spans="1:23" ht="21" thickBot="1" x14ac:dyDescent="0.5">
      <c r="A4" s="4"/>
      <c r="B4" s="5"/>
      <c r="C4" s="1"/>
    </row>
    <row r="5" spans="1:23" s="9" customFormat="1" ht="29.5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38</v>
      </c>
      <c r="H5" s="45" t="s">
        <v>55</v>
      </c>
      <c r="I5" s="50" t="s">
        <v>52</v>
      </c>
      <c r="J5" s="50" t="s">
        <v>52</v>
      </c>
      <c r="K5" s="50" t="s">
        <v>64</v>
      </c>
      <c r="L5" s="50" t="s">
        <v>69</v>
      </c>
      <c r="M5" s="50" t="s">
        <v>74</v>
      </c>
      <c r="N5" s="50" t="s">
        <v>78</v>
      </c>
      <c r="O5" s="50" t="s">
        <v>81</v>
      </c>
      <c r="P5" s="50" t="s">
        <v>87</v>
      </c>
      <c r="Q5" s="50" t="s">
        <v>97</v>
      </c>
      <c r="R5" s="50" t="s">
        <v>103</v>
      </c>
      <c r="S5" s="50" t="s">
        <v>107</v>
      </c>
      <c r="T5" s="50" t="s">
        <v>110</v>
      </c>
      <c r="U5" s="50" t="s">
        <v>118</v>
      </c>
      <c r="V5" s="50" t="s">
        <v>125</v>
      </c>
      <c r="W5" s="8" t="s">
        <v>6</v>
      </c>
    </row>
    <row r="6" spans="1:23" s="13" customFormat="1" ht="14.5" hidden="1" x14ac:dyDescent="0.35">
      <c r="A6" s="19" t="s">
        <v>8</v>
      </c>
      <c r="B6" s="30"/>
      <c r="C6" s="34"/>
      <c r="D6" s="34"/>
      <c r="E6" s="35"/>
      <c r="F6" s="36"/>
      <c r="G6" s="71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20"/>
    </row>
    <row r="7" spans="1:23" s="13" customFormat="1" ht="14.5" hidden="1" x14ac:dyDescent="0.35">
      <c r="A7" s="10" t="s">
        <v>59</v>
      </c>
      <c r="B7" s="12"/>
      <c r="C7" s="23"/>
      <c r="D7" s="23"/>
      <c r="E7" s="24"/>
      <c r="F7" s="10"/>
      <c r="G7" s="72"/>
      <c r="H7" s="56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11"/>
    </row>
    <row r="8" spans="1:23" s="13" customFormat="1" ht="15.5" hidden="1" x14ac:dyDescent="0.35">
      <c r="A8" s="63" t="s">
        <v>58</v>
      </c>
      <c r="B8" s="82" t="s">
        <v>61</v>
      </c>
      <c r="C8" s="80" t="s">
        <v>60</v>
      </c>
      <c r="D8" s="51" t="s">
        <v>26</v>
      </c>
      <c r="E8" s="51">
        <v>6501</v>
      </c>
      <c r="F8" s="12">
        <v>17.259</v>
      </c>
      <c r="G8" s="78" t="s">
        <v>39</v>
      </c>
      <c r="H8" s="56"/>
      <c r="I8" s="42"/>
      <c r="J8" s="42">
        <f>435918-1</f>
        <v>435917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11">
        <f>SUM(H8:J8)</f>
        <v>435917</v>
      </c>
    </row>
    <row r="9" spans="1:23" s="13" customFormat="1" ht="15.5" hidden="1" x14ac:dyDescent="0.35">
      <c r="A9" s="63" t="s">
        <v>58</v>
      </c>
      <c r="B9" s="12" t="s">
        <v>62</v>
      </c>
      <c r="C9" s="80" t="s">
        <v>60</v>
      </c>
      <c r="D9" s="51" t="s">
        <v>26</v>
      </c>
      <c r="E9" s="51">
        <v>6501</v>
      </c>
      <c r="F9" s="12">
        <v>17.259</v>
      </c>
      <c r="G9" s="78" t="s">
        <v>39</v>
      </c>
      <c r="H9" s="56"/>
      <c r="I9" s="42"/>
      <c r="J9" s="42">
        <v>1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11">
        <f>SUM(H9:J9)</f>
        <v>1</v>
      </c>
    </row>
    <row r="10" spans="1:23" s="13" customFormat="1" ht="15.5" hidden="1" x14ac:dyDescent="0.35">
      <c r="A10" s="14" t="s">
        <v>24</v>
      </c>
      <c r="B10" s="82" t="s">
        <v>61</v>
      </c>
      <c r="C10" s="10" t="s">
        <v>75</v>
      </c>
      <c r="D10" s="64" t="s">
        <v>27</v>
      </c>
      <c r="E10" s="64">
        <v>6502</v>
      </c>
      <c r="F10" s="10">
        <v>17.257999999999999</v>
      </c>
      <c r="G10" s="78" t="s">
        <v>39</v>
      </c>
      <c r="H10" s="56"/>
      <c r="I10" s="42"/>
      <c r="J10" s="42"/>
      <c r="K10" s="42"/>
      <c r="L10" s="42"/>
      <c r="M10" s="42">
        <f>73286-1</f>
        <v>73285</v>
      </c>
      <c r="N10" s="42"/>
      <c r="O10" s="42"/>
      <c r="P10" s="42"/>
      <c r="Q10" s="42"/>
      <c r="R10" s="42"/>
      <c r="S10" s="42"/>
      <c r="T10" s="42"/>
      <c r="U10" s="42"/>
      <c r="V10" s="42"/>
      <c r="W10" s="11">
        <f>SUM(M10)</f>
        <v>73285</v>
      </c>
    </row>
    <row r="11" spans="1:23" s="13" customFormat="1" ht="15.5" hidden="1" x14ac:dyDescent="0.35">
      <c r="A11" s="14" t="s">
        <v>24</v>
      </c>
      <c r="B11" s="12" t="s">
        <v>62</v>
      </c>
      <c r="C11" s="10" t="s">
        <v>75</v>
      </c>
      <c r="D11" s="64" t="s">
        <v>27</v>
      </c>
      <c r="E11" s="64">
        <v>6502</v>
      </c>
      <c r="F11" s="10">
        <v>17.257999999999999</v>
      </c>
      <c r="G11" s="78" t="s">
        <v>39</v>
      </c>
      <c r="H11" s="56"/>
      <c r="I11" s="42"/>
      <c r="J11" s="42"/>
      <c r="K11" s="42"/>
      <c r="L11" s="42"/>
      <c r="M11" s="42">
        <v>1</v>
      </c>
      <c r="N11" s="42"/>
      <c r="O11" s="42"/>
      <c r="P11" s="42"/>
      <c r="Q11" s="42"/>
      <c r="R11" s="42"/>
      <c r="S11" s="42"/>
      <c r="T11" s="42"/>
      <c r="U11" s="42"/>
      <c r="V11" s="42"/>
      <c r="W11" s="11">
        <f t="shared" ref="W11" si="0">SUM(M11)</f>
        <v>1</v>
      </c>
    </row>
    <row r="12" spans="1:23" s="13" customFormat="1" ht="15.5" hidden="1" x14ac:dyDescent="0.35">
      <c r="A12" s="25" t="s">
        <v>25</v>
      </c>
      <c r="B12" s="82" t="s">
        <v>61</v>
      </c>
      <c r="C12" s="81" t="s">
        <v>63</v>
      </c>
      <c r="D12" s="64" t="s">
        <v>34</v>
      </c>
      <c r="E12" s="64">
        <v>6503</v>
      </c>
      <c r="F12" s="10">
        <v>17.277999999999999</v>
      </c>
      <c r="G12" s="78" t="s">
        <v>39</v>
      </c>
      <c r="H12" s="56"/>
      <c r="I12" s="42"/>
      <c r="J12" s="42"/>
      <c r="K12" s="42">
        <f>87699-1</f>
        <v>87698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1">
        <f>SUM(H12:R12)</f>
        <v>87698</v>
      </c>
    </row>
    <row r="13" spans="1:23" s="13" customFormat="1" ht="15.5" hidden="1" x14ac:dyDescent="0.35">
      <c r="A13" s="25" t="s">
        <v>25</v>
      </c>
      <c r="B13" s="12" t="s">
        <v>62</v>
      </c>
      <c r="C13" s="81" t="s">
        <v>63</v>
      </c>
      <c r="D13" s="64" t="s">
        <v>34</v>
      </c>
      <c r="E13" s="64">
        <v>6503</v>
      </c>
      <c r="F13" s="10">
        <v>17.277999999999999</v>
      </c>
      <c r="G13" s="78" t="s">
        <v>39</v>
      </c>
      <c r="H13" s="56"/>
      <c r="I13" s="42"/>
      <c r="J13" s="42"/>
      <c r="K13" s="42">
        <v>1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11">
        <f t="shared" ref="W13:W17" si="1">SUM(H13:R13)</f>
        <v>1</v>
      </c>
    </row>
    <row r="14" spans="1:23" s="13" customFormat="1" ht="14.5" hidden="1" x14ac:dyDescent="0.35">
      <c r="A14" s="14" t="s">
        <v>24</v>
      </c>
      <c r="B14" s="82" t="s">
        <v>61</v>
      </c>
      <c r="C14" s="10" t="s">
        <v>101</v>
      </c>
      <c r="D14" s="10" t="s">
        <v>27</v>
      </c>
      <c r="E14" s="10">
        <v>6502</v>
      </c>
      <c r="F14" s="10">
        <v>17.257999999999999</v>
      </c>
      <c r="G14" s="86" t="s">
        <v>39</v>
      </c>
      <c r="H14" s="56"/>
      <c r="I14" s="42"/>
      <c r="J14" s="42"/>
      <c r="K14" s="42"/>
      <c r="L14" s="42"/>
      <c r="M14" s="42"/>
      <c r="N14" s="42"/>
      <c r="O14" s="42"/>
      <c r="P14" s="42"/>
      <c r="Q14" s="42"/>
      <c r="R14" s="42">
        <f>299338-1</f>
        <v>299337</v>
      </c>
      <c r="S14" s="42"/>
      <c r="T14" s="42"/>
      <c r="U14" s="42"/>
      <c r="V14" s="42"/>
      <c r="W14" s="11">
        <f t="shared" si="1"/>
        <v>299337</v>
      </c>
    </row>
    <row r="15" spans="1:23" s="13" customFormat="1" ht="14.5" hidden="1" x14ac:dyDescent="0.35">
      <c r="A15" s="14" t="s">
        <v>24</v>
      </c>
      <c r="B15" s="12" t="s">
        <v>62</v>
      </c>
      <c r="C15" s="10" t="s">
        <v>101</v>
      </c>
      <c r="D15" s="10" t="s">
        <v>27</v>
      </c>
      <c r="E15" s="10">
        <v>6502</v>
      </c>
      <c r="F15" s="10">
        <v>17.257999999999999</v>
      </c>
      <c r="G15" s="86" t="s">
        <v>39</v>
      </c>
      <c r="H15" s="56"/>
      <c r="I15" s="42"/>
      <c r="J15" s="42"/>
      <c r="K15" s="42"/>
      <c r="L15" s="42"/>
      <c r="M15" s="42"/>
      <c r="N15" s="42"/>
      <c r="O15" s="42"/>
      <c r="P15" s="42"/>
      <c r="Q15" s="42"/>
      <c r="R15" s="42">
        <v>1</v>
      </c>
      <c r="S15" s="42"/>
      <c r="T15" s="42"/>
      <c r="U15" s="42"/>
      <c r="V15" s="42"/>
      <c r="W15" s="11">
        <f t="shared" si="1"/>
        <v>1</v>
      </c>
    </row>
    <row r="16" spans="1:23" s="13" customFormat="1" ht="14.5" hidden="1" x14ac:dyDescent="0.35">
      <c r="A16" s="25" t="s">
        <v>25</v>
      </c>
      <c r="B16" s="82" t="s">
        <v>61</v>
      </c>
      <c r="C16" s="83" t="s">
        <v>102</v>
      </c>
      <c r="D16" s="10" t="s">
        <v>34</v>
      </c>
      <c r="E16" s="10">
        <v>6503</v>
      </c>
      <c r="F16" s="10">
        <v>17.277999999999999</v>
      </c>
      <c r="G16" s="86" t="s">
        <v>39</v>
      </c>
      <c r="H16" s="56"/>
      <c r="I16" s="42"/>
      <c r="J16" s="42"/>
      <c r="K16" s="42"/>
      <c r="L16" s="42"/>
      <c r="M16" s="42"/>
      <c r="N16" s="42"/>
      <c r="O16" s="42"/>
      <c r="P16" s="42"/>
      <c r="Q16" s="42"/>
      <c r="R16" s="42">
        <f>318961-1</f>
        <v>318960</v>
      </c>
      <c r="S16" s="42"/>
      <c r="T16" s="42"/>
      <c r="U16" s="42"/>
      <c r="V16" s="42"/>
      <c r="W16" s="11">
        <f t="shared" si="1"/>
        <v>318960</v>
      </c>
    </row>
    <row r="17" spans="1:24" s="13" customFormat="1" ht="14.5" hidden="1" x14ac:dyDescent="0.35">
      <c r="A17" s="25" t="s">
        <v>25</v>
      </c>
      <c r="B17" s="12" t="s">
        <v>62</v>
      </c>
      <c r="C17" s="83" t="s">
        <v>102</v>
      </c>
      <c r="D17" s="10" t="s">
        <v>34</v>
      </c>
      <c r="E17" s="10">
        <v>6503</v>
      </c>
      <c r="F17" s="10">
        <v>17.277999999999999</v>
      </c>
      <c r="G17" s="86" t="s">
        <v>39</v>
      </c>
      <c r="H17" s="56"/>
      <c r="I17" s="42"/>
      <c r="J17" s="42"/>
      <c r="K17" s="42"/>
      <c r="L17" s="42"/>
      <c r="M17" s="42"/>
      <c r="N17" s="42"/>
      <c r="O17" s="42"/>
      <c r="P17" s="42"/>
      <c r="Q17" s="42"/>
      <c r="R17" s="42">
        <v>1</v>
      </c>
      <c r="S17" s="42"/>
      <c r="T17" s="42"/>
      <c r="U17" s="42"/>
      <c r="V17" s="42"/>
      <c r="W17" s="11">
        <f t="shared" si="1"/>
        <v>1</v>
      </c>
    </row>
    <row r="18" spans="1:24" s="13" customFormat="1" ht="14.5" hidden="1" x14ac:dyDescent="0.35">
      <c r="A18" s="53"/>
      <c r="B18" s="12"/>
      <c r="C18" s="10"/>
      <c r="D18" s="10"/>
      <c r="E18" s="10"/>
      <c r="F18" s="10"/>
      <c r="G18" s="72"/>
      <c r="H18" s="56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1"/>
    </row>
    <row r="19" spans="1:24" s="13" customFormat="1" ht="14.5" hidden="1" x14ac:dyDescent="0.35">
      <c r="A19" s="25" t="s">
        <v>106</v>
      </c>
      <c r="B19" s="82" t="s">
        <v>61</v>
      </c>
      <c r="C19" s="83" t="s">
        <v>102</v>
      </c>
      <c r="D19" s="10" t="s">
        <v>34</v>
      </c>
      <c r="E19" s="10">
        <v>6503</v>
      </c>
      <c r="F19" s="10">
        <v>17.277999999999999</v>
      </c>
      <c r="G19" s="86" t="s">
        <v>39</v>
      </c>
      <c r="H19" s="56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>
        <v>25000</v>
      </c>
      <c r="T19" s="42"/>
      <c r="U19" s="42"/>
      <c r="V19" s="42"/>
      <c r="W19" s="11">
        <f>SUM(S19)</f>
        <v>25000</v>
      </c>
    </row>
    <row r="20" spans="1:24" s="13" customFormat="1" ht="15.5" hidden="1" x14ac:dyDescent="0.35">
      <c r="A20" s="25"/>
      <c r="B20" s="12"/>
      <c r="C20" s="10"/>
      <c r="D20" s="64"/>
      <c r="E20" s="10"/>
      <c r="F20" s="10"/>
      <c r="G20" s="78"/>
      <c r="H20" s="56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1"/>
    </row>
    <row r="21" spans="1:24" s="13" customFormat="1" ht="14.5" x14ac:dyDescent="0.35">
      <c r="A21" s="29"/>
      <c r="B21" s="59"/>
      <c r="C21" s="27"/>
      <c r="D21" s="10"/>
      <c r="E21" s="10"/>
      <c r="F21" s="10"/>
      <c r="G21" s="72"/>
      <c r="H21" s="56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1"/>
    </row>
    <row r="22" spans="1:24" s="13" customFormat="1" ht="14.5" x14ac:dyDescent="0.35">
      <c r="A22" s="29"/>
      <c r="B22" s="12"/>
      <c r="C22" s="27"/>
      <c r="D22" s="10"/>
      <c r="E22" s="10"/>
      <c r="F22" s="10"/>
      <c r="G22" s="72"/>
      <c r="H22" s="56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1"/>
    </row>
    <row r="23" spans="1:24" s="13" customFormat="1" ht="14.5" x14ac:dyDescent="0.35">
      <c r="A23" s="29"/>
      <c r="B23" s="12"/>
      <c r="C23" s="54"/>
      <c r="D23" s="66"/>
      <c r="E23" s="66"/>
      <c r="F23" s="54"/>
      <c r="G23" s="74"/>
      <c r="H23" s="56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1"/>
    </row>
    <row r="24" spans="1:24" s="13" customFormat="1" ht="14.5" x14ac:dyDescent="0.35">
      <c r="A24" s="19" t="s">
        <v>8</v>
      </c>
      <c r="B24" s="12"/>
      <c r="C24" s="23"/>
      <c r="D24" s="23"/>
      <c r="E24" s="24"/>
      <c r="F24" s="10"/>
      <c r="G24" s="72"/>
      <c r="H24" s="56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1"/>
    </row>
    <row r="25" spans="1:24" s="13" customFormat="1" ht="14.5" x14ac:dyDescent="0.35">
      <c r="A25" s="10" t="s">
        <v>67</v>
      </c>
      <c r="B25" s="12"/>
      <c r="C25" s="23"/>
      <c r="D25" s="23"/>
      <c r="E25" s="24"/>
      <c r="F25" s="10"/>
      <c r="G25" s="72"/>
      <c r="H25" s="56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1"/>
    </row>
    <row r="26" spans="1:24" s="13" customFormat="1" ht="15.5" x14ac:dyDescent="0.35">
      <c r="A26" s="60" t="s">
        <v>71</v>
      </c>
      <c r="B26" s="62" t="s">
        <v>61</v>
      </c>
      <c r="C26" s="10" t="s">
        <v>68</v>
      </c>
      <c r="D26" s="10" t="s">
        <v>37</v>
      </c>
      <c r="E26" s="10" t="s">
        <v>36</v>
      </c>
      <c r="F26" s="10">
        <v>17.225000000000001</v>
      </c>
      <c r="G26" s="78" t="s">
        <v>48</v>
      </c>
      <c r="H26" s="56"/>
      <c r="I26" s="42"/>
      <c r="J26" s="42"/>
      <c r="K26" s="42"/>
      <c r="L26" s="42">
        <f>5000-1</f>
        <v>4999</v>
      </c>
      <c r="M26" s="42"/>
      <c r="N26" s="42"/>
      <c r="O26" s="42"/>
      <c r="P26" s="42"/>
      <c r="Q26" s="42"/>
      <c r="R26" s="42"/>
      <c r="S26" s="42"/>
      <c r="T26" s="42"/>
      <c r="U26" s="42"/>
      <c r="V26" s="42">
        <v>92250</v>
      </c>
      <c r="W26" s="11">
        <f>SUM(L26:V26)</f>
        <v>97249</v>
      </c>
      <c r="X26" s="37"/>
    </row>
    <row r="27" spans="1:24" s="13" customFormat="1" ht="15.5" hidden="1" x14ac:dyDescent="0.35">
      <c r="A27" s="60" t="s">
        <v>71</v>
      </c>
      <c r="B27" s="12" t="s">
        <v>73</v>
      </c>
      <c r="C27" s="10" t="s">
        <v>68</v>
      </c>
      <c r="D27" s="10" t="s">
        <v>37</v>
      </c>
      <c r="E27" s="10" t="s">
        <v>36</v>
      </c>
      <c r="F27" s="10">
        <v>17.225000000000001</v>
      </c>
      <c r="G27" s="78" t="s">
        <v>48</v>
      </c>
      <c r="H27" s="56"/>
      <c r="I27" s="42"/>
      <c r="J27" s="42"/>
      <c r="K27" s="42"/>
      <c r="L27" s="42">
        <v>1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1">
        <f>SUM(L27)</f>
        <v>1</v>
      </c>
    </row>
    <row r="28" spans="1:24" s="13" customFormat="1" ht="14.5" x14ac:dyDescent="0.35">
      <c r="A28" s="31"/>
      <c r="B28" s="12"/>
      <c r="C28" s="10"/>
      <c r="D28" s="10"/>
      <c r="E28" s="10"/>
      <c r="F28" s="10"/>
      <c r="G28" s="72"/>
      <c r="H28" s="56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1"/>
      <c r="X28" s="37"/>
    </row>
    <row r="29" spans="1:24" s="13" customFormat="1" ht="14.5" hidden="1" x14ac:dyDescent="0.35">
      <c r="A29" s="14" t="s">
        <v>94</v>
      </c>
      <c r="B29" s="62" t="s">
        <v>89</v>
      </c>
      <c r="C29" s="23" t="s">
        <v>91</v>
      </c>
      <c r="D29" s="10" t="s">
        <v>92</v>
      </c>
      <c r="E29" s="24" t="s">
        <v>93</v>
      </c>
      <c r="F29" s="85">
        <v>17.277000000000001</v>
      </c>
      <c r="G29" s="84" t="s">
        <v>88</v>
      </c>
      <c r="H29" s="56"/>
      <c r="I29" s="42"/>
      <c r="J29" s="42"/>
      <c r="K29" s="42"/>
      <c r="L29" s="42"/>
      <c r="M29" s="42"/>
      <c r="N29" s="42"/>
      <c r="O29" s="42"/>
      <c r="P29" s="42">
        <f>763444-2</f>
        <v>763442</v>
      </c>
      <c r="Q29" s="42"/>
      <c r="R29" s="42"/>
      <c r="S29" s="42"/>
      <c r="T29" s="42"/>
      <c r="U29" s="42"/>
      <c r="V29" s="42"/>
      <c r="W29" s="11">
        <f>SUM(P29)</f>
        <v>763442</v>
      </c>
    </row>
    <row r="30" spans="1:24" s="13" customFormat="1" ht="14.5" hidden="1" x14ac:dyDescent="0.35">
      <c r="A30" s="14" t="s">
        <v>94</v>
      </c>
      <c r="B30" s="62" t="s">
        <v>62</v>
      </c>
      <c r="C30" s="23" t="s">
        <v>91</v>
      </c>
      <c r="D30" s="10" t="s">
        <v>92</v>
      </c>
      <c r="E30" s="24" t="s">
        <v>93</v>
      </c>
      <c r="F30" s="85">
        <v>17.277000000000001</v>
      </c>
      <c r="G30" s="84" t="s">
        <v>88</v>
      </c>
      <c r="H30" s="56"/>
      <c r="I30" s="42"/>
      <c r="J30" s="42"/>
      <c r="K30" s="42"/>
      <c r="L30" s="42"/>
      <c r="M30" s="42"/>
      <c r="N30" s="42"/>
      <c r="O30" s="42"/>
      <c r="P30" s="42">
        <v>1</v>
      </c>
      <c r="Q30" s="42"/>
      <c r="R30" s="42"/>
      <c r="S30" s="42"/>
      <c r="T30" s="42"/>
      <c r="U30" s="42"/>
      <c r="V30" s="42"/>
      <c r="W30" s="11"/>
    </row>
    <row r="31" spans="1:24" s="13" customFormat="1" ht="14.5" hidden="1" x14ac:dyDescent="0.35">
      <c r="A31" s="14" t="s">
        <v>94</v>
      </c>
      <c r="B31" s="12" t="s">
        <v>90</v>
      </c>
      <c r="C31" s="23" t="s">
        <v>91</v>
      </c>
      <c r="D31" s="10" t="s">
        <v>92</v>
      </c>
      <c r="E31" s="24" t="s">
        <v>93</v>
      </c>
      <c r="F31" s="85">
        <v>17.277000000000001</v>
      </c>
      <c r="G31" s="84" t="s">
        <v>88</v>
      </c>
      <c r="H31" s="56"/>
      <c r="I31" s="42"/>
      <c r="J31" s="42"/>
      <c r="K31" s="42"/>
      <c r="L31" s="42"/>
      <c r="M31" s="42"/>
      <c r="N31" s="42"/>
      <c r="O31" s="42"/>
      <c r="P31" s="42">
        <v>1</v>
      </c>
      <c r="Q31" s="42"/>
      <c r="R31" s="42"/>
      <c r="S31" s="42"/>
      <c r="T31" s="42"/>
      <c r="U31" s="42"/>
      <c r="V31" s="42"/>
      <c r="W31" s="11"/>
    </row>
    <row r="32" spans="1:24" s="13" customFormat="1" ht="14.5" hidden="1" x14ac:dyDescent="0.35">
      <c r="A32" s="19" t="s">
        <v>8</v>
      </c>
      <c r="B32" s="12"/>
      <c r="C32" s="23"/>
      <c r="D32" s="23"/>
      <c r="E32" s="24"/>
      <c r="F32" s="10"/>
      <c r="G32" s="72"/>
      <c r="H32" s="56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1"/>
    </row>
    <row r="33" spans="1:25" s="13" customFormat="1" ht="14.5" hidden="1" x14ac:dyDescent="0.35">
      <c r="A33" s="10" t="s">
        <v>77</v>
      </c>
      <c r="B33" s="12"/>
      <c r="C33" s="23"/>
      <c r="D33" s="23"/>
      <c r="E33" s="24"/>
      <c r="F33" s="10"/>
      <c r="G33" s="72"/>
      <c r="H33" s="56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1"/>
    </row>
    <row r="34" spans="1:25" s="13" customFormat="1" ht="15" hidden="1" thickBot="1" x14ac:dyDescent="0.4">
      <c r="A34" s="28" t="s">
        <v>15</v>
      </c>
      <c r="B34" s="62" t="s">
        <v>61</v>
      </c>
      <c r="C34" s="65" t="s">
        <v>76</v>
      </c>
      <c r="D34" s="55" t="s">
        <v>20</v>
      </c>
      <c r="E34" s="55" t="s">
        <v>23</v>
      </c>
      <c r="F34" s="12" t="s">
        <v>16</v>
      </c>
      <c r="G34" s="73"/>
      <c r="H34" s="56"/>
      <c r="I34" s="42"/>
      <c r="J34" s="42"/>
      <c r="K34" s="42"/>
      <c r="L34" s="42"/>
      <c r="M34" s="42"/>
      <c r="N34" s="42">
        <v>153173</v>
      </c>
      <c r="O34" s="42"/>
      <c r="P34" s="42"/>
      <c r="Q34" s="42"/>
      <c r="R34" s="42"/>
      <c r="S34" s="42"/>
      <c r="T34" s="42"/>
      <c r="U34" s="42"/>
      <c r="V34" s="42"/>
      <c r="W34" s="11">
        <f>N34</f>
        <v>153173</v>
      </c>
    </row>
    <row r="35" spans="1:25" s="13" customFormat="1" ht="15" hidden="1" thickTop="1" x14ac:dyDescent="0.35">
      <c r="A35" s="28"/>
      <c r="B35" s="12"/>
      <c r="C35" s="10"/>
      <c r="D35" s="10"/>
      <c r="E35" s="10"/>
      <c r="F35" s="12"/>
      <c r="G35" s="73"/>
      <c r="H35" s="56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1"/>
      <c r="Y35" s="37"/>
    </row>
    <row r="36" spans="1:25" s="13" customFormat="1" ht="14.5" hidden="1" x14ac:dyDescent="0.35">
      <c r="A36" s="29"/>
      <c r="B36" s="12"/>
      <c r="C36" s="10"/>
      <c r="D36" s="10"/>
      <c r="E36" s="10"/>
      <c r="F36" s="12"/>
      <c r="G36" s="73"/>
      <c r="H36" s="56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1"/>
    </row>
    <row r="37" spans="1:25" s="13" customFormat="1" ht="14.5" hidden="1" x14ac:dyDescent="0.35">
      <c r="A37" s="19" t="s">
        <v>8</v>
      </c>
      <c r="B37" s="31"/>
      <c r="C37" s="31"/>
      <c r="D37" s="31"/>
      <c r="E37" s="31"/>
      <c r="F37" s="31"/>
      <c r="G37" s="75"/>
      <c r="H37" s="56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1"/>
    </row>
    <row r="38" spans="1:25" s="13" customFormat="1" ht="14.5" hidden="1" x14ac:dyDescent="0.35">
      <c r="A38" s="10" t="s">
        <v>53</v>
      </c>
      <c r="B38" s="31"/>
      <c r="C38" s="31"/>
      <c r="D38" s="31"/>
      <c r="E38" s="31"/>
      <c r="F38" s="31"/>
      <c r="G38" s="3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1"/>
    </row>
    <row r="39" spans="1:25" s="13" customFormat="1" ht="15.5" hidden="1" x14ac:dyDescent="0.35">
      <c r="A39" s="25"/>
      <c r="B39" s="12"/>
      <c r="C39" s="10"/>
      <c r="D39" s="10"/>
      <c r="E39" s="10"/>
      <c r="F39" s="12"/>
      <c r="G39" s="78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11"/>
    </row>
    <row r="40" spans="1:25" s="13" customFormat="1" ht="15.5" hidden="1" x14ac:dyDescent="0.35">
      <c r="A40" s="25"/>
      <c r="B40" s="12"/>
      <c r="C40" s="10"/>
      <c r="D40" s="10"/>
      <c r="E40" s="10"/>
      <c r="F40" s="12"/>
      <c r="G40" s="78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11"/>
    </row>
    <row r="41" spans="1:25" s="13" customFormat="1" ht="15.5" hidden="1" x14ac:dyDescent="0.35">
      <c r="A41" s="14" t="s">
        <v>13</v>
      </c>
      <c r="B41" s="12" t="s">
        <v>61</v>
      </c>
      <c r="C41" s="10" t="s">
        <v>98</v>
      </c>
      <c r="D41" s="10" t="s">
        <v>31</v>
      </c>
      <c r="E41" s="10" t="s">
        <v>32</v>
      </c>
      <c r="F41" s="12">
        <v>17.207000000000001</v>
      </c>
      <c r="G41" s="78" t="s">
        <v>49</v>
      </c>
      <c r="H41" s="42"/>
      <c r="I41" s="42"/>
      <c r="J41" s="42"/>
      <c r="K41" s="42"/>
      <c r="L41" s="42"/>
      <c r="M41" s="42"/>
      <c r="N41" s="42"/>
      <c r="O41" s="42"/>
      <c r="P41" s="42"/>
      <c r="Q41" s="42">
        <f>10000-1</f>
        <v>9999</v>
      </c>
      <c r="R41" s="42"/>
      <c r="S41" s="42"/>
      <c r="T41" s="42"/>
      <c r="U41" s="42"/>
      <c r="V41" s="42"/>
      <c r="W41" s="11">
        <f>SUM(P41:Q41)</f>
        <v>9999</v>
      </c>
    </row>
    <row r="42" spans="1:25" s="13" customFormat="1" ht="15.5" hidden="1" x14ac:dyDescent="0.35">
      <c r="A42" s="14" t="s">
        <v>13</v>
      </c>
      <c r="B42" s="12" t="s">
        <v>62</v>
      </c>
      <c r="C42" s="10" t="s">
        <v>98</v>
      </c>
      <c r="D42" s="10" t="s">
        <v>31</v>
      </c>
      <c r="E42" s="10" t="s">
        <v>32</v>
      </c>
      <c r="F42" s="12">
        <v>17.207000000000001</v>
      </c>
      <c r="G42" s="78" t="s">
        <v>49</v>
      </c>
      <c r="H42" s="42"/>
      <c r="I42" s="42"/>
      <c r="J42" s="42"/>
      <c r="K42" s="42"/>
      <c r="L42" s="42"/>
      <c r="M42" s="42"/>
      <c r="N42" s="42"/>
      <c r="O42" s="42"/>
      <c r="P42" s="42"/>
      <c r="Q42" s="42">
        <v>1</v>
      </c>
      <c r="R42" s="42"/>
      <c r="S42" s="42"/>
      <c r="T42" s="42"/>
      <c r="U42" s="42"/>
      <c r="V42" s="42"/>
      <c r="W42" s="11">
        <f t="shared" ref="W42:W44" si="2">SUM(P42:Q42)</f>
        <v>1</v>
      </c>
    </row>
    <row r="43" spans="1:25" s="13" customFormat="1" ht="15.5" hidden="1" x14ac:dyDescent="0.35">
      <c r="A43" s="14" t="s">
        <v>17</v>
      </c>
      <c r="B43" s="12" t="s">
        <v>61</v>
      </c>
      <c r="C43" s="10" t="s">
        <v>98</v>
      </c>
      <c r="D43" s="10" t="s">
        <v>31</v>
      </c>
      <c r="E43" s="10" t="s">
        <v>33</v>
      </c>
      <c r="F43" s="12" t="s">
        <v>14</v>
      </c>
      <c r="G43" s="78" t="s">
        <v>49</v>
      </c>
      <c r="H43" s="42"/>
      <c r="I43" s="42"/>
      <c r="J43" s="42"/>
      <c r="K43" s="42"/>
      <c r="L43" s="42"/>
      <c r="M43" s="42"/>
      <c r="N43" s="42"/>
      <c r="O43" s="42"/>
      <c r="P43" s="42"/>
      <c r="Q43" s="42">
        <f>6477.6-1</f>
        <v>6476.6</v>
      </c>
      <c r="R43" s="42"/>
      <c r="S43" s="42"/>
      <c r="T43" s="42"/>
      <c r="U43" s="42"/>
      <c r="V43" s="42"/>
      <c r="W43" s="11">
        <f t="shared" si="2"/>
        <v>6476.6</v>
      </c>
    </row>
    <row r="44" spans="1:25" s="13" customFormat="1" ht="15.5" hidden="1" x14ac:dyDescent="0.35">
      <c r="A44" s="14" t="s">
        <v>17</v>
      </c>
      <c r="B44" s="12" t="s">
        <v>62</v>
      </c>
      <c r="C44" s="10" t="s">
        <v>98</v>
      </c>
      <c r="D44" s="10" t="s">
        <v>31</v>
      </c>
      <c r="E44" s="10" t="s">
        <v>33</v>
      </c>
      <c r="F44" s="12" t="s">
        <v>14</v>
      </c>
      <c r="G44" s="78" t="s">
        <v>49</v>
      </c>
      <c r="H44" s="42"/>
      <c r="I44" s="42"/>
      <c r="J44" s="42"/>
      <c r="K44" s="42"/>
      <c r="L44" s="42"/>
      <c r="M44" s="42"/>
      <c r="N44" s="42"/>
      <c r="O44" s="42"/>
      <c r="P44" s="42"/>
      <c r="Q44" s="42">
        <v>1</v>
      </c>
      <c r="R44" s="42"/>
      <c r="S44" s="42"/>
      <c r="T44" s="42"/>
      <c r="U44" s="42"/>
      <c r="V44" s="42"/>
      <c r="W44" s="11">
        <f t="shared" si="2"/>
        <v>1</v>
      </c>
    </row>
    <row r="45" spans="1:25" s="13" customFormat="1" ht="14.5" hidden="1" x14ac:dyDescent="0.35">
      <c r="A45" s="68" t="s">
        <v>46</v>
      </c>
      <c r="B45" s="12" t="s">
        <v>54</v>
      </c>
      <c r="C45" s="10" t="s">
        <v>47</v>
      </c>
      <c r="D45" s="10" t="s">
        <v>21</v>
      </c>
      <c r="E45" s="10" t="s">
        <v>22</v>
      </c>
      <c r="F45" s="79">
        <v>10.561</v>
      </c>
      <c r="G45" s="70"/>
      <c r="H45" s="42">
        <v>3312.1000000000004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11">
        <f>SUM(H45:I45)</f>
        <v>3312.1000000000004</v>
      </c>
    </row>
    <row r="46" spans="1:25" s="13" customFormat="1" ht="14.5" hidden="1" x14ac:dyDescent="0.35">
      <c r="A46" s="68" t="s">
        <v>111</v>
      </c>
      <c r="B46" s="12" t="s">
        <v>61</v>
      </c>
      <c r="C46" s="88" t="s">
        <v>112</v>
      </c>
      <c r="D46" s="88" t="s">
        <v>113</v>
      </c>
      <c r="E46" s="10" t="s">
        <v>114</v>
      </c>
      <c r="F46" s="10" t="s">
        <v>16</v>
      </c>
      <c r="G46" s="69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>
        <v>7692.41</v>
      </c>
      <c r="U46" s="42"/>
      <c r="V46" s="42"/>
      <c r="W46" s="11">
        <f>T46</f>
        <v>7692.41</v>
      </c>
    </row>
    <row r="47" spans="1:25" s="13" customFormat="1" ht="14.5" hidden="1" x14ac:dyDescent="0.35">
      <c r="A47" s="68" t="s">
        <v>124</v>
      </c>
      <c r="B47" s="12" t="s">
        <v>61</v>
      </c>
      <c r="C47" s="88" t="s">
        <v>119</v>
      </c>
      <c r="D47" s="88" t="s">
        <v>120</v>
      </c>
      <c r="E47" s="10" t="s">
        <v>121</v>
      </c>
      <c r="F47" s="10" t="s">
        <v>16</v>
      </c>
      <c r="G47" s="10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>
        <v>16675.26344333314</v>
      </c>
      <c r="V47" s="42"/>
      <c r="W47" s="11">
        <f>SUM(U47)</f>
        <v>16675.26344333314</v>
      </c>
    </row>
    <row r="48" spans="1:25" s="13" customFormat="1" ht="14.5" hidden="1" x14ac:dyDescent="0.35">
      <c r="A48" s="14" t="s">
        <v>117</v>
      </c>
      <c r="B48" s="12" t="s">
        <v>61</v>
      </c>
      <c r="C48" s="88" t="s">
        <v>119</v>
      </c>
      <c r="D48" s="88" t="s">
        <v>120</v>
      </c>
      <c r="E48" s="10" t="s">
        <v>121</v>
      </c>
      <c r="F48" s="10" t="s">
        <v>16</v>
      </c>
      <c r="G48" s="10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>
        <v>16675.26344333314</v>
      </c>
      <c r="V48" s="42"/>
      <c r="W48" s="11">
        <f>SUM(U48)</f>
        <v>16675.26344333314</v>
      </c>
    </row>
    <row r="49" spans="1:24" s="13" customFormat="1" ht="14.5" hidden="1" x14ac:dyDescent="0.35">
      <c r="A49" s="14"/>
      <c r="B49" s="59"/>
      <c r="C49" s="10"/>
      <c r="D49" s="10"/>
      <c r="E49" s="10"/>
      <c r="F49" s="12"/>
      <c r="G49" s="1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11"/>
    </row>
    <row r="50" spans="1:24" s="13" customFormat="1" ht="14.5" hidden="1" x14ac:dyDescent="0.35">
      <c r="A50" s="19" t="s">
        <v>8</v>
      </c>
      <c r="B50" s="30"/>
      <c r="C50" s="23"/>
      <c r="D50" s="23"/>
      <c r="E50" s="24"/>
      <c r="F50" s="12"/>
      <c r="G50" s="76"/>
      <c r="H50" s="57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11"/>
    </row>
    <row r="51" spans="1:24" s="13" customFormat="1" ht="14.5" hidden="1" x14ac:dyDescent="0.35">
      <c r="A51" s="10" t="s">
        <v>82</v>
      </c>
      <c r="B51" s="12"/>
      <c r="C51" s="23"/>
      <c r="D51" s="23"/>
      <c r="E51" s="24"/>
      <c r="F51" s="12"/>
      <c r="G51" s="76"/>
      <c r="H51" s="57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11"/>
    </row>
    <row r="52" spans="1:24" s="13" customFormat="1" ht="14.5" hidden="1" x14ac:dyDescent="0.35">
      <c r="A52" s="29" t="s">
        <v>18</v>
      </c>
      <c r="B52" s="12" t="s">
        <v>83</v>
      </c>
      <c r="C52" s="10" t="s">
        <v>84</v>
      </c>
      <c r="D52" s="10" t="s">
        <v>19</v>
      </c>
      <c r="E52" s="24" t="s">
        <v>30</v>
      </c>
      <c r="F52" s="27">
        <v>17.800999999999998</v>
      </c>
      <c r="G52" s="83" t="s">
        <v>41</v>
      </c>
      <c r="H52" s="57"/>
      <c r="I52" s="40"/>
      <c r="J52" s="40"/>
      <c r="K52" s="40"/>
      <c r="L52" s="40"/>
      <c r="M52" s="40"/>
      <c r="N52" s="40"/>
      <c r="O52" s="40">
        <v>17197</v>
      </c>
      <c r="P52" s="40"/>
      <c r="Q52" s="40"/>
      <c r="R52" s="40"/>
      <c r="S52" s="40"/>
      <c r="T52" s="40"/>
      <c r="U52" s="40"/>
      <c r="V52" s="40"/>
      <c r="W52" s="11">
        <f>SUM(O52)</f>
        <v>17197</v>
      </c>
    </row>
    <row r="53" spans="1:24" s="13" customFormat="1" ht="14.5" hidden="1" x14ac:dyDescent="0.35">
      <c r="A53" s="29"/>
      <c r="B53" s="12"/>
      <c r="C53" s="23"/>
      <c r="D53" s="23"/>
      <c r="E53" s="24"/>
      <c r="F53" s="12"/>
      <c r="G53" s="76"/>
      <c r="H53" s="57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11"/>
      <c r="X53" s="39"/>
    </row>
    <row r="54" spans="1:24" s="13" customFormat="1" ht="14.5" hidden="1" x14ac:dyDescent="0.35">
      <c r="A54" s="29"/>
      <c r="B54" s="12"/>
      <c r="C54" s="10"/>
      <c r="D54" s="41"/>
      <c r="E54" s="10"/>
      <c r="F54" s="10"/>
      <c r="G54" s="10"/>
      <c r="H54" s="57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11"/>
    </row>
    <row r="55" spans="1:24" s="13" customFormat="1" ht="14.5" hidden="1" x14ac:dyDescent="0.35">
      <c r="A55" s="29"/>
      <c r="B55" s="12"/>
      <c r="C55" s="23"/>
      <c r="D55" s="23"/>
      <c r="E55" s="24"/>
      <c r="F55" s="12"/>
      <c r="G55" s="12"/>
      <c r="H55" s="57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11"/>
    </row>
    <row r="56" spans="1:24" s="13" customFormat="1" ht="14.5" hidden="1" x14ac:dyDescent="0.35">
      <c r="A56" s="14"/>
      <c r="B56" s="12"/>
      <c r="C56" s="23"/>
      <c r="D56" s="23"/>
      <c r="E56" s="23"/>
      <c r="F56" s="12"/>
      <c r="G56" s="12"/>
      <c r="H56" s="57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11"/>
    </row>
    <row r="57" spans="1:24" s="13" customFormat="1" ht="14.5" hidden="1" x14ac:dyDescent="0.35">
      <c r="A57" s="19" t="s">
        <v>8</v>
      </c>
      <c r="B57" s="12"/>
      <c r="C57" s="23"/>
      <c r="D57" s="23"/>
      <c r="E57" s="23"/>
      <c r="F57" s="12"/>
      <c r="G57" s="12"/>
      <c r="H57" s="57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11"/>
    </row>
    <row r="58" spans="1:24" s="13" customFormat="1" ht="14.5" hidden="1" x14ac:dyDescent="0.35">
      <c r="A58" s="10" t="s">
        <v>35</v>
      </c>
      <c r="B58" s="12"/>
      <c r="C58" s="23"/>
      <c r="D58" s="23"/>
      <c r="E58" s="23"/>
      <c r="F58" s="12"/>
      <c r="G58" s="12"/>
      <c r="H58" s="57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11"/>
    </row>
    <row r="59" spans="1:24" s="13" customFormat="1" ht="15.5" hidden="1" x14ac:dyDescent="0.35">
      <c r="A59" s="25"/>
      <c r="B59" s="12"/>
      <c r="C59" s="10"/>
      <c r="D59" s="41" t="s">
        <v>29</v>
      </c>
      <c r="E59" s="41" t="s">
        <v>28</v>
      </c>
      <c r="F59" s="10">
        <v>17.245000000000001</v>
      </c>
      <c r="G59" s="87" t="s">
        <v>40</v>
      </c>
      <c r="H59" s="57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11"/>
    </row>
    <row r="60" spans="1:24" s="13" customFormat="1" ht="15.5" hidden="1" x14ac:dyDescent="0.35">
      <c r="A60" s="25"/>
      <c r="B60" s="12"/>
      <c r="C60" s="10"/>
      <c r="D60" s="41" t="s">
        <v>29</v>
      </c>
      <c r="E60" s="41" t="s">
        <v>28</v>
      </c>
      <c r="F60" s="10">
        <v>17.245000000000001</v>
      </c>
      <c r="G60" s="87" t="s">
        <v>40</v>
      </c>
      <c r="H60" s="57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11"/>
    </row>
    <row r="61" spans="1:24" s="13" customFormat="1" ht="14.5" hidden="1" x14ac:dyDescent="0.35">
      <c r="A61" s="25"/>
      <c r="B61" s="12"/>
      <c r="C61" s="10"/>
      <c r="D61" s="41"/>
      <c r="E61" s="41"/>
      <c r="F61" s="10"/>
      <c r="G61" s="10"/>
      <c r="H61" s="57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1"/>
      <c r="X61" s="39"/>
    </row>
    <row r="62" spans="1:24" s="13" customFormat="1" ht="14.5" hidden="1" x14ac:dyDescent="0.35">
      <c r="A62" s="31"/>
      <c r="B62" s="12"/>
      <c r="C62" s="10"/>
      <c r="D62" s="10"/>
      <c r="E62" s="10"/>
      <c r="F62" s="10"/>
      <c r="G62" s="77"/>
      <c r="H62" s="57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11"/>
    </row>
    <row r="63" spans="1:24" s="13" customFormat="1" ht="14.5" hidden="1" x14ac:dyDescent="0.35">
      <c r="A63" s="31"/>
      <c r="B63" s="12"/>
      <c r="C63" s="10"/>
      <c r="D63" s="10"/>
      <c r="E63" s="10"/>
      <c r="F63" s="10"/>
      <c r="G63" s="77"/>
      <c r="H63" s="57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11"/>
    </row>
    <row r="64" spans="1:24" s="13" customFormat="1" ht="14.5" hidden="1" x14ac:dyDescent="0.35">
      <c r="A64" s="31"/>
      <c r="B64" s="12"/>
      <c r="C64" s="10"/>
      <c r="D64" s="10"/>
      <c r="E64" s="10"/>
      <c r="F64" s="10"/>
      <c r="G64" s="77"/>
      <c r="H64" s="57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11"/>
    </row>
    <row r="65" spans="1:23" s="13" customFormat="1" ht="14.5" hidden="1" x14ac:dyDescent="0.35">
      <c r="A65" s="31"/>
      <c r="B65" s="12"/>
      <c r="C65" s="10"/>
      <c r="D65" s="10"/>
      <c r="E65" s="10"/>
      <c r="F65" s="10"/>
      <c r="G65" s="77"/>
      <c r="H65" s="57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11"/>
    </row>
    <row r="66" spans="1:23" s="13" customFormat="1" ht="15" thickBot="1" x14ac:dyDescent="0.4">
      <c r="A66" s="38"/>
      <c r="B66" s="31"/>
      <c r="C66" s="10"/>
      <c r="D66" s="10"/>
      <c r="E66" s="10"/>
      <c r="F66" s="10"/>
      <c r="G66" s="10"/>
      <c r="H66" s="57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11"/>
    </row>
    <row r="67" spans="1:23" s="9" customFormat="1" ht="15" thickBot="1" x14ac:dyDescent="0.4">
      <c r="A67" s="32" t="s">
        <v>0</v>
      </c>
      <c r="B67" s="58"/>
      <c r="C67" s="52"/>
      <c r="D67" s="52"/>
      <c r="E67" s="52"/>
      <c r="F67" s="52"/>
      <c r="G67" s="52"/>
      <c r="H67" s="47">
        <f>SUM(H6:H66)</f>
        <v>3312.1000000000004</v>
      </c>
      <c r="I67" s="47">
        <f>SUM(I36:I65)</f>
        <v>0</v>
      </c>
      <c r="J67" s="47">
        <f>SUM(J8:J65)</f>
        <v>435918</v>
      </c>
      <c r="K67" s="47">
        <f>SUM(K7:K19)</f>
        <v>87699</v>
      </c>
      <c r="L67" s="47">
        <f>SUM(L26:L27)</f>
        <v>5000</v>
      </c>
      <c r="M67" s="47">
        <f>SUM(M10:M40)</f>
        <v>73286</v>
      </c>
      <c r="N67" s="47">
        <f>SUM(N33:N36)</f>
        <v>153173</v>
      </c>
      <c r="O67" s="47">
        <f>SUM(O51:O53)</f>
        <v>17197</v>
      </c>
      <c r="P67" s="47">
        <f>SUM(P28:P31)</f>
        <v>763444</v>
      </c>
      <c r="Q67" s="47">
        <f>SUM(Q40:Q44)</f>
        <v>16477.599999999999</v>
      </c>
      <c r="R67" s="47">
        <f>SUM(R14:R20)</f>
        <v>618299</v>
      </c>
      <c r="S67" s="47">
        <f>SUM(S17:S21)</f>
        <v>25000</v>
      </c>
      <c r="T67" s="47">
        <f>SUM(T40:T49)</f>
        <v>7692.41</v>
      </c>
      <c r="U67" s="47">
        <f>SUM(U39:U49)</f>
        <v>33350.526886666281</v>
      </c>
      <c r="V67" s="47">
        <f>SUM(V25:V27)</f>
        <v>92250</v>
      </c>
      <c r="W67" s="33"/>
    </row>
    <row r="68" spans="1:23" s="9" customFormat="1" ht="14.5" x14ac:dyDescent="0.35">
      <c r="A68" s="15"/>
      <c r="B68" s="15"/>
      <c r="C68" s="16"/>
      <c r="D68" s="16"/>
      <c r="E68" s="16"/>
      <c r="F68" s="16"/>
      <c r="G68" s="16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17"/>
    </row>
    <row r="69" spans="1:23" s="9" customFormat="1" ht="15.5" x14ac:dyDescent="0.35">
      <c r="A69" s="13" t="s">
        <v>9</v>
      </c>
      <c r="C69" s="61"/>
      <c r="D69" s="18"/>
      <c r="E69" s="18"/>
      <c r="F69" s="18"/>
      <c r="G69" s="18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</row>
    <row r="70" spans="1:23" s="9" customFormat="1" ht="15.5" hidden="1" x14ac:dyDescent="0.35">
      <c r="A70" s="13" t="s">
        <v>51</v>
      </c>
      <c r="C70" s="91"/>
      <c r="D70" s="91"/>
      <c r="E70" s="18"/>
      <c r="F70" s="18"/>
      <c r="G70" s="18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</row>
    <row r="71" spans="1:23" s="9" customFormat="1" ht="14.5" hidden="1" x14ac:dyDescent="0.35">
      <c r="A71" s="15" t="s">
        <v>50</v>
      </c>
      <c r="C71" s="18"/>
      <c r="D71" s="18"/>
      <c r="E71" s="18"/>
      <c r="F71" s="18"/>
      <c r="G71" s="18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</row>
    <row r="72" spans="1:23" ht="14.5" hidden="1" x14ac:dyDescent="0.35">
      <c r="A72" s="13" t="s">
        <v>56</v>
      </c>
    </row>
    <row r="73" spans="1:23" ht="14.5" hidden="1" x14ac:dyDescent="0.35">
      <c r="A73" s="15" t="s">
        <v>57</v>
      </c>
    </row>
    <row r="74" spans="1:23" ht="14.5" hidden="1" x14ac:dyDescent="0.35">
      <c r="A74" s="13" t="s">
        <v>65</v>
      </c>
    </row>
    <row r="75" spans="1:23" ht="14.5" hidden="1" x14ac:dyDescent="0.35">
      <c r="A75" s="15" t="s">
        <v>66</v>
      </c>
    </row>
    <row r="76" spans="1:23" ht="14.5" hidden="1" x14ac:dyDescent="0.35">
      <c r="A76" s="13" t="s">
        <v>72</v>
      </c>
    </row>
    <row r="77" spans="1:23" ht="14.5" hidden="1" x14ac:dyDescent="0.35">
      <c r="A77" s="15" t="s">
        <v>70</v>
      </c>
    </row>
    <row r="78" spans="1:23" ht="14.5" hidden="1" x14ac:dyDescent="0.35">
      <c r="A78" s="13" t="s">
        <v>79</v>
      </c>
    </row>
    <row r="79" spans="1:23" ht="14.5" hidden="1" x14ac:dyDescent="0.35">
      <c r="A79" s="15" t="s">
        <v>80</v>
      </c>
    </row>
    <row r="80" spans="1:23" ht="14.5" hidden="1" x14ac:dyDescent="0.35">
      <c r="A80" s="13" t="s">
        <v>86</v>
      </c>
    </row>
    <row r="81" spans="1:1" ht="14.5" hidden="1" x14ac:dyDescent="0.35">
      <c r="A81" s="15" t="s">
        <v>85</v>
      </c>
    </row>
    <row r="82" spans="1:1" ht="14.5" hidden="1" x14ac:dyDescent="0.35">
      <c r="A82" s="13" t="s">
        <v>95</v>
      </c>
    </row>
    <row r="83" spans="1:1" ht="14.5" hidden="1" x14ac:dyDescent="0.35">
      <c r="A83" s="15" t="s">
        <v>96</v>
      </c>
    </row>
    <row r="84" spans="1:1" ht="14.5" hidden="1" x14ac:dyDescent="0.35">
      <c r="A84" s="13" t="s">
        <v>100</v>
      </c>
    </row>
    <row r="85" spans="1:1" ht="14.5" hidden="1" x14ac:dyDescent="0.35">
      <c r="A85" s="15" t="s">
        <v>99</v>
      </c>
    </row>
    <row r="86" spans="1:1" ht="14.5" hidden="1" x14ac:dyDescent="0.35">
      <c r="A86" s="13" t="s">
        <v>104</v>
      </c>
    </row>
    <row r="87" spans="1:1" ht="14.5" hidden="1" x14ac:dyDescent="0.35">
      <c r="A87" s="15" t="s">
        <v>105</v>
      </c>
    </row>
    <row r="88" spans="1:1" ht="14.5" hidden="1" x14ac:dyDescent="0.35">
      <c r="A88" s="13" t="s">
        <v>109</v>
      </c>
    </row>
    <row r="89" spans="1:1" ht="14.5" hidden="1" x14ac:dyDescent="0.35">
      <c r="A89" s="15" t="s">
        <v>108</v>
      </c>
    </row>
    <row r="90" spans="1:1" ht="14.5" hidden="1" x14ac:dyDescent="0.35">
      <c r="A90" s="13" t="s">
        <v>115</v>
      </c>
    </row>
    <row r="91" spans="1:1" ht="14.5" hidden="1" x14ac:dyDescent="0.35">
      <c r="A91" s="15" t="s">
        <v>116</v>
      </c>
    </row>
    <row r="92" spans="1:1" ht="14.5" hidden="1" x14ac:dyDescent="0.35">
      <c r="A92" s="13" t="s">
        <v>122</v>
      </c>
    </row>
    <row r="93" spans="1:1" ht="14.5" hidden="1" x14ac:dyDescent="0.35">
      <c r="A93" s="15" t="s">
        <v>123</v>
      </c>
    </row>
    <row r="94" spans="1:1" ht="14.5" x14ac:dyDescent="0.35">
      <c r="A94" s="13" t="s">
        <v>126</v>
      </c>
    </row>
    <row r="95" spans="1:1" ht="14.5" x14ac:dyDescent="0.35">
      <c r="A95" s="15" t="s">
        <v>127</v>
      </c>
    </row>
    <row r="98" spans="1:1" ht="14.5" x14ac:dyDescent="0.35">
      <c r="A98" s="9" t="s">
        <v>42</v>
      </c>
    </row>
    <row r="99" spans="1:1" ht="14.5" x14ac:dyDescent="0.35">
      <c r="A99" s="9" t="s">
        <v>43</v>
      </c>
    </row>
    <row r="100" spans="1:1" ht="14.5" x14ac:dyDescent="0.35">
      <c r="A100" s="9" t="s">
        <v>44</v>
      </c>
    </row>
    <row r="101" spans="1:1" ht="14.5" x14ac:dyDescent="0.35">
      <c r="A101" s="9" t="s">
        <v>45</v>
      </c>
    </row>
  </sheetData>
  <mergeCells count="2">
    <mergeCell ref="B1:F1"/>
    <mergeCell ref="C70:D70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2024-02-29T13:29:24Z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