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24F82FE-E778-4FC7-B5A8-12F75FD1B597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BERKSHIRE" sheetId="2" r:id="rId1"/>
  </sheets>
  <definedNames>
    <definedName name="_xlnm.Print_Area" localSheetId="0">BERKSHIRE!$A$1:$F$80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78" i="2" l="1"/>
  <c r="AE9" i="2"/>
  <c r="AE10" i="2"/>
  <c r="AE11" i="2"/>
  <c r="AE12" i="2"/>
  <c r="AE13" i="2"/>
  <c r="AE14" i="2"/>
  <c r="AE15" i="2"/>
  <c r="AE16" i="2"/>
  <c r="AE17" i="2"/>
  <c r="AE26" i="2"/>
  <c r="AE27" i="2"/>
  <c r="AE8" i="2"/>
  <c r="AC78" i="2"/>
  <c r="AE64" i="2"/>
  <c r="AE63" i="2"/>
  <c r="AE56" i="2"/>
  <c r="AE55" i="2"/>
  <c r="AB78" i="2"/>
  <c r="AA78" i="2"/>
  <c r="AE54" i="2"/>
  <c r="Z78" i="2"/>
  <c r="AE53" i="2"/>
  <c r="Y78" i="2"/>
  <c r="AE52" i="2" l="1"/>
  <c r="AE51" i="2"/>
  <c r="X78" i="2"/>
  <c r="AE50" i="2"/>
  <c r="W49" i="2"/>
  <c r="AE49" i="2" s="1"/>
  <c r="W78" i="2" l="1"/>
  <c r="V78" i="2" l="1"/>
  <c r="AE48" i="2"/>
  <c r="AE47" i="2"/>
  <c r="U78" i="2"/>
  <c r="T78" i="2"/>
  <c r="AE46" i="2"/>
  <c r="S78" i="2" l="1"/>
  <c r="R16" i="2"/>
  <c r="R14" i="2"/>
  <c r="R78" i="2" l="1"/>
  <c r="Q43" i="2" l="1"/>
  <c r="AE43" i="2" s="1"/>
  <c r="Q41" i="2"/>
  <c r="AE41" i="2" s="1"/>
  <c r="AE42" i="2"/>
  <c r="AE44" i="2"/>
  <c r="P29" i="2"/>
  <c r="AE29" i="2" s="1"/>
  <c r="O78" i="2"/>
  <c r="N78" i="2"/>
  <c r="AE34" i="2"/>
  <c r="Q78" i="2" l="1"/>
  <c r="P78" i="2"/>
  <c r="M10" i="2"/>
  <c r="M78" i="2" l="1"/>
  <c r="L26" i="2"/>
  <c r="K12" i="2"/>
  <c r="J8" i="2"/>
  <c r="AE45" i="2"/>
  <c r="K78" i="2" l="1"/>
  <c r="L78" i="2"/>
  <c r="J78" i="2"/>
  <c r="H78" i="2"/>
  <c r="I78" i="2"/>
</calcChain>
</file>

<file path=xl/sharedStrings.xml><?xml version="1.0" encoding="utf-8"?>
<sst xmlns="http://schemas.openxmlformats.org/spreadsheetml/2006/main" count="294" uniqueCount="169">
  <si>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</si>
  <si>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</si>
  <si>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</si>
  <si>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</si>
  <si>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</si>
  <si>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</si>
  <si>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</si>
  <si>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</si>
  <si>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</si>
  <si>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</si>
  <si>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</si>
  <si>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</si>
  <si>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</si>
  <si>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</si>
  <si>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</si>
  <si>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</si>
  <si>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</si>
  <si>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</si>
  <si>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7002-6628</t>
  </si>
  <si>
    <t>7003-0803</t>
  </si>
  <si>
    <t>4400-3067</t>
  </si>
  <si>
    <t>K103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</si>
  <si>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</si>
  <si>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</si>
  <si>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</si>
  <si>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</si>
  <si>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</si>
  <si>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</si>
  <si>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</si>
  <si>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</si>
  <si>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</si>
  <si>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</si>
  <si>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</si>
  <si>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</si>
  <si>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CT EOL 23CCBTETRADE</t>
  </si>
  <si>
    <t>UIRE</t>
  </si>
  <si>
    <t>7002-6624</t>
  </si>
  <si>
    <t>FAIN #</t>
  </si>
  <si>
    <t>AA-38535-22-55-A-25</t>
  </si>
  <si>
    <t>TA38685-22-55-A-25</t>
  </si>
  <si>
    <t>DV35786-21-55-5-25</t>
  </si>
  <si>
    <t>VENDOR CUSTOMER CODE</t>
  </si>
  <si>
    <t>VC0000986857</t>
  </si>
  <si>
    <t>UEI #</t>
  </si>
  <si>
    <t>ZMY9NZB1MD13</t>
  </si>
  <si>
    <t>WPP SNAP EXPANSION</t>
  </si>
  <si>
    <t>FY20233067</t>
  </si>
  <si>
    <t>UI-35950-21-60-A-25</t>
  </si>
  <si>
    <t>ES-38736-22-55-A-25</t>
  </si>
  <si>
    <t>TO ADD WPP SNAP EXPANSION FUNDS</t>
  </si>
  <si>
    <t>INITIAL AWARD FY24 MAY 31, 2023</t>
  </si>
  <si>
    <t>BUDGET #1 FY24</t>
  </si>
  <si>
    <t>CT EOL 24CCBTEWP</t>
  </si>
  <si>
    <t>JULY 1, 2023-SEPT. 30, 2023</t>
  </si>
  <si>
    <t>INITIAL AWARD FY24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</si>
  <si>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</si>
  <si>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</si>
  <si>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</si>
  <si>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CT EOL 24CCBTEWIA</t>
  </si>
  <si>
    <t>FWIAYTH24</t>
  </si>
  <si>
    <t>JULY 1, 2023-JUNE 30, 2024</t>
  </si>
  <si>
    <t>JULY 1, 2024-JUNE 30, 2025</t>
  </si>
  <si>
    <t>FWIADWK24A</t>
  </si>
  <si>
    <t>BUDGET #2 FY24</t>
  </si>
  <si>
    <t>BUDGET #2 FY24 AUGUST 2, 2023</t>
  </si>
  <si>
    <t>TO ADD FY24 DISLOCATED WORKER FUNDS</t>
  </si>
  <si>
    <t>CT EOL 24CCBTENEGREA</t>
  </si>
  <si>
    <t>FUIREA23</t>
  </si>
  <si>
    <t>BUDGET #3 FY24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</si>
  <si>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</si>
  <si>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</si>
  <si>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BUDGET #3 FY24 AUGUST 8, 2023</t>
  </si>
  <si>
    <t>JULY 1, 2024-SEPT 30, 2024</t>
  </si>
  <si>
    <t>BUDGET #4 FY24</t>
  </si>
  <si>
    <t>FWIAADT24A</t>
  </si>
  <si>
    <t>STOSCC2024</t>
  </si>
  <si>
    <t>CT EOL 24CCBTESOSWTF</t>
  </si>
  <si>
    <t>BUDGET #5 FY24</t>
  </si>
  <si>
    <t>BUDGET #5 FY24 SEPTEMBER 26, 2023</t>
  </si>
  <si>
    <t>TO ADD FY24 SOS FUNDS</t>
  </si>
  <si>
    <t>BUDGET #6 FY24</t>
  </si>
  <si>
    <t>CT EOL 24CCBTEVETSUI</t>
  </si>
  <si>
    <t>JULY 1,2023-JUNE 30, 2024</t>
  </si>
  <si>
    <t>FVETS2023</t>
  </si>
  <si>
    <t>BUDGET #7 FY24</t>
  </si>
  <si>
    <t>DW36735-21-60-A-25</t>
  </si>
  <si>
    <t>SEPT 19, 2023-JUNE 30, 2024</t>
  </si>
  <si>
    <t>JULY 1, 2025-SEPT 30, 2025</t>
  </si>
  <si>
    <t>FEMOPBRK23</t>
  </si>
  <si>
    <t>7003-1777</t>
  </si>
  <si>
    <t>5884</t>
  </si>
  <si>
    <t>OPIOD</t>
  </si>
  <si>
    <t>BUDGET #7 FY24 OCTOBER 31, 2023</t>
  </si>
  <si>
    <t>TO ADD OPOID FUNDING</t>
  </si>
  <si>
    <t>BUDGET #8 FY24</t>
  </si>
  <si>
    <t>FES2024</t>
  </si>
  <si>
    <t>TO ADD WP FUNDS</t>
  </si>
  <si>
    <t>BUDGET #8 FY24 DEC 1, 2023</t>
  </si>
  <si>
    <t>FWIAADT24B</t>
  </si>
  <si>
    <t>FWIADWK24B</t>
  </si>
  <si>
    <t>BUDGET #9 FY24</t>
  </si>
  <si>
    <t>BUDGET #9 FY24 DEC 6, 2023</t>
  </si>
  <si>
    <t>TO ADD WIOA FUNDS</t>
  </si>
  <si>
    <t>RAPID RESPONSE STATE STAFF</t>
  </si>
  <si>
    <t>BUDGET #10 FY24</t>
  </si>
  <si>
    <t>TO ADD RAPID RESPONSE FUNDS</t>
  </si>
  <si>
    <t>BUDGET #10 FY24 DEC 21, 2023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</si>
  <si>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</si>
  <si>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</si>
  <si>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</si>
  <si>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</si>
  <si>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</si>
  <si>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</si>
  <si>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</si>
  <si>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(JAN. 2, 2024-JUNE 30, 2024)</t>
  </si>
  <si>
    <t>BUDGET #12 FY24</t>
  </si>
  <si>
    <t>SPSS2024</t>
  </si>
  <si>
    <t>4400-1979</t>
  </si>
  <si>
    <t>K227</t>
  </si>
  <si>
    <t>BUDGET #12 FY24  FEB. 2, 2024</t>
  </si>
  <si>
    <t>TO ADD DTA WPP FUNDS</t>
  </si>
  <si>
    <t>DTA WPP  (JULY 1, 2023-JAN. 1, 2024)-settlement</t>
  </si>
  <si>
    <t>BUDGET #13 FY24</t>
  </si>
  <si>
    <t>BUDGET #13 FY24  FEB. 29, 2024</t>
  </si>
  <si>
    <t>TO ADD RESEA FUNDS</t>
  </si>
  <si>
    <t>BUDGET #14 FY24</t>
  </si>
  <si>
    <t>7002-1074</t>
  </si>
  <si>
    <t>K286</t>
  </si>
  <si>
    <t>WKFO107424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</si>
  <si>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</si>
  <si>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</si>
  <si>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</si>
  <si>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 xml:space="preserve">DOE INFRASTRUCTURE </t>
  </si>
  <si>
    <t xml:space="preserve">DOE-WDB Support  </t>
  </si>
  <si>
    <t>BUDGET #15 FY24</t>
  </si>
  <si>
    <t>DOE2024</t>
  </si>
  <si>
    <t>K228</t>
  </si>
  <si>
    <t>K123</t>
  </si>
  <si>
    <t>FV002A2322</t>
  </si>
  <si>
    <t>7035-0002</t>
  </si>
  <si>
    <t>7038-0107</t>
  </si>
  <si>
    <t>BUDGET #15 FY24  MARCH 4, 2024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</si>
  <si>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</si>
  <si>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</si>
  <si>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</si>
  <si>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</si>
  <si>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</si>
  <si>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</si>
  <si>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>BUDGET #17 FY24</t>
  </si>
  <si>
    <t xml:space="preserve">MA SCSEP </t>
  </si>
  <si>
    <t>9110-1178</t>
  </si>
  <si>
    <t>K116</t>
  </si>
  <si>
    <t>BUDGET #17 FY24  MARCH 15, 2024</t>
  </si>
  <si>
    <t>FAD0068NG0</t>
  </si>
  <si>
    <t>BUDGET #18 FY24</t>
  </si>
  <si>
    <t>BUDGET #18 FY24  APRIL 1, 2024</t>
  </si>
  <si>
    <t>BUDGET #19 FY24</t>
  </si>
  <si>
    <t>OCTOBER 1, 2023-FEBRUARY 16, 2024</t>
  </si>
  <si>
    <t>FEBRUARY 17, 2024-JUNE 30, 2024</t>
  </si>
  <si>
    <t>BUDGET #19 FY24  MAY 23, 2024</t>
  </si>
  <si>
    <t>WPP SNAP EXPANSION (settlement amount)</t>
  </si>
  <si>
    <t>BUDGET #20 FY24</t>
  </si>
  <si>
    <t>DVOP-FY23</t>
  </si>
  <si>
    <t>DVOP-FY24</t>
  </si>
  <si>
    <t>BUDGET #20 FY24  MAY 31, 2024</t>
  </si>
  <si>
    <t>TO ADD  VETS FUNDS</t>
  </si>
  <si>
    <t>BUDGET #21 FY24</t>
  </si>
  <si>
    <t>BUDGET #21 FY24  JUNE 25, 2024</t>
  </si>
  <si>
    <t>TO MOVE FUNDS TO FY25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</si>
</sst>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44" fontId="8" fillId="0" borderId="2" xfId="1" applyFont="1" applyBorder="1"/>
    <xf numFmtId="44" fontId="8" fillId="0" borderId="1" xfId="1" applyFont="1" applyBorder="1"/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4" fillId="3" borderId="2" xfId="0" applyFont="1" applyFill="1" applyBorder="1"/>
    <xf numFmtId="44" fontId="8" fillId="0" borderId="2" xfId="1" applyFont="1" applyFill="1" applyBorder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3"/>
  <sheetViews>
    <sheetView tabSelected="1" zoomScale="93" zoomScaleNormal="93" workbookViewId="0">
      <selection activeCell="C124" sqref="C124"/>
    </sheetView>
  </sheetViews>
  <sheetFormatPr defaultColWidth="9.140625" defaultRowHeight="13.5" x14ac:dyDescent="0.25"/>
  <cols>
    <col min="1" max="1" width="88.42578125" style="3" customWidth="1"/>
    <col min="2" max="2" width="42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1.42578125" style="2" customWidth="1"/>
    <col min="8" max="8" width="14.140625" style="43" hidden="1" customWidth="1"/>
    <col min="9" max="9" width="12.85546875" style="43" hidden="1" customWidth="1"/>
    <col min="10" max="11" width="13.140625" style="43" hidden="1" customWidth="1"/>
    <col min="12" max="18" width="12.85546875" style="43" hidden="1" customWidth="1"/>
    <col min="19" max="19" width="11.140625" style="43" hidden="1" customWidth="1"/>
    <col min="20" max="20" width="10.140625" style="43" hidden="1" customWidth="1"/>
    <col min="21" max="23" width="11.140625" style="43" hidden="1" customWidth="1"/>
    <col min="24" max="25" width="10.140625" style="43" hidden="1" customWidth="1"/>
    <col min="26" max="26" width="12.85546875" style="43" hidden="1" customWidth="1"/>
    <col min="27" max="28" width="11.140625" style="43" hidden="1" customWidth="1"/>
    <col min="29" max="29" width="26.140625" style="43" hidden="1" customWidth="1"/>
    <col min="30" max="30" width="26.140625" style="43" customWidth="1"/>
    <col min="31" max="31" width="12.85546875" style="3" hidden="1" customWidth="1"/>
    <col min="32" max="32" width="26.7109375" style="3" bestFit="1" customWidth="1"/>
    <col min="33" max="16384" width="9.140625" style="3"/>
  </cols>
  <sheetData>
    <row r="1" spans="1:31" ht="20.25" x14ac:dyDescent="0.3">
      <c r="A1" s="3" t="s">
        <v>11</v>
      </c>
      <c r="B1" s="100" t="s">
        <v>10</v>
      </c>
      <c r="C1" s="101"/>
      <c r="D1" s="101"/>
      <c r="E1" s="101"/>
      <c r="F1" s="101"/>
      <c r="G1" s="65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1" ht="20.25" x14ac:dyDescent="0.3">
      <c r="A2" s="26" t="s">
        <v>7</v>
      </c>
      <c r="B2" s="6"/>
      <c r="C2" s="6"/>
      <c r="D2" s="6"/>
      <c r="E2" s="7"/>
      <c r="F2" s="7"/>
      <c r="G2" s="7"/>
    </row>
    <row r="3" spans="1:31" ht="20.25" x14ac:dyDescent="0.3">
      <c r="A3" s="4" t="s">
        <v>12</v>
      </c>
      <c r="C3" s="1"/>
    </row>
    <row r="4" spans="1:31" ht="21" thickBot="1" x14ac:dyDescent="0.35">
      <c r="A4" s="4"/>
      <c r="B4" s="5"/>
      <c r="C4" s="1"/>
    </row>
    <row r="5" spans="1:31" s="9" customFormat="1" ht="60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37</v>
      </c>
      <c r="H5" s="44" t="s">
        <v>54</v>
      </c>
      <c r="I5" s="49" t="s">
        <v>51</v>
      </c>
      <c r="J5" s="49" t="s">
        <v>51</v>
      </c>
      <c r="K5" s="49" t="s">
        <v>63</v>
      </c>
      <c r="L5" s="49" t="s">
        <v>68</v>
      </c>
      <c r="M5" s="49" t="s">
        <v>73</v>
      </c>
      <c r="N5" s="49" t="s">
        <v>77</v>
      </c>
      <c r="O5" s="49" t="s">
        <v>80</v>
      </c>
      <c r="P5" s="49" t="s">
        <v>84</v>
      </c>
      <c r="Q5" s="49" t="s">
        <v>94</v>
      </c>
      <c r="R5" s="49" t="s">
        <v>100</v>
      </c>
      <c r="S5" s="49" t="s">
        <v>104</v>
      </c>
      <c r="T5" s="49" t="s">
        <v>107</v>
      </c>
      <c r="U5" s="49" t="s">
        <v>115</v>
      </c>
      <c r="V5" s="49" t="s">
        <v>122</v>
      </c>
      <c r="W5" s="49" t="s">
        <v>125</v>
      </c>
      <c r="X5" s="49" t="s">
        <v>134</v>
      </c>
      <c r="Y5" s="49" t="s">
        <v>142</v>
      </c>
      <c r="Z5" s="49" t="s">
        <v>148</v>
      </c>
      <c r="AA5" s="49" t="s">
        <v>154</v>
      </c>
      <c r="AB5" s="49" t="s">
        <v>156</v>
      </c>
      <c r="AC5" s="49" t="s">
        <v>161</v>
      </c>
      <c r="AD5" s="49" t="s">
        <v>166</v>
      </c>
      <c r="AE5" s="8" t="s">
        <v>6</v>
      </c>
    </row>
    <row r="6" spans="1:31" s="13" customFormat="1" ht="15" x14ac:dyDescent="0.25">
      <c r="A6" s="19" t="s">
        <v>8</v>
      </c>
      <c r="B6" s="30"/>
      <c r="C6" s="33"/>
      <c r="D6" s="33"/>
      <c r="E6" s="34"/>
      <c r="F6" s="35"/>
      <c r="G6" s="69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20"/>
    </row>
    <row r="7" spans="1:31" s="13" customFormat="1" ht="15" x14ac:dyDescent="0.25">
      <c r="A7" s="10" t="s">
        <v>58</v>
      </c>
      <c r="B7" s="12"/>
      <c r="C7" s="23"/>
      <c r="D7" s="23"/>
      <c r="E7" s="24"/>
      <c r="F7" s="10"/>
      <c r="G7" s="70"/>
      <c r="H7" s="54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11"/>
    </row>
    <row r="8" spans="1:31" s="13" customFormat="1" ht="15" x14ac:dyDescent="0.25">
      <c r="A8" s="61" t="s">
        <v>57</v>
      </c>
      <c r="B8" s="78" t="s">
        <v>60</v>
      </c>
      <c r="C8" s="40" t="s">
        <v>59</v>
      </c>
      <c r="D8" s="10" t="s">
        <v>25</v>
      </c>
      <c r="E8" s="10">
        <v>6501</v>
      </c>
      <c r="F8" s="12">
        <v>17.259</v>
      </c>
      <c r="G8" s="82" t="s">
        <v>38</v>
      </c>
      <c r="H8" s="54"/>
      <c r="I8" s="41"/>
      <c r="J8" s="41">
        <f>435918-1</f>
        <v>435917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>
        <v>-87183.6</v>
      </c>
      <c r="AE8" s="11">
        <f>SUM(H8:AD8)</f>
        <v>348733.4</v>
      </c>
    </row>
    <row r="9" spans="1:31" s="13" customFormat="1" ht="15" x14ac:dyDescent="0.25">
      <c r="A9" s="61" t="s">
        <v>57</v>
      </c>
      <c r="B9" s="12" t="s">
        <v>61</v>
      </c>
      <c r="C9" s="40" t="s">
        <v>59</v>
      </c>
      <c r="D9" s="10" t="s">
        <v>25</v>
      </c>
      <c r="E9" s="10">
        <v>6501</v>
      </c>
      <c r="F9" s="12">
        <v>17.259</v>
      </c>
      <c r="G9" s="82" t="s">
        <v>38</v>
      </c>
      <c r="H9" s="54"/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>
        <v>87183.599999999977</v>
      </c>
      <c r="AE9" s="11">
        <f t="shared" ref="AE9:AE27" si="0">SUM(H9:AD9)</f>
        <v>87184.599999999977</v>
      </c>
    </row>
    <row r="10" spans="1:31" s="13" customFormat="1" ht="15" hidden="1" x14ac:dyDescent="0.25">
      <c r="A10" s="14" t="s">
        <v>23</v>
      </c>
      <c r="B10" s="78" t="s">
        <v>60</v>
      </c>
      <c r="C10" s="10" t="s">
        <v>74</v>
      </c>
      <c r="D10" s="10" t="s">
        <v>26</v>
      </c>
      <c r="E10" s="10">
        <v>6502</v>
      </c>
      <c r="F10" s="10">
        <v>17.257999999999999</v>
      </c>
      <c r="G10" s="82" t="s">
        <v>38</v>
      </c>
      <c r="H10" s="54"/>
      <c r="I10" s="41"/>
      <c r="J10" s="41"/>
      <c r="K10" s="41"/>
      <c r="L10" s="41"/>
      <c r="M10" s="41">
        <f>73286-1</f>
        <v>73285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11">
        <f t="shared" si="0"/>
        <v>73285</v>
      </c>
    </row>
    <row r="11" spans="1:31" s="13" customFormat="1" ht="15" hidden="1" x14ac:dyDescent="0.25">
      <c r="A11" s="14" t="s">
        <v>23</v>
      </c>
      <c r="B11" s="12" t="s">
        <v>61</v>
      </c>
      <c r="C11" s="10" t="s">
        <v>74</v>
      </c>
      <c r="D11" s="10" t="s">
        <v>26</v>
      </c>
      <c r="E11" s="10">
        <v>6502</v>
      </c>
      <c r="F11" s="10">
        <v>17.257999999999999</v>
      </c>
      <c r="G11" s="82" t="s">
        <v>38</v>
      </c>
      <c r="H11" s="54"/>
      <c r="I11" s="41"/>
      <c r="J11" s="41"/>
      <c r="K11" s="41"/>
      <c r="L11" s="41"/>
      <c r="M11" s="41">
        <v>1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11">
        <f t="shared" si="0"/>
        <v>1</v>
      </c>
    </row>
    <row r="12" spans="1:31" s="13" customFormat="1" ht="15" hidden="1" x14ac:dyDescent="0.25">
      <c r="A12" s="25" t="s">
        <v>24</v>
      </c>
      <c r="B12" s="78" t="s">
        <v>60</v>
      </c>
      <c r="C12" s="99" t="s">
        <v>62</v>
      </c>
      <c r="D12" s="10" t="s">
        <v>33</v>
      </c>
      <c r="E12" s="10">
        <v>6503</v>
      </c>
      <c r="F12" s="10">
        <v>17.277999999999999</v>
      </c>
      <c r="G12" s="82" t="s">
        <v>38</v>
      </c>
      <c r="H12" s="54"/>
      <c r="I12" s="41"/>
      <c r="J12" s="41"/>
      <c r="K12" s="41">
        <f>87699-1</f>
        <v>87698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11">
        <f t="shared" si="0"/>
        <v>87698</v>
      </c>
    </row>
    <row r="13" spans="1:31" s="13" customFormat="1" ht="15" hidden="1" x14ac:dyDescent="0.25">
      <c r="A13" s="25" t="s">
        <v>24</v>
      </c>
      <c r="B13" s="12" t="s">
        <v>61</v>
      </c>
      <c r="C13" s="99" t="s">
        <v>62</v>
      </c>
      <c r="D13" s="10" t="s">
        <v>33</v>
      </c>
      <c r="E13" s="10">
        <v>6503</v>
      </c>
      <c r="F13" s="10">
        <v>17.277999999999999</v>
      </c>
      <c r="G13" s="82" t="s">
        <v>38</v>
      </c>
      <c r="H13" s="54"/>
      <c r="I13" s="41"/>
      <c r="J13" s="41"/>
      <c r="K13" s="41">
        <v>1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11">
        <f t="shared" si="0"/>
        <v>1</v>
      </c>
    </row>
    <row r="14" spans="1:31" s="13" customFormat="1" ht="15" x14ac:dyDescent="0.25">
      <c r="A14" s="14" t="s">
        <v>23</v>
      </c>
      <c r="B14" s="78" t="s">
        <v>60</v>
      </c>
      <c r="C14" s="10" t="s">
        <v>98</v>
      </c>
      <c r="D14" s="10" t="s">
        <v>26</v>
      </c>
      <c r="E14" s="10">
        <v>6502</v>
      </c>
      <c r="F14" s="10">
        <v>17.257999999999999</v>
      </c>
      <c r="G14" s="82" t="s">
        <v>38</v>
      </c>
      <c r="H14" s="54"/>
      <c r="I14" s="41"/>
      <c r="J14" s="41"/>
      <c r="K14" s="41"/>
      <c r="L14" s="41"/>
      <c r="M14" s="41"/>
      <c r="N14" s="41"/>
      <c r="O14" s="41"/>
      <c r="P14" s="41"/>
      <c r="Q14" s="41"/>
      <c r="R14" s="41">
        <f>299338-1</f>
        <v>299337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>
        <v>-74524.800000000003</v>
      </c>
      <c r="AE14" s="11">
        <f t="shared" si="0"/>
        <v>224812.2</v>
      </c>
    </row>
    <row r="15" spans="1:31" s="13" customFormat="1" ht="15" x14ac:dyDescent="0.25">
      <c r="A15" s="14" t="s">
        <v>23</v>
      </c>
      <c r="B15" s="12" t="s">
        <v>61</v>
      </c>
      <c r="C15" s="10" t="s">
        <v>98</v>
      </c>
      <c r="D15" s="10" t="s">
        <v>26</v>
      </c>
      <c r="E15" s="10">
        <v>6502</v>
      </c>
      <c r="F15" s="10">
        <v>17.257999999999999</v>
      </c>
      <c r="G15" s="82" t="s">
        <v>38</v>
      </c>
      <c r="H15" s="54"/>
      <c r="I15" s="41"/>
      <c r="J15" s="41"/>
      <c r="K15" s="41"/>
      <c r="L15" s="41"/>
      <c r="M15" s="41"/>
      <c r="N15" s="41"/>
      <c r="O15" s="41"/>
      <c r="P15" s="41"/>
      <c r="Q15" s="41"/>
      <c r="R15" s="41">
        <v>1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>
        <v>74524.800000000003</v>
      </c>
      <c r="AE15" s="11">
        <f t="shared" si="0"/>
        <v>74525.8</v>
      </c>
    </row>
    <row r="16" spans="1:31" s="13" customFormat="1" ht="15" x14ac:dyDescent="0.25">
      <c r="A16" s="25" t="s">
        <v>24</v>
      </c>
      <c r="B16" s="78" t="s">
        <v>60</v>
      </c>
      <c r="C16" s="40" t="s">
        <v>99</v>
      </c>
      <c r="D16" s="10" t="s">
        <v>33</v>
      </c>
      <c r="E16" s="10">
        <v>6503</v>
      </c>
      <c r="F16" s="10">
        <v>17.277999999999999</v>
      </c>
      <c r="G16" s="82" t="s">
        <v>38</v>
      </c>
      <c r="H16" s="54"/>
      <c r="I16" s="41"/>
      <c r="J16" s="41"/>
      <c r="K16" s="41"/>
      <c r="L16" s="41"/>
      <c r="M16" s="41"/>
      <c r="N16" s="41"/>
      <c r="O16" s="41"/>
      <c r="P16" s="41"/>
      <c r="Q16" s="41"/>
      <c r="R16" s="41">
        <f>318961-1</f>
        <v>318960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>
        <v>-68336.259999999995</v>
      </c>
      <c r="AE16" s="11">
        <f t="shared" si="0"/>
        <v>250623.74</v>
      </c>
    </row>
    <row r="17" spans="1:32" s="13" customFormat="1" ht="15" x14ac:dyDescent="0.25">
      <c r="A17" s="25" t="s">
        <v>24</v>
      </c>
      <c r="B17" s="12" t="s">
        <v>61</v>
      </c>
      <c r="C17" s="40" t="s">
        <v>99</v>
      </c>
      <c r="D17" s="10" t="s">
        <v>33</v>
      </c>
      <c r="E17" s="10">
        <v>6503</v>
      </c>
      <c r="F17" s="10">
        <v>17.277999999999999</v>
      </c>
      <c r="G17" s="82" t="s">
        <v>38</v>
      </c>
      <c r="H17" s="54"/>
      <c r="I17" s="41"/>
      <c r="J17" s="41"/>
      <c r="K17" s="41"/>
      <c r="L17" s="41"/>
      <c r="M17" s="41"/>
      <c r="N17" s="41"/>
      <c r="O17" s="41"/>
      <c r="P17" s="41"/>
      <c r="Q17" s="41"/>
      <c r="R17" s="41">
        <v>1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>
        <v>68336.259999999995</v>
      </c>
      <c r="AE17" s="11">
        <f t="shared" si="0"/>
        <v>68337.259999999995</v>
      </c>
    </row>
    <row r="18" spans="1:32" s="13" customFormat="1" ht="15" x14ac:dyDescent="0.25">
      <c r="A18" s="51"/>
      <c r="B18" s="12"/>
      <c r="C18" s="10"/>
      <c r="D18" s="10"/>
      <c r="E18" s="10"/>
      <c r="F18" s="10"/>
      <c r="G18" s="70"/>
      <c r="H18" s="54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11"/>
    </row>
    <row r="19" spans="1:32" s="13" customFormat="1" ht="16.5" hidden="1" x14ac:dyDescent="0.3">
      <c r="A19" s="25" t="s">
        <v>103</v>
      </c>
      <c r="B19" s="78" t="s">
        <v>60</v>
      </c>
      <c r="C19" s="79" t="s">
        <v>99</v>
      </c>
      <c r="D19" s="10" t="s">
        <v>33</v>
      </c>
      <c r="E19" s="10">
        <v>6503</v>
      </c>
      <c r="F19" s="10">
        <v>17.277999999999999</v>
      </c>
      <c r="G19" s="82" t="s">
        <v>38</v>
      </c>
      <c r="H19" s="54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>
        <v>25000</v>
      </c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11"/>
    </row>
    <row r="20" spans="1:32" s="13" customFormat="1" ht="15" hidden="1" x14ac:dyDescent="0.25">
      <c r="A20" s="25"/>
      <c r="B20" s="12"/>
      <c r="C20" s="10"/>
      <c r="D20" s="10"/>
      <c r="E20" s="10"/>
      <c r="F20" s="10"/>
      <c r="G20" s="82"/>
      <c r="H20" s="54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11"/>
    </row>
    <row r="21" spans="1:32" s="13" customFormat="1" ht="15" hidden="1" x14ac:dyDescent="0.25">
      <c r="A21" s="29"/>
      <c r="B21" s="57"/>
      <c r="C21" s="27"/>
      <c r="D21" s="10"/>
      <c r="E21" s="10"/>
      <c r="F21" s="10"/>
      <c r="G21" s="70"/>
      <c r="H21" s="54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11"/>
    </row>
    <row r="22" spans="1:32" s="13" customFormat="1" ht="15" hidden="1" x14ac:dyDescent="0.25">
      <c r="A22" s="29"/>
      <c r="B22" s="12"/>
      <c r="C22" s="27"/>
      <c r="D22" s="10"/>
      <c r="E22" s="10"/>
      <c r="F22" s="10"/>
      <c r="G22" s="70"/>
      <c r="H22" s="54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11"/>
    </row>
    <row r="23" spans="1:32" s="13" customFormat="1" ht="16.5" x14ac:dyDescent="0.25">
      <c r="A23" s="29"/>
      <c r="B23" s="12"/>
      <c r="C23" s="52"/>
      <c r="D23" s="64"/>
      <c r="E23" s="64"/>
      <c r="F23" s="52"/>
      <c r="G23" s="72"/>
      <c r="H23" s="54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11"/>
    </row>
    <row r="24" spans="1:32" s="13" customFormat="1" ht="15" x14ac:dyDescent="0.25">
      <c r="A24" s="19" t="s">
        <v>8</v>
      </c>
      <c r="B24" s="12"/>
      <c r="C24" s="23"/>
      <c r="D24" s="23"/>
      <c r="E24" s="24"/>
      <c r="F24" s="10"/>
      <c r="G24" s="70"/>
      <c r="H24" s="54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11"/>
    </row>
    <row r="25" spans="1:32" s="13" customFormat="1" ht="15" x14ac:dyDescent="0.25">
      <c r="A25" s="10" t="s">
        <v>66</v>
      </c>
      <c r="B25" s="12"/>
      <c r="C25" s="23"/>
      <c r="D25" s="23"/>
      <c r="E25" s="24"/>
      <c r="F25" s="10"/>
      <c r="G25" s="70"/>
      <c r="H25" s="54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11"/>
    </row>
    <row r="26" spans="1:32" s="13" customFormat="1" ht="15" x14ac:dyDescent="0.25">
      <c r="A26" s="58" t="s">
        <v>70</v>
      </c>
      <c r="B26" s="60" t="s">
        <v>60</v>
      </c>
      <c r="C26" s="10" t="s">
        <v>67</v>
      </c>
      <c r="D26" s="10" t="s">
        <v>36</v>
      </c>
      <c r="E26" s="10" t="s">
        <v>35</v>
      </c>
      <c r="F26" s="10">
        <v>17.225000000000001</v>
      </c>
      <c r="G26" s="82" t="s">
        <v>47</v>
      </c>
      <c r="H26" s="54"/>
      <c r="I26" s="41"/>
      <c r="J26" s="41"/>
      <c r="K26" s="41"/>
      <c r="L26" s="41">
        <f>5000-1</f>
        <v>4999</v>
      </c>
      <c r="M26" s="41"/>
      <c r="N26" s="41"/>
      <c r="O26" s="41"/>
      <c r="P26" s="41"/>
      <c r="Q26" s="41"/>
      <c r="R26" s="41"/>
      <c r="S26" s="41"/>
      <c r="T26" s="41"/>
      <c r="U26" s="41"/>
      <c r="V26" s="41">
        <v>92250</v>
      </c>
      <c r="W26" s="41"/>
      <c r="X26" s="41"/>
      <c r="Y26" s="41"/>
      <c r="Z26" s="41"/>
      <c r="AA26" s="41">
        <v>70843.180163043478</v>
      </c>
      <c r="AB26" s="41"/>
      <c r="AC26" s="41"/>
      <c r="AD26" s="41">
        <v>-163092.18</v>
      </c>
      <c r="AE26" s="11">
        <f t="shared" si="0"/>
        <v>5000.0001630434999</v>
      </c>
      <c r="AF26" s="36"/>
    </row>
    <row r="27" spans="1:32" s="13" customFormat="1" ht="15" x14ac:dyDescent="0.25">
      <c r="A27" s="58" t="s">
        <v>70</v>
      </c>
      <c r="B27" s="12" t="s">
        <v>72</v>
      </c>
      <c r="C27" s="10" t="s">
        <v>67</v>
      </c>
      <c r="D27" s="10" t="s">
        <v>36</v>
      </c>
      <c r="E27" s="10" t="s">
        <v>35</v>
      </c>
      <c r="F27" s="10">
        <v>17.225000000000001</v>
      </c>
      <c r="G27" s="82" t="s">
        <v>47</v>
      </c>
      <c r="H27" s="54"/>
      <c r="I27" s="41"/>
      <c r="J27" s="41"/>
      <c r="K27" s="41"/>
      <c r="L27" s="41">
        <v>1</v>
      </c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>
        <v>163092.18</v>
      </c>
      <c r="AE27" s="11">
        <f t="shared" si="0"/>
        <v>163093.18</v>
      </c>
    </row>
    <row r="28" spans="1:32" s="13" customFormat="1" ht="15.75" thickBot="1" x14ac:dyDescent="0.3">
      <c r="A28" s="31"/>
      <c r="B28" s="12"/>
      <c r="C28" s="10"/>
      <c r="D28" s="10"/>
      <c r="E28" s="10"/>
      <c r="F28" s="10"/>
      <c r="G28" s="70"/>
      <c r="H28" s="54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11"/>
      <c r="AF28" s="36"/>
    </row>
    <row r="29" spans="1:32" s="13" customFormat="1" ht="16.5" hidden="1" x14ac:dyDescent="0.3">
      <c r="A29" s="14" t="s">
        <v>91</v>
      </c>
      <c r="B29" s="60" t="s">
        <v>86</v>
      </c>
      <c r="C29" s="23" t="s">
        <v>88</v>
      </c>
      <c r="D29" s="10" t="s">
        <v>89</v>
      </c>
      <c r="E29" s="24" t="s">
        <v>90</v>
      </c>
      <c r="F29" s="81">
        <v>17.277000000000001</v>
      </c>
      <c r="G29" s="80" t="s">
        <v>85</v>
      </c>
      <c r="H29" s="54"/>
      <c r="I29" s="41"/>
      <c r="J29" s="41"/>
      <c r="K29" s="41"/>
      <c r="L29" s="41"/>
      <c r="M29" s="41"/>
      <c r="N29" s="41"/>
      <c r="O29" s="41"/>
      <c r="P29" s="41">
        <f>763444-2</f>
        <v>763442</v>
      </c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11">
        <f>SUM(P29)</f>
        <v>763442</v>
      </c>
    </row>
    <row r="30" spans="1:32" s="13" customFormat="1" ht="16.5" hidden="1" x14ac:dyDescent="0.3">
      <c r="A30" s="14" t="s">
        <v>91</v>
      </c>
      <c r="B30" s="60" t="s">
        <v>61</v>
      </c>
      <c r="C30" s="23" t="s">
        <v>88</v>
      </c>
      <c r="D30" s="10" t="s">
        <v>89</v>
      </c>
      <c r="E30" s="24" t="s">
        <v>90</v>
      </c>
      <c r="F30" s="81">
        <v>17.277000000000001</v>
      </c>
      <c r="G30" s="80" t="s">
        <v>85</v>
      </c>
      <c r="H30" s="54"/>
      <c r="I30" s="41"/>
      <c r="J30" s="41"/>
      <c r="K30" s="41"/>
      <c r="L30" s="41"/>
      <c r="M30" s="41"/>
      <c r="N30" s="41"/>
      <c r="O30" s="41"/>
      <c r="P30" s="41">
        <v>1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11"/>
    </row>
    <row r="31" spans="1:32" s="13" customFormat="1" ht="16.5" hidden="1" x14ac:dyDescent="0.3">
      <c r="A31" s="14" t="s">
        <v>91</v>
      </c>
      <c r="B31" s="12" t="s">
        <v>87</v>
      </c>
      <c r="C31" s="23" t="s">
        <v>88</v>
      </c>
      <c r="D31" s="10" t="s">
        <v>89</v>
      </c>
      <c r="E31" s="24" t="s">
        <v>90</v>
      </c>
      <c r="F31" s="81">
        <v>17.277000000000001</v>
      </c>
      <c r="G31" s="80" t="s">
        <v>85</v>
      </c>
      <c r="H31" s="54"/>
      <c r="I31" s="41"/>
      <c r="J31" s="41"/>
      <c r="K31" s="41"/>
      <c r="L31" s="41"/>
      <c r="M31" s="41"/>
      <c r="N31" s="41"/>
      <c r="O31" s="41"/>
      <c r="P31" s="41">
        <v>1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11"/>
    </row>
    <row r="32" spans="1:32" s="13" customFormat="1" ht="15" hidden="1" x14ac:dyDescent="0.25">
      <c r="A32" s="19" t="s">
        <v>8</v>
      </c>
      <c r="B32" s="12"/>
      <c r="C32" s="23"/>
      <c r="D32" s="23"/>
      <c r="E32" s="24"/>
      <c r="F32" s="10"/>
      <c r="G32" s="70"/>
      <c r="H32" s="54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11"/>
    </row>
    <row r="33" spans="1:33" s="13" customFormat="1" ht="15" hidden="1" x14ac:dyDescent="0.25">
      <c r="A33" s="10" t="s">
        <v>76</v>
      </c>
      <c r="B33" s="12"/>
      <c r="C33" s="23"/>
      <c r="D33" s="23"/>
      <c r="E33" s="24"/>
      <c r="F33" s="10"/>
      <c r="G33" s="70"/>
      <c r="H33" s="54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11"/>
    </row>
    <row r="34" spans="1:33" s="13" customFormat="1" ht="15.75" hidden="1" thickBot="1" x14ac:dyDescent="0.3">
      <c r="A34" s="28" t="s">
        <v>15</v>
      </c>
      <c r="B34" s="60" t="s">
        <v>60</v>
      </c>
      <c r="C34" s="63" t="s">
        <v>75</v>
      </c>
      <c r="D34" s="53" t="s">
        <v>19</v>
      </c>
      <c r="E34" s="53" t="s">
        <v>22</v>
      </c>
      <c r="F34" s="12" t="s">
        <v>16</v>
      </c>
      <c r="G34" s="71"/>
      <c r="H34" s="54"/>
      <c r="I34" s="41"/>
      <c r="J34" s="41"/>
      <c r="K34" s="41"/>
      <c r="L34" s="41"/>
      <c r="M34" s="41"/>
      <c r="N34" s="41">
        <v>153173</v>
      </c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11">
        <f>N34</f>
        <v>153173</v>
      </c>
    </row>
    <row r="35" spans="1:33" s="13" customFormat="1" ht="15.75" hidden="1" thickTop="1" x14ac:dyDescent="0.25">
      <c r="A35" s="28"/>
      <c r="B35" s="12"/>
      <c r="C35" s="10"/>
      <c r="D35" s="10"/>
      <c r="E35" s="10"/>
      <c r="F35" s="12"/>
      <c r="G35" s="71"/>
      <c r="H35" s="54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11"/>
      <c r="AG35" s="36"/>
    </row>
    <row r="36" spans="1:33" s="13" customFormat="1" ht="15" hidden="1" x14ac:dyDescent="0.25">
      <c r="A36" s="29"/>
      <c r="B36" s="12"/>
      <c r="C36" s="10"/>
      <c r="D36" s="10"/>
      <c r="E36" s="10"/>
      <c r="F36" s="12"/>
      <c r="G36" s="71"/>
      <c r="H36" s="54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11"/>
    </row>
    <row r="37" spans="1:33" s="13" customFormat="1" ht="15" hidden="1" x14ac:dyDescent="0.25">
      <c r="A37" s="19" t="s">
        <v>8</v>
      </c>
      <c r="B37" s="31"/>
      <c r="C37" s="31"/>
      <c r="D37" s="31"/>
      <c r="E37" s="31"/>
      <c r="F37" s="31"/>
      <c r="G37" s="73"/>
      <c r="H37" s="54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11"/>
    </row>
    <row r="38" spans="1:33" s="13" customFormat="1" ht="15" hidden="1" x14ac:dyDescent="0.25">
      <c r="A38" s="10" t="s">
        <v>52</v>
      </c>
      <c r="B38" s="31"/>
      <c r="C38" s="31"/>
      <c r="D38" s="31"/>
      <c r="E38" s="31"/>
      <c r="F38" s="31"/>
      <c r="G38" s="3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11"/>
    </row>
    <row r="39" spans="1:33" s="13" customFormat="1" ht="15.75" hidden="1" x14ac:dyDescent="0.25">
      <c r="A39" s="25"/>
      <c r="B39" s="12"/>
      <c r="C39" s="10"/>
      <c r="D39" s="10"/>
      <c r="E39" s="10"/>
      <c r="F39" s="12"/>
      <c r="G39" s="76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11"/>
    </row>
    <row r="40" spans="1:33" s="13" customFormat="1" ht="15.75" hidden="1" x14ac:dyDescent="0.25">
      <c r="A40" s="25"/>
      <c r="B40" s="12"/>
      <c r="C40" s="10"/>
      <c r="D40" s="10"/>
      <c r="E40" s="10"/>
      <c r="F40" s="12"/>
      <c r="G40" s="76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11"/>
    </row>
    <row r="41" spans="1:33" s="13" customFormat="1" ht="31.5" hidden="1" x14ac:dyDescent="0.25">
      <c r="A41" s="14" t="s">
        <v>13</v>
      </c>
      <c r="B41" s="12" t="s">
        <v>60</v>
      </c>
      <c r="C41" s="10" t="s">
        <v>95</v>
      </c>
      <c r="D41" s="10" t="s">
        <v>30</v>
      </c>
      <c r="E41" s="10" t="s">
        <v>31</v>
      </c>
      <c r="F41" s="12">
        <v>17.207000000000001</v>
      </c>
      <c r="G41" s="76" t="s">
        <v>48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10000-1</f>
        <v>9999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11">
        <f>SUM(P41:Q41)</f>
        <v>9999</v>
      </c>
    </row>
    <row r="42" spans="1:33" s="13" customFormat="1" ht="31.5" hidden="1" x14ac:dyDescent="0.25">
      <c r="A42" s="14" t="s">
        <v>13</v>
      </c>
      <c r="B42" s="12" t="s">
        <v>61</v>
      </c>
      <c r="C42" s="10" t="s">
        <v>95</v>
      </c>
      <c r="D42" s="10" t="s">
        <v>30</v>
      </c>
      <c r="E42" s="10" t="s">
        <v>31</v>
      </c>
      <c r="F42" s="12">
        <v>17.207000000000001</v>
      </c>
      <c r="G42" s="76" t="s">
        <v>48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11">
        <f t="shared" ref="AE42:AE44" si="1">SUM(P42:Q42)</f>
        <v>1</v>
      </c>
    </row>
    <row r="43" spans="1:33" s="13" customFormat="1" ht="31.5" hidden="1" x14ac:dyDescent="0.25">
      <c r="A43" s="14" t="s">
        <v>17</v>
      </c>
      <c r="B43" s="12" t="s">
        <v>60</v>
      </c>
      <c r="C43" s="10" t="s">
        <v>95</v>
      </c>
      <c r="D43" s="10" t="s">
        <v>30</v>
      </c>
      <c r="E43" s="10" t="s">
        <v>32</v>
      </c>
      <c r="F43" s="12" t="s">
        <v>14</v>
      </c>
      <c r="G43" s="76" t="s">
        <v>48</v>
      </c>
      <c r="H43" s="41"/>
      <c r="I43" s="41"/>
      <c r="J43" s="41"/>
      <c r="K43" s="41"/>
      <c r="L43" s="41"/>
      <c r="M43" s="41"/>
      <c r="N43" s="41"/>
      <c r="O43" s="41"/>
      <c r="P43" s="41"/>
      <c r="Q43" s="41">
        <f>6477.6-1</f>
        <v>6476.6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11">
        <f t="shared" si="1"/>
        <v>6476.6</v>
      </c>
    </row>
    <row r="44" spans="1:33" s="13" customFormat="1" ht="31.5" hidden="1" x14ac:dyDescent="0.25">
      <c r="A44" s="14" t="s">
        <v>17</v>
      </c>
      <c r="B44" s="12" t="s">
        <v>61</v>
      </c>
      <c r="C44" s="10" t="s">
        <v>95</v>
      </c>
      <c r="D44" s="10" t="s">
        <v>30</v>
      </c>
      <c r="E44" s="10" t="s">
        <v>32</v>
      </c>
      <c r="F44" s="12" t="s">
        <v>14</v>
      </c>
      <c r="G44" s="76" t="s">
        <v>48</v>
      </c>
      <c r="H44" s="41"/>
      <c r="I44" s="41"/>
      <c r="J44" s="41"/>
      <c r="K44" s="41"/>
      <c r="L44" s="41"/>
      <c r="M44" s="41"/>
      <c r="N44" s="41"/>
      <c r="O44" s="41"/>
      <c r="P44" s="41"/>
      <c r="Q44" s="41">
        <v>1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11">
        <f t="shared" si="1"/>
        <v>1</v>
      </c>
    </row>
    <row r="45" spans="1:33" s="13" customFormat="1" ht="15.75" hidden="1" x14ac:dyDescent="0.3">
      <c r="A45" s="66" t="s">
        <v>45</v>
      </c>
      <c r="B45" s="12" t="s">
        <v>53</v>
      </c>
      <c r="C45" s="10" t="s">
        <v>46</v>
      </c>
      <c r="D45" s="10" t="s">
        <v>20</v>
      </c>
      <c r="E45" s="10" t="s">
        <v>21</v>
      </c>
      <c r="F45" s="77">
        <v>10.561</v>
      </c>
      <c r="G45" s="68"/>
      <c r="H45" s="41">
        <v>3312.1000000000004</v>
      </c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11">
        <f>SUM(H45:I45)</f>
        <v>3312.1000000000004</v>
      </c>
    </row>
    <row r="46" spans="1:33" s="13" customFormat="1" ht="16.5" hidden="1" x14ac:dyDescent="0.3">
      <c r="A46" s="66" t="s">
        <v>108</v>
      </c>
      <c r="B46" s="12" t="s">
        <v>60</v>
      </c>
      <c r="C46" s="84" t="s">
        <v>109</v>
      </c>
      <c r="D46" s="84" t="s">
        <v>110</v>
      </c>
      <c r="E46" s="10" t="s">
        <v>111</v>
      </c>
      <c r="F46" s="10" t="s">
        <v>16</v>
      </c>
      <c r="G46" s="67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>
        <v>7692.41</v>
      </c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11">
        <f>T46</f>
        <v>7692.41</v>
      </c>
    </row>
    <row r="47" spans="1:33" s="13" customFormat="1" ht="15" hidden="1" x14ac:dyDescent="0.25">
      <c r="A47" s="66" t="s">
        <v>121</v>
      </c>
      <c r="B47" s="12" t="s">
        <v>60</v>
      </c>
      <c r="C47" s="84" t="s">
        <v>116</v>
      </c>
      <c r="D47" s="84" t="s">
        <v>117</v>
      </c>
      <c r="E47" s="10" t="s">
        <v>118</v>
      </c>
      <c r="F47" s="10" t="s">
        <v>16</v>
      </c>
      <c r="G47" s="1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>
        <v>16675.26344333314</v>
      </c>
      <c r="V47" s="41"/>
      <c r="W47" s="41"/>
      <c r="X47" s="41"/>
      <c r="Y47" s="41"/>
      <c r="Z47" s="41"/>
      <c r="AA47" s="41"/>
      <c r="AB47" s="41"/>
      <c r="AC47" s="41"/>
      <c r="AD47" s="41"/>
      <c r="AE47" s="11">
        <f>SUM(U47)</f>
        <v>16675.26344333314</v>
      </c>
    </row>
    <row r="48" spans="1:33" s="13" customFormat="1" ht="15" hidden="1" x14ac:dyDescent="0.25">
      <c r="A48" s="14" t="s">
        <v>114</v>
      </c>
      <c r="B48" s="12" t="s">
        <v>60</v>
      </c>
      <c r="C48" s="85" t="s">
        <v>116</v>
      </c>
      <c r="D48" s="85" t="s">
        <v>117</v>
      </c>
      <c r="E48" s="10" t="s">
        <v>118</v>
      </c>
      <c r="F48" s="10" t="s">
        <v>16</v>
      </c>
      <c r="G48" s="10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>
        <v>16675.26344333314</v>
      </c>
      <c r="V48" s="41"/>
      <c r="W48" s="41"/>
      <c r="X48" s="41"/>
      <c r="Y48" s="41"/>
      <c r="Z48" s="41"/>
      <c r="AA48" s="41"/>
      <c r="AB48" s="41"/>
      <c r="AC48" s="41"/>
      <c r="AD48" s="41"/>
      <c r="AE48" s="11">
        <f>SUM(U48)</f>
        <v>16675.26344333314</v>
      </c>
    </row>
    <row r="49" spans="1:32" s="13" customFormat="1" ht="15" hidden="1" x14ac:dyDescent="0.25">
      <c r="A49" s="14" t="s">
        <v>131</v>
      </c>
      <c r="B49" s="78" t="s">
        <v>60</v>
      </c>
      <c r="C49" s="40" t="s">
        <v>128</v>
      </c>
      <c r="D49" s="40" t="s">
        <v>126</v>
      </c>
      <c r="E49" s="40" t="s">
        <v>127</v>
      </c>
      <c r="F49" s="10"/>
      <c r="G49" s="10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>
        <f>50767-1</f>
        <v>50766</v>
      </c>
      <c r="X49" s="41"/>
      <c r="Y49" s="41"/>
      <c r="Z49" s="41"/>
      <c r="AA49" s="41"/>
      <c r="AB49" s="41"/>
      <c r="AC49" s="41"/>
      <c r="AD49" s="41"/>
      <c r="AE49" s="11">
        <f>W49</f>
        <v>50766</v>
      </c>
    </row>
    <row r="50" spans="1:32" s="13" customFormat="1" ht="15" hidden="1" x14ac:dyDescent="0.25">
      <c r="A50" s="14" t="s">
        <v>131</v>
      </c>
      <c r="B50" s="12" t="s">
        <v>61</v>
      </c>
      <c r="C50" s="40" t="s">
        <v>128</v>
      </c>
      <c r="D50" s="40" t="s">
        <v>126</v>
      </c>
      <c r="E50" s="40" t="s">
        <v>127</v>
      </c>
      <c r="F50" s="10"/>
      <c r="G50" s="10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>
        <v>1</v>
      </c>
      <c r="X50" s="41"/>
      <c r="Y50" s="41"/>
      <c r="Z50" s="41"/>
      <c r="AA50" s="41"/>
      <c r="AB50" s="41"/>
      <c r="AC50" s="41"/>
      <c r="AD50" s="41"/>
      <c r="AE50" s="86">
        <f>W50</f>
        <v>1</v>
      </c>
    </row>
    <row r="51" spans="1:32" s="13" customFormat="1" ht="16.5" hidden="1" x14ac:dyDescent="0.25">
      <c r="A51" s="90" t="s">
        <v>133</v>
      </c>
      <c r="B51" s="78" t="s">
        <v>60</v>
      </c>
      <c r="C51" s="88" t="s">
        <v>135</v>
      </c>
      <c r="D51" s="88" t="s">
        <v>139</v>
      </c>
      <c r="E51" s="89" t="s">
        <v>136</v>
      </c>
      <c r="F51" s="10" t="s">
        <v>16</v>
      </c>
      <c r="G51" s="10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>
        <v>3617.25</v>
      </c>
      <c r="Y51" s="41"/>
      <c r="Z51" s="41"/>
      <c r="AA51" s="41"/>
      <c r="AB51" s="41"/>
      <c r="AC51" s="41"/>
      <c r="AD51" s="41"/>
      <c r="AE51" s="86">
        <f>X51</f>
        <v>3617.25</v>
      </c>
    </row>
    <row r="52" spans="1:32" s="13" customFormat="1" ht="16.5" hidden="1" x14ac:dyDescent="0.25">
      <c r="A52" s="91" t="s">
        <v>132</v>
      </c>
      <c r="B52" s="78" t="s">
        <v>60</v>
      </c>
      <c r="C52" s="88" t="s">
        <v>138</v>
      </c>
      <c r="D52" s="88" t="s">
        <v>140</v>
      </c>
      <c r="E52" s="89" t="s">
        <v>137</v>
      </c>
      <c r="F52" s="10" t="s">
        <v>16</v>
      </c>
      <c r="G52" s="10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>
        <v>2712.94</v>
      </c>
      <c r="Y52" s="41"/>
      <c r="Z52" s="41"/>
      <c r="AA52" s="41"/>
      <c r="AB52" s="41"/>
      <c r="AC52" s="41"/>
      <c r="AD52" s="41"/>
      <c r="AE52" s="86">
        <f>X52</f>
        <v>2712.94</v>
      </c>
    </row>
    <row r="53" spans="1:32" s="13" customFormat="1" ht="16.5" hidden="1" x14ac:dyDescent="0.3">
      <c r="A53" s="14" t="s">
        <v>143</v>
      </c>
      <c r="B53" s="78" t="s">
        <v>60</v>
      </c>
      <c r="C53" s="92" t="s">
        <v>144</v>
      </c>
      <c r="D53" s="93" t="s">
        <v>145</v>
      </c>
      <c r="E53" s="62" t="s">
        <v>146</v>
      </c>
      <c r="F53" s="10" t="s">
        <v>16</v>
      </c>
      <c r="G53" s="10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>
        <v>909</v>
      </c>
      <c r="Z53" s="41"/>
      <c r="AA53" s="41"/>
      <c r="AB53" s="41"/>
      <c r="AC53" s="41"/>
      <c r="AD53" s="41"/>
      <c r="AE53" s="86">
        <f>SUM(Y53)</f>
        <v>909</v>
      </c>
    </row>
    <row r="54" spans="1:32" s="13" customFormat="1" ht="16.5" hidden="1" x14ac:dyDescent="0.25">
      <c r="A54" s="14" t="s">
        <v>149</v>
      </c>
      <c r="B54" s="78" t="s">
        <v>60</v>
      </c>
      <c r="C54" s="94" t="s">
        <v>153</v>
      </c>
      <c r="D54" s="94" t="s">
        <v>150</v>
      </c>
      <c r="E54" s="95" t="s">
        <v>151</v>
      </c>
      <c r="F54" s="10" t="s">
        <v>16</v>
      </c>
      <c r="G54" s="10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>
        <v>1380.67</v>
      </c>
      <c r="AA54" s="41"/>
      <c r="AB54" s="41"/>
      <c r="AC54" s="41"/>
      <c r="AD54" s="41"/>
      <c r="AE54" s="86">
        <f>Z54</f>
        <v>1380.67</v>
      </c>
    </row>
    <row r="55" spans="1:32" s="13" customFormat="1" ht="15.75" hidden="1" x14ac:dyDescent="0.3">
      <c r="A55" s="97" t="s">
        <v>160</v>
      </c>
      <c r="B55" s="78" t="s">
        <v>157</v>
      </c>
      <c r="C55" s="10" t="s">
        <v>46</v>
      </c>
      <c r="D55" s="10" t="s">
        <v>20</v>
      </c>
      <c r="E55" s="10" t="s">
        <v>21</v>
      </c>
      <c r="F55" s="77">
        <v>10.561</v>
      </c>
      <c r="G55" s="1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>
        <v>5428.6145713799997</v>
      </c>
      <c r="AC55" s="41"/>
      <c r="AD55" s="41"/>
      <c r="AE55" s="86">
        <f>SUM(AB55)</f>
        <v>5428.6145713799997</v>
      </c>
    </row>
    <row r="56" spans="1:32" s="13" customFormat="1" ht="15.75" hidden="1" x14ac:dyDescent="0.3">
      <c r="A56" s="66" t="s">
        <v>45</v>
      </c>
      <c r="B56" s="78" t="s">
        <v>158</v>
      </c>
      <c r="C56" s="10" t="s">
        <v>46</v>
      </c>
      <c r="D56" s="10" t="s">
        <v>20</v>
      </c>
      <c r="E56" s="10" t="s">
        <v>21</v>
      </c>
      <c r="F56" s="77">
        <v>10.561</v>
      </c>
      <c r="G56" s="10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>
        <v>6785.7854286200018</v>
      </c>
      <c r="AC56" s="41"/>
      <c r="AD56" s="41"/>
      <c r="AE56" s="86">
        <f>SUM(AB56)</f>
        <v>6785.7854286200018</v>
      </c>
    </row>
    <row r="57" spans="1:32" s="13" customFormat="1" ht="16.5" hidden="1" x14ac:dyDescent="0.25">
      <c r="A57" s="14"/>
      <c r="B57" s="78"/>
      <c r="C57" s="96"/>
      <c r="D57" s="96"/>
      <c r="E57" s="93"/>
      <c r="F57" s="10"/>
      <c r="G57" s="1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86"/>
    </row>
    <row r="58" spans="1:32" s="13" customFormat="1" ht="16.5" hidden="1" x14ac:dyDescent="0.25">
      <c r="A58" s="14"/>
      <c r="B58" s="78"/>
      <c r="C58" s="96"/>
      <c r="D58" s="96"/>
      <c r="E58" s="93"/>
      <c r="F58" s="10"/>
      <c r="G58" s="10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86"/>
    </row>
    <row r="59" spans="1:32" s="13" customFormat="1" ht="16.5" hidden="1" x14ac:dyDescent="0.3">
      <c r="A59" s="14"/>
      <c r="B59" s="78"/>
      <c r="C59" s="92"/>
      <c r="D59" s="93"/>
      <c r="E59" s="62"/>
      <c r="F59" s="10"/>
      <c r="G59" s="10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86"/>
    </row>
    <row r="60" spans="1:32" s="13" customFormat="1" ht="15" hidden="1" x14ac:dyDescent="0.25">
      <c r="A60" s="14"/>
      <c r="B60" s="57"/>
      <c r="C60" s="10"/>
      <c r="D60" s="10"/>
      <c r="E60" s="10"/>
      <c r="F60" s="12"/>
      <c r="G60" s="1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86"/>
    </row>
    <row r="61" spans="1:32" s="13" customFormat="1" ht="15" hidden="1" x14ac:dyDescent="0.25">
      <c r="A61" s="19" t="s">
        <v>8</v>
      </c>
      <c r="B61" s="30"/>
      <c r="C61" s="23"/>
      <c r="D61" s="23"/>
      <c r="E61" s="24"/>
      <c r="F61" s="12"/>
      <c r="G61" s="74"/>
      <c r="H61" s="55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86"/>
    </row>
    <row r="62" spans="1:32" s="13" customFormat="1" ht="15" hidden="1" x14ac:dyDescent="0.25">
      <c r="A62" s="10" t="s">
        <v>81</v>
      </c>
      <c r="B62" s="12"/>
      <c r="C62" s="23"/>
      <c r="D62" s="23"/>
      <c r="E62" s="24"/>
      <c r="F62" s="12"/>
      <c r="G62" s="74"/>
      <c r="H62" s="55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86"/>
    </row>
    <row r="63" spans="1:32" s="13" customFormat="1" ht="16.5" hidden="1" x14ac:dyDescent="0.3">
      <c r="A63" s="29" t="s">
        <v>162</v>
      </c>
      <c r="B63" s="12" t="s">
        <v>82</v>
      </c>
      <c r="C63" s="10" t="s">
        <v>83</v>
      </c>
      <c r="D63" s="10" t="s">
        <v>18</v>
      </c>
      <c r="E63" s="24" t="s">
        <v>29</v>
      </c>
      <c r="F63" s="27">
        <v>17.800999999999998</v>
      </c>
      <c r="G63" s="79" t="s">
        <v>40</v>
      </c>
      <c r="H63" s="55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>
        <v>15064.42</v>
      </c>
      <c r="AD63" s="39"/>
      <c r="AE63" s="98">
        <f>AC63</f>
        <v>15064.42</v>
      </c>
    </row>
    <row r="64" spans="1:32" s="13" customFormat="1" ht="16.5" hidden="1" x14ac:dyDescent="0.3">
      <c r="A64" s="29" t="s">
        <v>163</v>
      </c>
      <c r="B64" s="12" t="s">
        <v>82</v>
      </c>
      <c r="C64" s="10" t="s">
        <v>83</v>
      </c>
      <c r="D64" s="10" t="s">
        <v>18</v>
      </c>
      <c r="E64" s="24" t="s">
        <v>29</v>
      </c>
      <c r="F64" s="27">
        <v>17.800999999999998</v>
      </c>
      <c r="G64" s="79" t="s">
        <v>40</v>
      </c>
      <c r="H64" s="55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>
        <v>17197</v>
      </c>
      <c r="AD64" s="39"/>
      <c r="AE64" s="86">
        <f>AC64</f>
        <v>17197</v>
      </c>
      <c r="AF64" s="38"/>
    </row>
    <row r="65" spans="1:32" s="13" customFormat="1" ht="15" hidden="1" x14ac:dyDescent="0.25">
      <c r="A65" s="29"/>
      <c r="B65" s="12"/>
      <c r="C65" s="10"/>
      <c r="D65" s="40"/>
      <c r="E65" s="10"/>
      <c r="F65" s="10"/>
      <c r="G65" s="10"/>
      <c r="H65" s="55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86"/>
    </row>
    <row r="66" spans="1:32" s="13" customFormat="1" ht="15" hidden="1" x14ac:dyDescent="0.25">
      <c r="A66" s="29"/>
      <c r="B66" s="12"/>
      <c r="C66" s="23"/>
      <c r="D66" s="23"/>
      <c r="E66" s="24"/>
      <c r="F66" s="12"/>
      <c r="G66" s="12"/>
      <c r="H66" s="55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86"/>
    </row>
    <row r="67" spans="1:32" s="13" customFormat="1" ht="15" hidden="1" x14ac:dyDescent="0.25">
      <c r="A67" s="14"/>
      <c r="B67" s="12"/>
      <c r="C67" s="23"/>
      <c r="D67" s="23"/>
      <c r="E67" s="23"/>
      <c r="F67" s="12"/>
      <c r="G67" s="12"/>
      <c r="H67" s="55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86"/>
    </row>
    <row r="68" spans="1:32" s="13" customFormat="1" ht="15" hidden="1" x14ac:dyDescent="0.25">
      <c r="A68" s="19" t="s">
        <v>8</v>
      </c>
      <c r="B68" s="12"/>
      <c r="C68" s="23"/>
      <c r="D68" s="23"/>
      <c r="E68" s="23"/>
      <c r="F68" s="12"/>
      <c r="G68" s="12"/>
      <c r="H68" s="55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86"/>
    </row>
    <row r="69" spans="1:32" s="13" customFormat="1" ht="15" hidden="1" x14ac:dyDescent="0.25">
      <c r="A69" s="10" t="s">
        <v>34</v>
      </c>
      <c r="B69" s="12"/>
      <c r="C69" s="23"/>
      <c r="D69" s="23"/>
      <c r="E69" s="23"/>
      <c r="F69" s="12"/>
      <c r="G69" s="12"/>
      <c r="H69" s="55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86"/>
    </row>
    <row r="70" spans="1:32" s="13" customFormat="1" ht="31.5" hidden="1" x14ac:dyDescent="0.25">
      <c r="A70" s="25"/>
      <c r="B70" s="12"/>
      <c r="C70" s="10"/>
      <c r="D70" s="40" t="s">
        <v>28</v>
      </c>
      <c r="E70" s="40" t="s">
        <v>27</v>
      </c>
      <c r="F70" s="10">
        <v>17.245000000000001</v>
      </c>
      <c r="G70" s="83" t="s">
        <v>39</v>
      </c>
      <c r="H70" s="55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86"/>
    </row>
    <row r="71" spans="1:32" s="13" customFormat="1" ht="31.5" hidden="1" x14ac:dyDescent="0.25">
      <c r="A71" s="25"/>
      <c r="B71" s="12"/>
      <c r="C71" s="10"/>
      <c r="D71" s="40" t="s">
        <v>28</v>
      </c>
      <c r="E71" s="40" t="s">
        <v>27</v>
      </c>
      <c r="F71" s="10">
        <v>17.245000000000001</v>
      </c>
      <c r="G71" s="83" t="s">
        <v>39</v>
      </c>
      <c r="H71" s="55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86"/>
    </row>
    <row r="72" spans="1:32" s="13" customFormat="1" ht="15" hidden="1" x14ac:dyDescent="0.25">
      <c r="A72" s="25"/>
      <c r="B72" s="12"/>
      <c r="C72" s="10"/>
      <c r="D72" s="40"/>
      <c r="E72" s="40"/>
      <c r="F72" s="10"/>
      <c r="G72" s="10"/>
      <c r="H72" s="55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86"/>
      <c r="AF72" s="38"/>
    </row>
    <row r="73" spans="1:32" s="13" customFormat="1" ht="15" hidden="1" x14ac:dyDescent="0.25">
      <c r="A73" s="31"/>
      <c r="B73" s="12"/>
      <c r="C73" s="10"/>
      <c r="D73" s="10"/>
      <c r="E73" s="10"/>
      <c r="F73" s="10"/>
      <c r="G73" s="75"/>
      <c r="H73" s="55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86"/>
    </row>
    <row r="74" spans="1:32" s="13" customFormat="1" ht="15" hidden="1" x14ac:dyDescent="0.25">
      <c r="A74" s="31"/>
      <c r="B74" s="12"/>
      <c r="C74" s="10"/>
      <c r="D74" s="10"/>
      <c r="E74" s="10"/>
      <c r="F74" s="10"/>
      <c r="G74" s="75"/>
      <c r="H74" s="55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86"/>
    </row>
    <row r="75" spans="1:32" s="13" customFormat="1" ht="15" hidden="1" x14ac:dyDescent="0.25">
      <c r="A75" s="31"/>
      <c r="B75" s="12"/>
      <c r="C75" s="10"/>
      <c r="D75" s="10"/>
      <c r="E75" s="10"/>
      <c r="F75" s="10"/>
      <c r="G75" s="75"/>
      <c r="H75" s="55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86"/>
    </row>
    <row r="76" spans="1:32" s="13" customFormat="1" ht="15" hidden="1" x14ac:dyDescent="0.25">
      <c r="A76" s="31"/>
      <c r="B76" s="12"/>
      <c r="C76" s="10"/>
      <c r="D76" s="10"/>
      <c r="E76" s="10"/>
      <c r="F76" s="10"/>
      <c r="G76" s="75"/>
      <c r="H76" s="55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86"/>
    </row>
    <row r="77" spans="1:32" s="13" customFormat="1" ht="15.75" hidden="1" thickBot="1" x14ac:dyDescent="0.3">
      <c r="A77" s="37"/>
      <c r="B77" s="31"/>
      <c r="C77" s="10"/>
      <c r="D77" s="10"/>
      <c r="E77" s="10"/>
      <c r="F77" s="10"/>
      <c r="G77" s="10"/>
      <c r="H77" s="55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86"/>
    </row>
    <row r="78" spans="1:32" s="9" customFormat="1" ht="17.25" thickBot="1" x14ac:dyDescent="0.35">
      <c r="A78" s="32" t="s">
        <v>0</v>
      </c>
      <c r="B78" s="56"/>
      <c r="C78" s="50"/>
      <c r="D78" s="50"/>
      <c r="E78" s="50"/>
      <c r="F78" s="50"/>
      <c r="G78" s="50"/>
      <c r="H78" s="46">
        <f>SUM(H6:H77)</f>
        <v>3312.1000000000004</v>
      </c>
      <c r="I78" s="46">
        <f>SUM(I36:I76)</f>
        <v>0</v>
      </c>
      <c r="J78" s="46">
        <f>SUM(J8:J76)</f>
        <v>435918</v>
      </c>
      <c r="K78" s="46">
        <f>SUM(K7:K19)</f>
        <v>87699</v>
      </c>
      <c r="L78" s="46">
        <f>SUM(L26:L27)</f>
        <v>5000</v>
      </c>
      <c r="M78" s="46">
        <f>SUM(M10:M40)</f>
        <v>73286</v>
      </c>
      <c r="N78" s="46">
        <f>SUM(N33:N36)</f>
        <v>153173</v>
      </c>
      <c r="O78" s="46">
        <f>SUM(O62:O64)</f>
        <v>0</v>
      </c>
      <c r="P78" s="46">
        <f>SUM(P28:P31)</f>
        <v>763444</v>
      </c>
      <c r="Q78" s="46">
        <f>SUM(Q40:Q44)</f>
        <v>16477.599999999999</v>
      </c>
      <c r="R78" s="46">
        <f>SUM(R14:R20)</f>
        <v>618299</v>
      </c>
      <c r="S78" s="46">
        <f>SUM(S17:S21)</f>
        <v>25000</v>
      </c>
      <c r="T78" s="46">
        <f>SUM(T40:T60)</f>
        <v>7692.41</v>
      </c>
      <c r="U78" s="46">
        <f>SUM(U39:U60)</f>
        <v>33350.526886666281</v>
      </c>
      <c r="V78" s="46">
        <f>SUM(V25:V27)</f>
        <v>92250</v>
      </c>
      <c r="W78" s="46">
        <f>SUM(W37:W51)</f>
        <v>50767</v>
      </c>
      <c r="X78" s="46">
        <f>SUM(X38:X53)</f>
        <v>6330.1900000000005</v>
      </c>
      <c r="Y78" s="46">
        <f>SUM(Y53)</f>
        <v>909</v>
      </c>
      <c r="Z78" s="46">
        <f>SUM(Z38:Z59)</f>
        <v>1380.67</v>
      </c>
      <c r="AA78" s="46">
        <f>SUM(AA25:AA27)</f>
        <v>70843.180163043478</v>
      </c>
      <c r="AB78" s="46">
        <f>SUM(AB55:AB57)</f>
        <v>12214.400000000001</v>
      </c>
      <c r="AC78" s="46">
        <f>SUM(AC62:AC67)</f>
        <v>32261.42</v>
      </c>
      <c r="AD78" s="46">
        <f>SUM(AD8:AD27)</f>
        <v>0</v>
      </c>
      <c r="AE78" s="87"/>
    </row>
    <row r="79" spans="1:32" s="9" customFormat="1" ht="16.5" x14ac:dyDescent="0.3">
      <c r="A79" s="15"/>
      <c r="B79" s="15"/>
      <c r="C79" s="16"/>
      <c r="D79" s="16"/>
      <c r="E79" s="16"/>
      <c r="F79" s="16"/>
      <c r="G79" s="16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17"/>
    </row>
    <row r="80" spans="1:32" s="9" customFormat="1" ht="16.5" x14ac:dyDescent="0.3">
      <c r="A80" s="13" t="s">
        <v>9</v>
      </c>
      <c r="C80" s="59"/>
      <c r="D80" s="18"/>
      <c r="E80" s="18"/>
      <c r="F80" s="18"/>
      <c r="G80" s="1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</row>
    <row r="81" spans="1:30" s="9" customFormat="1" ht="16.5" hidden="1" x14ac:dyDescent="0.3">
      <c r="A81" s="13" t="s">
        <v>50</v>
      </c>
      <c r="C81" s="102"/>
      <c r="D81" s="102"/>
      <c r="E81" s="18"/>
      <c r="F81" s="18"/>
      <c r="G81" s="1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</row>
    <row r="82" spans="1:30" s="9" customFormat="1" ht="16.5" hidden="1" x14ac:dyDescent="0.3">
      <c r="A82" s="15" t="s">
        <v>49</v>
      </c>
      <c r="C82" s="18"/>
      <c r="D82" s="18"/>
      <c r="E82" s="18"/>
      <c r="F82" s="18"/>
      <c r="G82" s="1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</row>
    <row r="83" spans="1:30" ht="15" hidden="1" x14ac:dyDescent="0.25">
      <c r="A83" s="13" t="s">
        <v>55</v>
      </c>
    </row>
    <row r="84" spans="1:30" ht="15" hidden="1" x14ac:dyDescent="0.25">
      <c r="A84" s="15" t="s">
        <v>56</v>
      </c>
    </row>
    <row r="85" spans="1:30" ht="15" hidden="1" x14ac:dyDescent="0.25">
      <c r="A85" s="13" t="s">
        <v>64</v>
      </c>
    </row>
    <row r="86" spans="1:30" ht="15" hidden="1" x14ac:dyDescent="0.25">
      <c r="A86" s="15" t="s">
        <v>65</v>
      </c>
    </row>
    <row r="87" spans="1:30" ht="15" hidden="1" x14ac:dyDescent="0.25">
      <c r="A87" s="13" t="s">
        <v>71</v>
      </c>
    </row>
    <row r="88" spans="1:30" ht="15" hidden="1" x14ac:dyDescent="0.25">
      <c r="A88" s="15" t="s">
        <v>69</v>
      </c>
    </row>
    <row r="89" spans="1:30" ht="15" hidden="1" x14ac:dyDescent="0.25">
      <c r="A89" s="13" t="s">
        <v>78</v>
      </c>
    </row>
    <row r="90" spans="1:30" ht="15" hidden="1" x14ac:dyDescent="0.25">
      <c r="A90" s="15" t="s">
        <v>79</v>
      </c>
    </row>
    <row r="91" spans="1:30" ht="15" hidden="1" x14ac:dyDescent="0.25">
      <c r="A91" s="13"/>
    </row>
    <row r="92" spans="1:30" ht="15" hidden="1" x14ac:dyDescent="0.25">
      <c r="A92" s="15"/>
    </row>
    <row r="93" spans="1:30" ht="15" hidden="1" x14ac:dyDescent="0.25">
      <c r="A93" s="13" t="s">
        <v>92</v>
      </c>
    </row>
    <row r="94" spans="1:30" ht="15" hidden="1" x14ac:dyDescent="0.25">
      <c r="A94" s="15" t="s">
        <v>93</v>
      </c>
    </row>
    <row r="95" spans="1:30" ht="15" hidden="1" x14ac:dyDescent="0.25">
      <c r="A95" s="13" t="s">
        <v>97</v>
      </c>
    </row>
    <row r="96" spans="1:30" ht="15" hidden="1" x14ac:dyDescent="0.25">
      <c r="A96" s="15" t="s">
        <v>96</v>
      </c>
    </row>
    <row r="97" spans="1:1" ht="15" hidden="1" x14ac:dyDescent="0.25">
      <c r="A97" s="13" t="s">
        <v>101</v>
      </c>
    </row>
    <row r="98" spans="1:1" ht="15" hidden="1" x14ac:dyDescent="0.25">
      <c r="A98" s="15" t="s">
        <v>102</v>
      </c>
    </row>
    <row r="99" spans="1:1" ht="15" hidden="1" x14ac:dyDescent="0.25">
      <c r="A99" s="13" t="s">
        <v>106</v>
      </c>
    </row>
    <row r="100" spans="1:1" ht="15" hidden="1" x14ac:dyDescent="0.25">
      <c r="A100" s="15" t="s">
        <v>105</v>
      </c>
    </row>
    <row r="101" spans="1:1" ht="15" hidden="1" x14ac:dyDescent="0.25">
      <c r="A101" s="13" t="s">
        <v>112</v>
      </c>
    </row>
    <row r="102" spans="1:1" ht="15" hidden="1" x14ac:dyDescent="0.25">
      <c r="A102" s="15" t="s">
        <v>113</v>
      </c>
    </row>
    <row r="103" spans="1:1" ht="15" hidden="1" x14ac:dyDescent="0.25">
      <c r="A103" s="13" t="s">
        <v>119</v>
      </c>
    </row>
    <row r="104" spans="1:1" ht="15" hidden="1" x14ac:dyDescent="0.25">
      <c r="A104" s="15" t="s">
        <v>120</v>
      </c>
    </row>
    <row r="105" spans="1:1" ht="15" hidden="1" x14ac:dyDescent="0.25">
      <c r="A105" s="13" t="s">
        <v>123</v>
      </c>
    </row>
    <row r="106" spans="1:1" ht="15" hidden="1" x14ac:dyDescent="0.25">
      <c r="A106" s="15" t="s">
        <v>124</v>
      </c>
    </row>
    <row r="107" spans="1:1" ht="15" hidden="1" x14ac:dyDescent="0.25">
      <c r="A107" s="13" t="s">
        <v>129</v>
      </c>
    </row>
    <row r="108" spans="1:1" ht="15" hidden="1" x14ac:dyDescent="0.25">
      <c r="A108" s="15" t="s">
        <v>130</v>
      </c>
    </row>
    <row r="109" spans="1:1" ht="15" hidden="1" x14ac:dyDescent="0.25">
      <c r="A109" s="13" t="s">
        <v>141</v>
      </c>
    </row>
    <row r="110" spans="1:1" ht="15" hidden="1" x14ac:dyDescent="0.25">
      <c r="A110" s="15" t="s">
        <v>113</v>
      </c>
    </row>
    <row r="111" spans="1:1" ht="15" hidden="1" x14ac:dyDescent="0.25">
      <c r="A111" s="13" t="s">
        <v>147</v>
      </c>
    </row>
    <row r="112" spans="1:1" ht="15" hidden="1" x14ac:dyDescent="0.25">
      <c r="A112" s="15" t="s">
        <v>113</v>
      </c>
    </row>
    <row r="113" spans="1:1" ht="15" hidden="1" x14ac:dyDescent="0.25">
      <c r="A113" s="13" t="s">
        <v>152</v>
      </c>
    </row>
    <row r="114" spans="1:1" ht="15" hidden="1" x14ac:dyDescent="0.25">
      <c r="A114" s="15" t="s">
        <v>113</v>
      </c>
    </row>
    <row r="115" spans="1:1" ht="15" hidden="1" x14ac:dyDescent="0.25">
      <c r="A115" s="13" t="s">
        <v>155</v>
      </c>
    </row>
    <row r="116" spans="1:1" ht="15" hidden="1" x14ac:dyDescent="0.25">
      <c r="A116" s="15" t="s">
        <v>124</v>
      </c>
    </row>
    <row r="117" spans="1:1" ht="15" hidden="1" x14ac:dyDescent="0.25">
      <c r="A117" s="13" t="s">
        <v>159</v>
      </c>
    </row>
    <row r="118" spans="1:1" ht="15" hidden="1" x14ac:dyDescent="0.25">
      <c r="A118" s="15" t="s">
        <v>49</v>
      </c>
    </row>
    <row r="119" spans="1:1" ht="15" hidden="1" x14ac:dyDescent="0.25">
      <c r="A119" s="13" t="s">
        <v>164</v>
      </c>
    </row>
    <row r="120" spans="1:1" ht="15" hidden="1" x14ac:dyDescent="0.25">
      <c r="A120" s="15" t="s">
        <v>165</v>
      </c>
    </row>
    <row r="121" spans="1:1" ht="15" x14ac:dyDescent="0.25">
      <c r="A121" s="13" t="s">
        <v>167</v>
      </c>
    </row>
    <row r="122" spans="1:1" ht="15" x14ac:dyDescent="0.25">
      <c r="A122" s="15" t="s">
        <v>168</v>
      </c>
    </row>
    <row r="130" spans="1:1" ht="16.5" x14ac:dyDescent="0.3">
      <c r="A130" s="9" t="s">
        <v>41</v>
      </c>
    </row>
    <row r="131" spans="1:1" ht="16.5" x14ac:dyDescent="0.3">
      <c r="A131" s="9" t="s">
        <v>42</v>
      </c>
    </row>
    <row r="132" spans="1:1" ht="16.5" x14ac:dyDescent="0.3">
      <c r="A132" s="9" t="s">
        <v>43</v>
      </c>
    </row>
    <row r="133" spans="1:1" ht="16.5" x14ac:dyDescent="0.3">
      <c r="A133" s="9" t="s">
        <v>44</v>
      </c>
    </row>
  </sheetData>
  <mergeCells count="2">
    <mergeCell ref="B1:F1"/>
    <mergeCell ref="C81:D8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2024-07-03T16:35:40Z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