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884D73C1-DEBF-4AFB-9590-C81846E27B9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ROCKTON" sheetId="2" r:id="rId1"/>
  </sheets>
  <definedNames>
    <definedName name="_xlnm.Print_Area" localSheetId="0">BROCKTON!$A$1:$H$75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46" i="2" l="1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B73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8" i="2"/>
  <c r="AA73" i="2"/>
  <c r="Z73" i="2"/>
  <c r="Y73" i="2"/>
  <c r="X73" i="2"/>
  <c r="W73" i="2"/>
  <c r="V57" i="2"/>
  <c r="T73" i="2"/>
  <c r="S73" i="2"/>
  <c r="R16" i="2"/>
  <c r="R14" i="2"/>
  <c r="Q50" i="2"/>
  <c r="Q48" i="2"/>
  <c r="P73" i="2"/>
  <c r="O10" i="2"/>
  <c r="N73" i="2"/>
  <c r="M73" i="2"/>
  <c r="L73" i="2"/>
  <c r="K40" i="2"/>
  <c r="J12" i="2"/>
  <c r="I8" i="2"/>
  <c r="V73" i="2" l="1"/>
  <c r="R73" i="2"/>
  <c r="Q73" i="2"/>
  <c r="O73" i="2"/>
  <c r="K73" i="2"/>
  <c r="J73" i="2"/>
  <c r="I73" i="2"/>
  <c r="H73" i="2"/>
</calcChain>
</file>

<file path=xl/sharedStrings.xml><?xml version="1.0" encoding="utf-8"?>
<sst xmlns="http://schemas.openxmlformats.org/spreadsheetml/2006/main" count="269" uniqueCount="164">
  <si>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</si>
  <si>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</si>
  <si>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</si>
  <si>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</si>
  <si>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</si>
  <si>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</si>
  <si>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</si>
  <si>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</si>
  <si>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</si>
  <si>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</si>
  <si>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</si>
  <si>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</si>
  <si>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</si>
  <si>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N/A</t>
  </si>
  <si>
    <t>17.207</t>
  </si>
  <si>
    <t>DVOP</t>
  </si>
  <si>
    <t>4400-3067</t>
  </si>
  <si>
    <t>K103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</si>
  <si>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</si>
  <si>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</si>
  <si>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</si>
  <si>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</si>
  <si>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</si>
  <si>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</si>
  <si>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</si>
  <si>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</si>
  <si>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</si>
  <si>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</si>
  <si>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</si>
  <si>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AA-38535-22-55-A-25</t>
  </si>
  <si>
    <t>ES38736-22-55-A-25</t>
  </si>
  <si>
    <t>DV35786-21-55-5-25</t>
  </si>
  <si>
    <t>VENDOR CUSTOMER CODE</t>
  </si>
  <si>
    <t>UEI #</t>
  </si>
  <si>
    <t>Y6R9U9BN5ZR3</t>
  </si>
  <si>
    <t>VC0000415825</t>
  </si>
  <si>
    <t>WPP SNAP EXPANSION</t>
  </si>
  <si>
    <t>FY20233067</t>
  </si>
  <si>
    <t>UI-35950-21-60-A-25</t>
  </si>
  <si>
    <t>INITIAL AWARD FY24 MAY 31, 2023</t>
  </si>
  <si>
    <t>TO ADD WPP SNAP EXPANSION FUNDS</t>
  </si>
  <si>
    <t>CT EOL 24CCBWIBWP</t>
  </si>
  <si>
    <t>BUDGET #1 FY24</t>
  </si>
  <si>
    <t>INITIAL AWARD FY24</t>
  </si>
  <si>
    <t>JULY 1, 2023-SEPT. 30, 2023</t>
  </si>
  <si>
    <t>CT EOL 24CCBWIBWIA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</si>
  <si>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</si>
  <si>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</si>
  <si>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</si>
  <si>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</si>
  <si>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</si>
  <si>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</si>
  <si>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</si>
  <si>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</si>
  <si>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</si>
  <si>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</si>
  <si>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</si>
  <si>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</si>
  <si>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24CCBWIBNEGREA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</si>
  <si>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</si>
  <si>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</si>
  <si>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</si>
  <si>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</si>
  <si>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</si>
  <si>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 AUGUST 8, 2023</t>
  </si>
  <si>
    <t>TO ADD FY24 RESEA FUNDS</t>
  </si>
  <si>
    <t>BUDGET #4 FY24</t>
  </si>
  <si>
    <t>BUDGET #4 FY24 AUGUST 31, 2023</t>
  </si>
  <si>
    <t>TO ADD FY24 VETS FUNDS</t>
  </si>
  <si>
    <t>CT EOL 24CCBWIBVETSUI</t>
  </si>
  <si>
    <t>JULY 1,2023-JUNE 30, 2024</t>
  </si>
  <si>
    <t>FVETS2023</t>
  </si>
  <si>
    <t>7002-6628</t>
  </si>
  <si>
    <t>K109</t>
  </si>
  <si>
    <t>BUDGET #5 FY24</t>
  </si>
  <si>
    <t>CT EOL 24CCBWIBSOSWTF</t>
  </si>
  <si>
    <t>WORKFORCE TRAINING FUND</t>
  </si>
  <si>
    <t>WTRUSTF24</t>
  </si>
  <si>
    <t>N.A</t>
  </si>
  <si>
    <t>TO ADD WTF FUNDS</t>
  </si>
  <si>
    <t>BUDGET #5 FY24 SEPTEMBER 12, 2023</t>
  </si>
  <si>
    <t>BUDGET #6 FY24</t>
  </si>
  <si>
    <t>K110</t>
  </si>
  <si>
    <t>LVER</t>
  </si>
  <si>
    <t>TO DECREASE DVOP FUNDS AND ADD LVER</t>
  </si>
  <si>
    <t>BUDGET #6 FY24 SEPTEMBER 25, 2023</t>
  </si>
  <si>
    <t>BUDGET #7 FY24</t>
  </si>
  <si>
    <t>ADULT</t>
  </si>
  <si>
    <t>FWIAADT24A</t>
  </si>
  <si>
    <t>TO ADD FY24 ADULT FUNDS</t>
  </si>
  <si>
    <t>BUDGET #7 FY24 SEPTEMBER 26, 2023</t>
  </si>
  <si>
    <t>BUDGET #8 FY24</t>
  </si>
  <si>
    <t>BUDGET #8 FY24 SEPTEMBER 27, 2023</t>
  </si>
  <si>
    <t>TO ADD FY24 SOS FUNDS</t>
  </si>
  <si>
    <t>STATE ONE STOP</t>
  </si>
  <si>
    <t>STOSCC2024</t>
  </si>
  <si>
    <t>WP 90%</t>
  </si>
  <si>
    <t>FES2024</t>
  </si>
  <si>
    <t>WP 10%</t>
  </si>
  <si>
    <t>BUDGET #9 FY24</t>
  </si>
  <si>
    <t>BUDGET #9 FY24 OCTOBER 5, 2023</t>
  </si>
  <si>
    <t>TO ADD WP FUNDS</t>
  </si>
  <si>
    <t>FWIAADT24B</t>
  </si>
  <si>
    <t>FWIADWK24B</t>
  </si>
  <si>
    <t>BUDGET #10 FY24</t>
  </si>
  <si>
    <t>TO ADD WIOA FUNDS</t>
  </si>
  <si>
    <t>BUDGET #10 FY24 DEC 6, 2023</t>
  </si>
  <si>
    <t>BUDGET #11 FY24  JANUARY 24, 2024</t>
  </si>
  <si>
    <t>TO ADD PARTNER FUNDS</t>
  </si>
  <si>
    <t>MRC</t>
  </si>
  <si>
    <t>F100VR0023</t>
  </si>
  <si>
    <t>4120-0020</t>
  </si>
  <si>
    <t>K133</t>
  </si>
  <si>
    <t>BUDGET #11 FY24</t>
  </si>
  <si>
    <t>BUDGET #12 FY24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</si>
  <si>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</si>
  <si>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</si>
  <si>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</si>
  <si>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</si>
  <si>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</si>
  <si>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</si>
  <si>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#12 FY24  FEB. 27, 2024</t>
  </si>
  <si>
    <t>BUDGET #13 FY24</t>
  </si>
  <si>
    <t>BUDGET #13 FY24  FEB. 29, 2024</t>
  </si>
  <si>
    <t>TO ADD RESEA FUNDS</t>
  </si>
  <si>
    <t>BUDGET #14 FY24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</si>
  <si>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</si>
  <si>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</si>
  <si>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</si>
  <si>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</si>
  <si>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</si>
  <si>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</si>
  <si>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</si>
  <si>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</si>
  <si>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</si>
  <si>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</si>
  <si>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</si>
  <si>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</si>
  <si>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</si>
  <si>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</si>
  <si>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</si>
  <si>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#15 FY24  MARCH 4, 2024</t>
  </si>
  <si>
    <t>BUDGET #16 FY24</t>
  </si>
  <si>
    <t>BUDGET #16 FY24  MARCH 13, 2024</t>
  </si>
  <si>
    <t>MA COMMISION FOR THE BLIND</t>
  </si>
  <si>
    <t> FH126A23VR</t>
  </si>
  <si>
    <t>4110-3021</t>
  </si>
  <si>
    <t>K222</t>
  </si>
  <si>
    <t>BUDGET #17 FY24</t>
  </si>
  <si>
    <t>BUDGET #17 FY24  MARCH 15, 2024</t>
  </si>
  <si>
    <t xml:space="preserve">MA SCSEP </t>
  </si>
  <si>
    <t>FAD0068NGO</t>
  </si>
  <si>
    <t>9110-1178</t>
  </si>
  <si>
    <t>K116</t>
  </si>
  <si>
    <t>BUDGET #18 FY24</t>
  </si>
  <si>
    <t>BUDGET #18 FY24  APRIL 1, 2024</t>
  </si>
  <si>
    <t>BUDGET #19 FY24  MAY 23, 2024</t>
  </si>
  <si>
    <t>WPP SNAP EXPANSION (settlement amount)</t>
  </si>
  <si>
    <t>OCTOBER 1, 2023-FEBRUARY 16, 2024</t>
  </si>
  <si>
    <t>FEBRUARY 17, 2024-JUNE 30, 2024</t>
  </si>
  <si>
    <t>BUDGET #19 FY24</t>
  </si>
  <si>
    <t>BUDGET #20 FY24</t>
  </si>
  <si>
    <t>BUDGET #20 FY24 JUNE 25, 2024</t>
  </si>
  <si>
    <t>TO MOVE FUNDS TO FY25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</si>
</sst>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1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44" fontId="7" fillId="0" borderId="0" xfId="0" applyNumberFormat="1" applyFont="1"/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6" fillId="2" borderId="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2" fillId="0" borderId="8" xfId="0" applyFont="1" applyBorder="1" applyAlignment="1">
      <alignment horizontal="center" wrapText="1"/>
    </xf>
    <xf numFmtId="0" fontId="23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9" fillId="0" borderId="1" xfId="0" applyFont="1" applyBorder="1" applyAlignment="1">
      <alignment horizontal="left" vertical="top"/>
    </xf>
    <xf numFmtId="0" fontId="14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 wrapText="1"/>
    </xf>
    <xf numFmtId="0" fontId="9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 wrapText="1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14" fillId="3" borderId="1" xfId="0" applyFont="1" applyFill="1" applyBorder="1"/>
    <xf numFmtId="0" fontId="14" fillId="4" borderId="1" xfId="0" applyFont="1" applyFill="1" applyBorder="1"/>
    <xf numFmtId="0" fontId="8" fillId="4" borderId="1" xfId="0" quotePrefix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44" fontId="8" fillId="4" borderId="1" xfId="1" applyFont="1" applyFill="1" applyBorder="1" applyAlignment="1">
      <alignment horizontal="center" wrapText="1"/>
    </xf>
    <xf numFmtId="0" fontId="7" fillId="4" borderId="0" xfId="0" applyFont="1" applyFill="1"/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2"/>
  <sheetViews>
    <sheetView tabSelected="1" topLeftCell="A72" zoomScale="110" zoomScaleNormal="110" workbookViewId="0">
      <selection activeCell="A121" sqref="A121"/>
    </sheetView>
  </sheetViews>
  <sheetFormatPr defaultColWidth="9.1796875" defaultRowHeight="14.5" x14ac:dyDescent="0.35"/>
  <cols>
    <col min="1" max="1" width="80.7265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bestFit="1" customWidth="1"/>
    <col min="7" max="7" width="29.26953125" style="27" customWidth="1"/>
    <col min="8" max="8" width="15.453125" style="2" hidden="1" customWidth="1"/>
    <col min="9" max="10" width="12.81640625" style="2" hidden="1" customWidth="1"/>
    <col min="11" max="27" width="18" style="2" hidden="1" customWidth="1"/>
    <col min="28" max="28" width="18" style="2" customWidth="1"/>
    <col min="29" max="29" width="12.1796875" style="43" hidden="1" customWidth="1"/>
    <col min="30" max="30" width="14" style="3" bestFit="1" customWidth="1"/>
    <col min="31" max="16384" width="9.1796875" style="3"/>
  </cols>
  <sheetData>
    <row r="1" spans="1:29" ht="20.5" x14ac:dyDescent="0.45">
      <c r="A1" s="3" t="s">
        <v>11</v>
      </c>
      <c r="B1" s="99" t="s">
        <v>10</v>
      </c>
      <c r="C1" s="100"/>
      <c r="D1" s="100"/>
      <c r="E1" s="100"/>
      <c r="F1" s="100"/>
      <c r="G1" s="100"/>
      <c r="H1" s="100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1:29" ht="20.5" x14ac:dyDescent="0.45">
      <c r="B2" s="6"/>
      <c r="C2" s="6"/>
      <c r="D2" s="6"/>
      <c r="E2" s="7"/>
      <c r="F2" s="7"/>
    </row>
    <row r="3" spans="1:29" ht="20.5" x14ac:dyDescent="0.45">
      <c r="A3" s="4" t="s">
        <v>12</v>
      </c>
      <c r="B3" s="6" t="s">
        <v>7</v>
      </c>
      <c r="C3" s="1"/>
    </row>
    <row r="4" spans="1:29" ht="21" thickBot="1" x14ac:dyDescent="0.5">
      <c r="A4" s="4"/>
      <c r="B4" s="5"/>
      <c r="C4" s="1"/>
    </row>
    <row r="5" spans="1:29" s="10" customFormat="1" ht="60.6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28</v>
      </c>
      <c r="H5" s="9" t="s">
        <v>43</v>
      </c>
      <c r="I5" s="64" t="s">
        <v>42</v>
      </c>
      <c r="J5" s="64" t="s">
        <v>52</v>
      </c>
      <c r="K5" s="64" t="s">
        <v>57</v>
      </c>
      <c r="L5" s="64" t="s">
        <v>66</v>
      </c>
      <c r="M5" s="64" t="s">
        <v>74</v>
      </c>
      <c r="N5" s="64" t="s">
        <v>81</v>
      </c>
      <c r="O5" s="64" t="s">
        <v>86</v>
      </c>
      <c r="P5" s="64" t="s">
        <v>91</v>
      </c>
      <c r="Q5" s="64" t="s">
        <v>99</v>
      </c>
      <c r="R5" s="64" t="s">
        <v>104</v>
      </c>
      <c r="S5" s="64" t="s">
        <v>113</v>
      </c>
      <c r="T5" s="64" t="s">
        <v>114</v>
      </c>
      <c r="U5" s="64" t="s">
        <v>122</v>
      </c>
      <c r="V5" s="64" t="s">
        <v>125</v>
      </c>
      <c r="W5" s="64" t="s">
        <v>132</v>
      </c>
      <c r="X5" s="64" t="s">
        <v>142</v>
      </c>
      <c r="Y5" s="64" t="s">
        <v>148</v>
      </c>
      <c r="Z5" s="64" t="s">
        <v>154</v>
      </c>
      <c r="AA5" s="64" t="s">
        <v>160</v>
      </c>
      <c r="AB5" s="64" t="s">
        <v>161</v>
      </c>
      <c r="AC5" s="33" t="s">
        <v>6</v>
      </c>
    </row>
    <row r="6" spans="1:29" s="10" customFormat="1" x14ac:dyDescent="0.35">
      <c r="A6" s="9" t="s">
        <v>8</v>
      </c>
      <c r="B6" s="9"/>
      <c r="C6" s="9"/>
      <c r="D6" s="9"/>
      <c r="E6" s="9"/>
      <c r="F6" s="9"/>
      <c r="G6" s="9"/>
      <c r="H6" s="47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44"/>
    </row>
    <row r="7" spans="1:29" s="10" customFormat="1" x14ac:dyDescent="0.35">
      <c r="A7" s="15" t="s">
        <v>45</v>
      </c>
      <c r="B7" s="9"/>
      <c r="C7" s="9"/>
      <c r="D7" s="9"/>
      <c r="E7" s="9"/>
      <c r="F7" s="9"/>
      <c r="G7" s="9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33"/>
    </row>
    <row r="8" spans="1:29" s="10" customFormat="1" ht="15.5" x14ac:dyDescent="0.35">
      <c r="A8" s="66" t="s">
        <v>48</v>
      </c>
      <c r="B8" s="56" t="s">
        <v>49</v>
      </c>
      <c r="C8" s="77" t="s">
        <v>50</v>
      </c>
      <c r="D8" s="67" t="s">
        <v>18</v>
      </c>
      <c r="E8" s="67">
        <v>6501</v>
      </c>
      <c r="F8" s="16">
        <v>17.259</v>
      </c>
      <c r="G8" s="72" t="s">
        <v>29</v>
      </c>
      <c r="H8" s="47"/>
      <c r="I8" s="47">
        <f>895062-1</f>
        <v>895061</v>
      </c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>
        <v>-68760.88</v>
      </c>
      <c r="AC8" s="33">
        <f>SUM(H8:AB8)</f>
        <v>826300.12</v>
      </c>
    </row>
    <row r="9" spans="1:29" s="10" customFormat="1" ht="15.5" x14ac:dyDescent="0.35">
      <c r="A9" s="66" t="s">
        <v>48</v>
      </c>
      <c r="B9" s="16" t="s">
        <v>51</v>
      </c>
      <c r="C9" s="77" t="s">
        <v>50</v>
      </c>
      <c r="D9" s="67" t="s">
        <v>18</v>
      </c>
      <c r="E9" s="67">
        <v>6501</v>
      </c>
      <c r="F9" s="16">
        <v>17.259</v>
      </c>
      <c r="G9" s="72" t="s">
        <v>29</v>
      </c>
      <c r="H9" s="47"/>
      <c r="I9" s="47">
        <v>1</v>
      </c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>
        <v>68760.88</v>
      </c>
      <c r="AC9" s="33">
        <f t="shared" ref="AC9:AC72" si="0">SUM(H9:AB9)</f>
        <v>68761.88</v>
      </c>
    </row>
    <row r="10" spans="1:29" s="10" customFormat="1" ht="15.5" hidden="1" x14ac:dyDescent="0.35">
      <c r="A10" s="18" t="s">
        <v>87</v>
      </c>
      <c r="B10" s="56" t="s">
        <v>49</v>
      </c>
      <c r="C10" s="15" t="s">
        <v>88</v>
      </c>
      <c r="D10" s="53" t="s">
        <v>22</v>
      </c>
      <c r="E10" s="53">
        <v>6502</v>
      </c>
      <c r="F10" s="15">
        <v>17.257999999999999</v>
      </c>
      <c r="G10" s="72" t="s">
        <v>29</v>
      </c>
      <c r="H10" s="47"/>
      <c r="I10" s="47"/>
      <c r="J10" s="47"/>
      <c r="K10" s="47"/>
      <c r="L10" s="47"/>
      <c r="M10" s="47"/>
      <c r="N10" s="47"/>
      <c r="O10" s="47">
        <f>149587-1</f>
        <v>149586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33">
        <f t="shared" si="0"/>
        <v>149586</v>
      </c>
    </row>
    <row r="11" spans="1:29" s="10" customFormat="1" ht="15.5" hidden="1" x14ac:dyDescent="0.35">
      <c r="A11" s="18" t="s">
        <v>87</v>
      </c>
      <c r="B11" s="16" t="s">
        <v>51</v>
      </c>
      <c r="C11" s="15" t="s">
        <v>88</v>
      </c>
      <c r="D11" s="53" t="s">
        <v>22</v>
      </c>
      <c r="E11" s="53">
        <v>6502</v>
      </c>
      <c r="F11" s="15">
        <v>17.257999999999999</v>
      </c>
      <c r="G11" s="72" t="s">
        <v>29</v>
      </c>
      <c r="H11" s="47"/>
      <c r="I11" s="47"/>
      <c r="J11" s="47"/>
      <c r="K11" s="47"/>
      <c r="L11" s="47"/>
      <c r="M11" s="47"/>
      <c r="N11" s="47"/>
      <c r="O11" s="47">
        <v>1</v>
      </c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33">
        <f t="shared" si="0"/>
        <v>1</v>
      </c>
    </row>
    <row r="12" spans="1:29" s="10" customFormat="1" ht="15.5" hidden="1" x14ac:dyDescent="0.35">
      <c r="A12" s="31" t="s">
        <v>55</v>
      </c>
      <c r="B12" s="56" t="s">
        <v>49</v>
      </c>
      <c r="C12" s="78" t="s">
        <v>56</v>
      </c>
      <c r="D12" s="53" t="s">
        <v>19</v>
      </c>
      <c r="E12" s="53">
        <v>6503</v>
      </c>
      <c r="F12" s="15">
        <v>17.277999999999999</v>
      </c>
      <c r="G12" s="72" t="s">
        <v>29</v>
      </c>
      <c r="H12" s="47"/>
      <c r="I12" s="47"/>
      <c r="J12" s="47">
        <f>128858-1</f>
        <v>128857</v>
      </c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33">
        <f t="shared" si="0"/>
        <v>128857</v>
      </c>
    </row>
    <row r="13" spans="1:29" s="10" customFormat="1" ht="15.5" hidden="1" x14ac:dyDescent="0.35">
      <c r="A13" s="31" t="s">
        <v>55</v>
      </c>
      <c r="B13" s="16" t="s">
        <v>51</v>
      </c>
      <c r="C13" s="78" t="s">
        <v>56</v>
      </c>
      <c r="D13" s="53" t="s">
        <v>19</v>
      </c>
      <c r="E13" s="53">
        <v>6503</v>
      </c>
      <c r="F13" s="15">
        <v>17.277999999999999</v>
      </c>
      <c r="G13" s="72" t="s">
        <v>29</v>
      </c>
      <c r="H13" s="47"/>
      <c r="I13" s="47"/>
      <c r="J13" s="47">
        <v>1</v>
      </c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33">
        <f t="shared" si="0"/>
        <v>1</v>
      </c>
    </row>
    <row r="14" spans="1:29" s="10" customFormat="1" x14ac:dyDescent="0.35">
      <c r="A14" s="18" t="s">
        <v>87</v>
      </c>
      <c r="B14" s="58" t="s">
        <v>49</v>
      </c>
      <c r="C14" s="15" t="s">
        <v>102</v>
      </c>
      <c r="D14" s="15" t="s">
        <v>22</v>
      </c>
      <c r="E14" s="15">
        <v>6502</v>
      </c>
      <c r="F14" s="15">
        <v>17.257999999999999</v>
      </c>
      <c r="G14" s="79" t="s">
        <v>29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>
        <f>610996-1</f>
        <v>610995</v>
      </c>
      <c r="S14" s="47"/>
      <c r="T14" s="47"/>
      <c r="U14" s="47"/>
      <c r="V14" s="47"/>
      <c r="W14" s="47"/>
      <c r="X14" s="47"/>
      <c r="Y14" s="47"/>
      <c r="Z14" s="47"/>
      <c r="AA14" s="47"/>
      <c r="AB14" s="47">
        <v>-69041.14</v>
      </c>
      <c r="AC14" s="33">
        <f t="shared" si="0"/>
        <v>541953.86</v>
      </c>
    </row>
    <row r="15" spans="1:29" s="10" customFormat="1" x14ac:dyDescent="0.35">
      <c r="A15" s="18" t="s">
        <v>87</v>
      </c>
      <c r="B15" s="16" t="s">
        <v>51</v>
      </c>
      <c r="C15" s="15" t="s">
        <v>102</v>
      </c>
      <c r="D15" s="15" t="s">
        <v>22</v>
      </c>
      <c r="E15" s="15">
        <v>6502</v>
      </c>
      <c r="F15" s="15">
        <v>17.257999999999999</v>
      </c>
      <c r="G15" s="79" t="s">
        <v>29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>
        <v>1</v>
      </c>
      <c r="S15" s="47"/>
      <c r="T15" s="47"/>
      <c r="U15" s="47"/>
      <c r="V15" s="47"/>
      <c r="W15" s="47"/>
      <c r="X15" s="47"/>
      <c r="Y15" s="47"/>
      <c r="Z15" s="47"/>
      <c r="AA15" s="47"/>
      <c r="AB15" s="47">
        <v>69041.140000000014</v>
      </c>
      <c r="AC15" s="33">
        <f t="shared" si="0"/>
        <v>69042.140000000014</v>
      </c>
    </row>
    <row r="16" spans="1:29" s="10" customFormat="1" x14ac:dyDescent="0.35">
      <c r="A16" s="31" t="s">
        <v>55</v>
      </c>
      <c r="B16" s="58" t="s">
        <v>49</v>
      </c>
      <c r="C16" s="71" t="s">
        <v>103</v>
      </c>
      <c r="D16" s="15" t="s">
        <v>19</v>
      </c>
      <c r="E16" s="15">
        <v>6503</v>
      </c>
      <c r="F16" s="15">
        <v>17.277999999999999</v>
      </c>
      <c r="G16" s="79" t="s">
        <v>29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>
        <f>468657-1</f>
        <v>468656</v>
      </c>
      <c r="S16" s="47"/>
      <c r="T16" s="47"/>
      <c r="U16" s="47"/>
      <c r="V16" s="47"/>
      <c r="W16" s="47"/>
      <c r="X16" s="47"/>
      <c r="Y16" s="47"/>
      <c r="Z16" s="47"/>
      <c r="AA16" s="47"/>
      <c r="AB16" s="47">
        <v>-157175.29</v>
      </c>
      <c r="AC16" s="33">
        <f t="shared" si="0"/>
        <v>311480.70999999996</v>
      </c>
    </row>
    <row r="17" spans="1:30" s="10" customFormat="1" x14ac:dyDescent="0.35">
      <c r="A17" s="31" t="s">
        <v>55</v>
      </c>
      <c r="B17" s="16" t="s">
        <v>51</v>
      </c>
      <c r="C17" s="71" t="s">
        <v>103</v>
      </c>
      <c r="D17" s="15" t="s">
        <v>19</v>
      </c>
      <c r="E17" s="15">
        <v>6503</v>
      </c>
      <c r="F17" s="15">
        <v>17.277999999999999</v>
      </c>
      <c r="G17" s="79" t="s">
        <v>29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>
        <v>1</v>
      </c>
      <c r="S17" s="47"/>
      <c r="T17" s="47"/>
      <c r="U17" s="47"/>
      <c r="V17" s="47"/>
      <c r="W17" s="47"/>
      <c r="X17" s="47"/>
      <c r="Y17" s="47"/>
      <c r="Z17" s="47"/>
      <c r="AA17" s="47"/>
      <c r="AB17" s="47">
        <v>157175.28999999998</v>
      </c>
      <c r="AC17" s="33">
        <f t="shared" si="0"/>
        <v>157176.28999999998</v>
      </c>
      <c r="AD17" s="52"/>
    </row>
    <row r="18" spans="1:30" s="10" customFormat="1" x14ac:dyDescent="0.35">
      <c r="A18" s="31"/>
      <c r="B18" s="16"/>
      <c r="C18" s="51"/>
      <c r="D18" s="15"/>
      <c r="E18" s="54"/>
      <c r="F18" s="15"/>
      <c r="G18" s="15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33">
        <f t="shared" si="0"/>
        <v>0</v>
      </c>
    </row>
    <row r="19" spans="1:30" s="10" customFormat="1" x14ac:dyDescent="0.35">
      <c r="A19" s="40"/>
      <c r="B19" s="56"/>
      <c r="C19" s="57"/>
      <c r="D19" s="30"/>
      <c r="E19" s="58"/>
      <c r="F19" s="58"/>
      <c r="G19" s="58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33">
        <f t="shared" si="0"/>
        <v>0</v>
      </c>
    </row>
    <row r="20" spans="1:30" s="10" customFormat="1" x14ac:dyDescent="0.35">
      <c r="A20" s="40"/>
      <c r="B20" s="16"/>
      <c r="C20" s="57"/>
      <c r="D20" s="30"/>
      <c r="E20" s="58"/>
      <c r="F20" s="58"/>
      <c r="G20" s="58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33">
        <f t="shared" si="0"/>
        <v>0</v>
      </c>
    </row>
    <row r="21" spans="1:30" s="10" customFormat="1" x14ac:dyDescent="0.35">
      <c r="A21" s="31"/>
      <c r="B21" s="16"/>
      <c r="C21" s="28"/>
      <c r="D21" s="15"/>
      <c r="E21" s="51"/>
      <c r="F21" s="15"/>
      <c r="G21" s="15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33">
        <f t="shared" si="0"/>
        <v>0</v>
      </c>
    </row>
    <row r="22" spans="1:30" s="10" customFormat="1" ht="15.5" x14ac:dyDescent="0.35">
      <c r="A22" s="41"/>
      <c r="B22" s="16"/>
      <c r="C22" s="9"/>
      <c r="D22" s="9"/>
      <c r="E22" s="9"/>
      <c r="F22" s="9"/>
      <c r="G22" s="9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33">
        <f t="shared" si="0"/>
        <v>0</v>
      </c>
    </row>
    <row r="23" spans="1:30" s="10" customFormat="1" hidden="1" x14ac:dyDescent="0.35">
      <c r="A23" s="9" t="s">
        <v>8</v>
      </c>
      <c r="B23" s="11"/>
      <c r="C23" s="12"/>
      <c r="D23" s="12"/>
      <c r="E23" s="13"/>
      <c r="F23" s="14"/>
      <c r="G23" s="14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33">
        <f t="shared" si="0"/>
        <v>0</v>
      </c>
    </row>
    <row r="24" spans="1:30" s="10" customFormat="1" hidden="1" x14ac:dyDescent="0.35">
      <c r="A24" s="15" t="s">
        <v>75</v>
      </c>
      <c r="B24" s="11"/>
      <c r="C24" s="12"/>
      <c r="D24" s="12"/>
      <c r="E24" s="13"/>
      <c r="F24" s="14"/>
      <c r="G24" s="14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33">
        <f t="shared" si="0"/>
        <v>0</v>
      </c>
    </row>
    <row r="25" spans="1:30" s="10" customFormat="1" ht="15" hidden="1" x14ac:dyDescent="0.35">
      <c r="A25" s="29" t="s">
        <v>76</v>
      </c>
      <c r="B25" s="16" t="s">
        <v>49</v>
      </c>
      <c r="C25" s="46" t="s">
        <v>77</v>
      </c>
      <c r="D25" s="68" t="s">
        <v>20</v>
      </c>
      <c r="E25" s="69" t="s">
        <v>21</v>
      </c>
      <c r="F25" s="15" t="s">
        <v>78</v>
      </c>
      <c r="G25" s="15"/>
      <c r="H25" s="50"/>
      <c r="I25" s="50"/>
      <c r="J25" s="50"/>
      <c r="K25" s="50"/>
      <c r="L25" s="50"/>
      <c r="M25" s="50">
        <v>95000</v>
      </c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33">
        <f t="shared" si="0"/>
        <v>95000</v>
      </c>
    </row>
    <row r="26" spans="1:30" s="10" customFormat="1" ht="15" hidden="1" thickBot="1" x14ac:dyDescent="0.4">
      <c r="A26" s="34" t="s">
        <v>94</v>
      </c>
      <c r="B26" s="56" t="s">
        <v>49</v>
      </c>
      <c r="C26" s="70" t="s">
        <v>95</v>
      </c>
      <c r="D26" s="68" t="s">
        <v>26</v>
      </c>
      <c r="E26" s="68" t="s">
        <v>27</v>
      </c>
      <c r="F26" s="16" t="s">
        <v>13</v>
      </c>
      <c r="G26" s="16"/>
      <c r="H26" s="49"/>
      <c r="I26" s="49"/>
      <c r="J26" s="49"/>
      <c r="K26" s="49"/>
      <c r="L26" s="49"/>
      <c r="M26" s="49"/>
      <c r="N26" s="49"/>
      <c r="O26" s="49"/>
      <c r="P26" s="49">
        <v>233634</v>
      </c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33">
        <f t="shared" si="0"/>
        <v>233634</v>
      </c>
    </row>
    <row r="27" spans="1:30" s="10" customFormat="1" ht="15" hidden="1" thickTop="1" x14ac:dyDescent="0.35">
      <c r="A27" s="34"/>
      <c r="B27" s="16"/>
      <c r="C27" s="15"/>
      <c r="D27" s="15"/>
      <c r="E27" s="15"/>
      <c r="F27" s="16"/>
      <c r="G27" s="16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33">
        <f t="shared" si="0"/>
        <v>0</v>
      </c>
    </row>
    <row r="28" spans="1:30" s="10" customFormat="1" ht="15.5" hidden="1" x14ac:dyDescent="0.35">
      <c r="A28" s="18"/>
      <c r="B28" s="16"/>
      <c r="C28" s="53"/>
      <c r="D28" s="15"/>
      <c r="E28" s="53"/>
      <c r="F28" s="16"/>
      <c r="G28" s="16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33">
        <f t="shared" si="0"/>
        <v>0</v>
      </c>
    </row>
    <row r="29" spans="1:30" s="20" customFormat="1" hidden="1" x14ac:dyDescent="0.35">
      <c r="A29" s="9"/>
      <c r="B29" s="11"/>
      <c r="C29" s="14"/>
      <c r="D29" s="14"/>
      <c r="E29" s="11"/>
      <c r="F29" s="11"/>
      <c r="G29" s="11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33">
        <f t="shared" si="0"/>
        <v>0</v>
      </c>
    </row>
    <row r="30" spans="1:30" s="10" customFormat="1" hidden="1" x14ac:dyDescent="0.35">
      <c r="A30" s="15"/>
      <c r="B30" s="11"/>
      <c r="C30" s="14"/>
      <c r="D30" s="14"/>
      <c r="E30" s="11"/>
      <c r="F30" s="11"/>
      <c r="G30" s="11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33">
        <f t="shared" si="0"/>
        <v>0</v>
      </c>
    </row>
    <row r="31" spans="1:30" s="20" customFormat="1" hidden="1" x14ac:dyDescent="0.35">
      <c r="A31" s="31"/>
      <c r="B31" s="16"/>
      <c r="C31" s="59"/>
      <c r="D31" s="54"/>
      <c r="E31" s="54"/>
      <c r="F31" s="15"/>
      <c r="G31" s="71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33">
        <f t="shared" si="0"/>
        <v>0</v>
      </c>
    </row>
    <row r="32" spans="1:30" s="20" customFormat="1" hidden="1" x14ac:dyDescent="0.35">
      <c r="A32" s="31"/>
      <c r="B32" s="16"/>
      <c r="C32" s="59"/>
      <c r="D32" s="54"/>
      <c r="E32" s="54"/>
      <c r="F32" s="15"/>
      <c r="G32" s="71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33">
        <f t="shared" si="0"/>
        <v>0</v>
      </c>
    </row>
    <row r="33" spans="1:30" s="10" customFormat="1" hidden="1" x14ac:dyDescent="0.35">
      <c r="A33" s="31"/>
      <c r="B33" s="16"/>
      <c r="C33" s="15"/>
      <c r="D33" s="15"/>
      <c r="E33" s="15"/>
      <c r="F33" s="15"/>
      <c r="G33" s="71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33">
        <f t="shared" si="0"/>
        <v>0</v>
      </c>
    </row>
    <row r="34" spans="1:30" s="10" customFormat="1" hidden="1" x14ac:dyDescent="0.35">
      <c r="A34" s="35"/>
      <c r="B34" s="42"/>
      <c r="C34" s="15"/>
      <c r="D34" s="15"/>
      <c r="E34" s="15"/>
      <c r="F34" s="15"/>
      <c r="G34" s="15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33">
        <f t="shared" si="0"/>
        <v>0</v>
      </c>
    </row>
    <row r="35" spans="1:30" s="10" customFormat="1" x14ac:dyDescent="0.35">
      <c r="A35" s="35"/>
      <c r="B35" s="16"/>
      <c r="C35" s="15"/>
      <c r="D35" s="15"/>
      <c r="E35" s="15"/>
      <c r="F35" s="15"/>
      <c r="G35" s="15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33">
        <f t="shared" si="0"/>
        <v>0</v>
      </c>
    </row>
    <row r="36" spans="1:30" s="10" customFormat="1" x14ac:dyDescent="0.35">
      <c r="A36" s="35"/>
      <c r="B36" s="16"/>
      <c r="C36" s="15"/>
      <c r="D36" s="15"/>
      <c r="E36" s="15"/>
      <c r="F36" s="15"/>
      <c r="G36" s="15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33">
        <f t="shared" si="0"/>
        <v>0</v>
      </c>
    </row>
    <row r="37" spans="1:30" s="10" customFormat="1" x14ac:dyDescent="0.35">
      <c r="A37" s="19"/>
      <c r="B37" s="11"/>
      <c r="C37" s="12"/>
      <c r="D37" s="12"/>
      <c r="E37" s="13"/>
      <c r="F37" s="14"/>
      <c r="G37" s="14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33">
        <f t="shared" si="0"/>
        <v>0</v>
      </c>
    </row>
    <row r="38" spans="1:30" s="10" customFormat="1" x14ac:dyDescent="0.35">
      <c r="A38" s="9" t="s">
        <v>8</v>
      </c>
      <c r="B38" s="11"/>
      <c r="C38" s="12"/>
      <c r="D38" s="12"/>
      <c r="E38" s="13"/>
      <c r="F38" s="14"/>
      <c r="G38" s="14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33">
        <f t="shared" si="0"/>
        <v>0</v>
      </c>
    </row>
    <row r="39" spans="1:30" s="10" customFormat="1" x14ac:dyDescent="0.35">
      <c r="A39" s="15" t="s">
        <v>58</v>
      </c>
      <c r="B39" s="11"/>
      <c r="C39" s="12"/>
      <c r="D39" s="12"/>
      <c r="E39" s="13"/>
      <c r="F39" s="14"/>
      <c r="G39" s="14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33">
        <f t="shared" si="0"/>
        <v>0</v>
      </c>
    </row>
    <row r="40" spans="1:30" s="20" customFormat="1" ht="15.5" x14ac:dyDescent="0.35">
      <c r="A40" s="65" t="s">
        <v>59</v>
      </c>
      <c r="B40" s="56" t="s">
        <v>49</v>
      </c>
      <c r="C40" s="15" t="s">
        <v>60</v>
      </c>
      <c r="D40" s="15" t="s">
        <v>61</v>
      </c>
      <c r="E40" s="15" t="s">
        <v>62</v>
      </c>
      <c r="F40" s="15">
        <v>17.225000000000001</v>
      </c>
      <c r="G40" s="76" t="s">
        <v>38</v>
      </c>
      <c r="H40" s="49"/>
      <c r="I40" s="49"/>
      <c r="J40" s="49"/>
      <c r="K40" s="49">
        <f>522581.478298066-1</f>
        <v>522580.47829806601</v>
      </c>
      <c r="L40" s="49"/>
      <c r="M40" s="49"/>
      <c r="N40" s="49"/>
      <c r="O40" s="49"/>
      <c r="P40" s="49"/>
      <c r="Q40" s="49"/>
      <c r="R40" s="49"/>
      <c r="S40" s="49"/>
      <c r="T40" s="49"/>
      <c r="U40" s="49">
        <v>92250</v>
      </c>
      <c r="V40" s="49"/>
      <c r="W40" s="49"/>
      <c r="X40" s="49"/>
      <c r="Y40" s="49"/>
      <c r="Z40" s="49">
        <v>50916.32724184783</v>
      </c>
      <c r="AA40" s="49"/>
      <c r="AB40" s="49">
        <v>-64346.18</v>
      </c>
      <c r="AC40" s="33">
        <f t="shared" si="0"/>
        <v>601400.62553991377</v>
      </c>
    </row>
    <row r="41" spans="1:30" s="20" customFormat="1" ht="15.5" x14ac:dyDescent="0.35">
      <c r="A41" s="65" t="s">
        <v>59</v>
      </c>
      <c r="B41" s="16" t="s">
        <v>63</v>
      </c>
      <c r="C41" s="15" t="s">
        <v>60</v>
      </c>
      <c r="D41" s="15" t="s">
        <v>61</v>
      </c>
      <c r="E41" s="15" t="s">
        <v>62</v>
      </c>
      <c r="F41" s="15">
        <v>17.225000000000001</v>
      </c>
      <c r="G41" s="76" t="s">
        <v>38</v>
      </c>
      <c r="H41" s="49"/>
      <c r="I41" s="49"/>
      <c r="J41" s="49"/>
      <c r="K41" s="49">
        <v>1</v>
      </c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>
        <v>64346.179999999993</v>
      </c>
      <c r="AC41" s="33">
        <f t="shared" si="0"/>
        <v>64347.179999999993</v>
      </c>
    </row>
    <row r="42" spans="1:30" s="20" customFormat="1" x14ac:dyDescent="0.35">
      <c r="A42" s="35"/>
      <c r="B42" s="16"/>
      <c r="C42" s="15"/>
      <c r="D42" s="15"/>
      <c r="E42" s="15"/>
      <c r="F42" s="15"/>
      <c r="G42" s="15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33">
        <f t="shared" si="0"/>
        <v>0</v>
      </c>
      <c r="AD42" s="60"/>
    </row>
    <row r="43" spans="1:30" s="20" customFormat="1" x14ac:dyDescent="0.35">
      <c r="A43" s="18"/>
      <c r="B43" s="16"/>
      <c r="C43" s="15"/>
      <c r="D43" s="15"/>
      <c r="E43" s="15"/>
      <c r="F43" s="15"/>
      <c r="G43" s="15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33">
        <f t="shared" si="0"/>
        <v>0</v>
      </c>
    </row>
    <row r="44" spans="1:30" s="20" customFormat="1" x14ac:dyDescent="0.35">
      <c r="A44" s="31"/>
      <c r="B44" s="16"/>
      <c r="C44" s="30"/>
      <c r="D44" s="30"/>
      <c r="E44" s="32"/>
      <c r="F44" s="15"/>
      <c r="G44" s="15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33">
        <f t="shared" si="0"/>
        <v>0</v>
      </c>
    </row>
    <row r="45" spans="1:30" s="20" customFormat="1" x14ac:dyDescent="0.35">
      <c r="A45" s="19"/>
      <c r="B45" s="11"/>
      <c r="C45" s="12"/>
      <c r="D45" s="12"/>
      <c r="E45" s="12"/>
      <c r="F45" s="11"/>
      <c r="G45" s="11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33">
        <f t="shared" si="0"/>
        <v>0</v>
      </c>
    </row>
    <row r="46" spans="1:30" s="20" customFormat="1" x14ac:dyDescent="0.35">
      <c r="A46" s="9" t="s">
        <v>8</v>
      </c>
      <c r="B46" s="11"/>
      <c r="C46" s="12"/>
      <c r="D46" s="12"/>
      <c r="E46" s="12"/>
      <c r="F46" s="14"/>
      <c r="G46" s="14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33">
        <f t="shared" si="0"/>
        <v>0</v>
      </c>
    </row>
    <row r="47" spans="1:30" s="10" customFormat="1" x14ac:dyDescent="0.35">
      <c r="A47" s="15" t="s">
        <v>41</v>
      </c>
      <c r="B47" s="11"/>
      <c r="C47" s="12"/>
      <c r="D47" s="12"/>
      <c r="E47" s="12"/>
      <c r="F47" s="14"/>
      <c r="G47" s="14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33">
        <f t="shared" si="0"/>
        <v>0</v>
      </c>
    </row>
    <row r="48" spans="1:30" s="10" customFormat="1" x14ac:dyDescent="0.35">
      <c r="A48" s="35" t="s">
        <v>96</v>
      </c>
      <c r="B48" s="16" t="s">
        <v>49</v>
      </c>
      <c r="C48" s="15" t="s">
        <v>97</v>
      </c>
      <c r="D48" s="15" t="s">
        <v>23</v>
      </c>
      <c r="E48" s="15" t="s">
        <v>24</v>
      </c>
      <c r="F48" s="16">
        <v>17.207000000000001</v>
      </c>
      <c r="G48" s="71" t="s">
        <v>30</v>
      </c>
      <c r="H48" s="50"/>
      <c r="I48" s="50"/>
      <c r="J48" s="50"/>
      <c r="K48" s="50"/>
      <c r="L48" s="50"/>
      <c r="M48" s="50"/>
      <c r="N48" s="50"/>
      <c r="O48" s="50"/>
      <c r="P48" s="50"/>
      <c r="Q48" s="50">
        <f>401986-1</f>
        <v>401985</v>
      </c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>
        <v>-34750.15</v>
      </c>
      <c r="AC48" s="33">
        <f t="shared" si="0"/>
        <v>367234.85</v>
      </c>
    </row>
    <row r="49" spans="1:29" s="10" customFormat="1" x14ac:dyDescent="0.35">
      <c r="A49" s="35" t="s">
        <v>96</v>
      </c>
      <c r="B49" s="16" t="s">
        <v>51</v>
      </c>
      <c r="C49" s="15" t="s">
        <v>97</v>
      </c>
      <c r="D49" s="15" t="s">
        <v>23</v>
      </c>
      <c r="E49" s="15" t="s">
        <v>24</v>
      </c>
      <c r="F49" s="16">
        <v>17.207000000000001</v>
      </c>
      <c r="G49" s="71" t="s">
        <v>30</v>
      </c>
      <c r="H49" s="49"/>
      <c r="I49" s="49"/>
      <c r="J49" s="49"/>
      <c r="K49" s="49"/>
      <c r="L49" s="49"/>
      <c r="M49" s="49"/>
      <c r="N49" s="49"/>
      <c r="O49" s="49"/>
      <c r="P49" s="49"/>
      <c r="Q49" s="49">
        <v>1</v>
      </c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>
        <v>34750.149999999994</v>
      </c>
      <c r="AC49" s="33">
        <f t="shared" si="0"/>
        <v>34751.149999999994</v>
      </c>
    </row>
    <row r="50" spans="1:29" s="20" customFormat="1" x14ac:dyDescent="0.35">
      <c r="A50" s="18" t="s">
        <v>98</v>
      </c>
      <c r="B50" s="16" t="s">
        <v>49</v>
      </c>
      <c r="C50" s="15" t="s">
        <v>97</v>
      </c>
      <c r="D50" s="15" t="s">
        <v>23</v>
      </c>
      <c r="E50" s="15" t="s">
        <v>25</v>
      </c>
      <c r="F50" s="16" t="s">
        <v>14</v>
      </c>
      <c r="G50" s="71" t="s">
        <v>30</v>
      </c>
      <c r="H50" s="50"/>
      <c r="I50" s="50"/>
      <c r="J50" s="50"/>
      <c r="K50" s="50"/>
      <c r="L50" s="50"/>
      <c r="M50" s="50"/>
      <c r="N50" s="50"/>
      <c r="O50" s="50"/>
      <c r="P50" s="50"/>
      <c r="Q50" s="50">
        <f>35112-1</f>
        <v>35111</v>
      </c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>
        <v>-2670.9</v>
      </c>
      <c r="AC50" s="33">
        <f t="shared" si="0"/>
        <v>32440.1</v>
      </c>
    </row>
    <row r="51" spans="1:29" s="10" customFormat="1" x14ac:dyDescent="0.35">
      <c r="A51" s="18" t="s">
        <v>98</v>
      </c>
      <c r="B51" s="16" t="s">
        <v>51</v>
      </c>
      <c r="C51" s="15" t="s">
        <v>97</v>
      </c>
      <c r="D51" s="15" t="s">
        <v>23</v>
      </c>
      <c r="E51" s="15" t="s">
        <v>25</v>
      </c>
      <c r="F51" s="16" t="s">
        <v>14</v>
      </c>
      <c r="G51" s="71" t="s">
        <v>30</v>
      </c>
      <c r="H51" s="50"/>
      <c r="I51" s="50"/>
      <c r="J51" s="50"/>
      <c r="K51" s="50"/>
      <c r="L51" s="50"/>
      <c r="M51" s="50"/>
      <c r="N51" s="50"/>
      <c r="O51" s="50"/>
      <c r="P51" s="50"/>
      <c r="Q51" s="50">
        <v>1</v>
      </c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>
        <v>2670.9000000000015</v>
      </c>
      <c r="AC51" s="33">
        <f t="shared" si="0"/>
        <v>2671.9000000000015</v>
      </c>
    </row>
    <row r="52" spans="1:29" s="10" customFormat="1" hidden="1" x14ac:dyDescent="0.35">
      <c r="A52" s="73"/>
      <c r="B52" s="62"/>
      <c r="C52" s="71"/>
      <c r="D52" s="75"/>
      <c r="E52" s="74"/>
      <c r="F52" s="16"/>
      <c r="G52" s="16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33">
        <f t="shared" si="0"/>
        <v>0</v>
      </c>
    </row>
    <row r="53" spans="1:29" s="98" customFormat="1" hidden="1" x14ac:dyDescent="0.35">
      <c r="A53" s="93" t="s">
        <v>36</v>
      </c>
      <c r="B53" s="94" t="s">
        <v>44</v>
      </c>
      <c r="C53" s="95" t="s">
        <v>37</v>
      </c>
      <c r="D53" s="95" t="s">
        <v>16</v>
      </c>
      <c r="E53" s="95" t="s">
        <v>17</v>
      </c>
      <c r="F53" s="96">
        <v>10.561</v>
      </c>
      <c r="G53" s="94"/>
      <c r="H53" s="97">
        <v>6524.7099999999991</v>
      </c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33">
        <f t="shared" si="0"/>
        <v>6524.7099999999991</v>
      </c>
    </row>
    <row r="54" spans="1:29" s="10" customFormat="1" ht="15.5" hidden="1" x14ac:dyDescent="0.35">
      <c r="A54" s="73" t="s">
        <v>109</v>
      </c>
      <c r="B54" s="16" t="s">
        <v>49</v>
      </c>
      <c r="C54" s="80" t="s">
        <v>110</v>
      </c>
      <c r="D54" s="80" t="s">
        <v>111</v>
      </c>
      <c r="E54" s="53" t="s">
        <v>112</v>
      </c>
      <c r="F54" s="81" t="s">
        <v>13</v>
      </c>
      <c r="G54" s="37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>
        <v>4395.66</v>
      </c>
      <c r="T54" s="50"/>
      <c r="U54" s="50"/>
      <c r="V54" s="50"/>
      <c r="W54" s="50"/>
      <c r="X54" s="50"/>
      <c r="Y54" s="50"/>
      <c r="Z54" s="50"/>
      <c r="AA54" s="50"/>
      <c r="AB54" s="50"/>
      <c r="AC54" s="33">
        <f t="shared" si="0"/>
        <v>4395.66</v>
      </c>
    </row>
    <row r="55" spans="1:29" s="10" customFormat="1" hidden="1" x14ac:dyDescent="0.35">
      <c r="A55" s="73" t="s">
        <v>115</v>
      </c>
      <c r="B55" s="16" t="s">
        <v>49</v>
      </c>
      <c r="C55" s="82" t="s">
        <v>116</v>
      </c>
      <c r="D55" s="82" t="s">
        <v>117</v>
      </c>
      <c r="E55" s="15" t="s">
        <v>118</v>
      </c>
      <c r="F55" s="15" t="s">
        <v>13</v>
      </c>
      <c r="G55" s="37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>
        <v>22981.811593976949</v>
      </c>
      <c r="U55" s="50"/>
      <c r="V55" s="50"/>
      <c r="W55" s="50"/>
      <c r="X55" s="50"/>
      <c r="Y55" s="50"/>
      <c r="Z55" s="50"/>
      <c r="AA55" s="50"/>
      <c r="AB55" s="50"/>
      <c r="AC55" s="33">
        <f t="shared" si="0"/>
        <v>22981.811593976949</v>
      </c>
    </row>
    <row r="56" spans="1:29" s="10" customFormat="1" hidden="1" x14ac:dyDescent="0.35">
      <c r="A56" s="18" t="s">
        <v>119</v>
      </c>
      <c r="B56" s="16" t="s">
        <v>49</v>
      </c>
      <c r="C56" s="82" t="s">
        <v>116</v>
      </c>
      <c r="D56" s="82" t="s">
        <v>117</v>
      </c>
      <c r="E56" s="15" t="s">
        <v>118</v>
      </c>
      <c r="F56" s="15" t="s">
        <v>13</v>
      </c>
      <c r="G56" s="37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>
        <v>22981.811593976949</v>
      </c>
      <c r="U56" s="50"/>
      <c r="V56" s="50"/>
      <c r="W56" s="50"/>
      <c r="X56" s="50"/>
      <c r="Y56" s="50"/>
      <c r="Z56" s="50"/>
      <c r="AA56" s="50"/>
      <c r="AB56" s="50"/>
      <c r="AC56" s="33">
        <f t="shared" si="0"/>
        <v>22981.811593976949</v>
      </c>
    </row>
    <row r="57" spans="1:29" s="10" customFormat="1" hidden="1" x14ac:dyDescent="0.35">
      <c r="A57" s="18" t="s">
        <v>126</v>
      </c>
      <c r="B57" s="58" t="s">
        <v>49</v>
      </c>
      <c r="C57" s="54" t="s">
        <v>127</v>
      </c>
      <c r="D57" s="54" t="s">
        <v>128</v>
      </c>
      <c r="E57" s="54" t="s">
        <v>129</v>
      </c>
      <c r="F57" s="55"/>
      <c r="G57" s="37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>
        <f>134367-1</f>
        <v>134366</v>
      </c>
      <c r="W57" s="50"/>
      <c r="X57" s="50"/>
      <c r="Y57" s="50"/>
      <c r="Z57" s="50"/>
      <c r="AA57" s="50"/>
      <c r="AB57" s="50"/>
      <c r="AC57" s="33">
        <f t="shared" si="0"/>
        <v>134366</v>
      </c>
    </row>
    <row r="58" spans="1:29" s="10" customFormat="1" hidden="1" x14ac:dyDescent="0.35">
      <c r="A58" s="18" t="s">
        <v>126</v>
      </c>
      <c r="B58" s="16" t="s">
        <v>51</v>
      </c>
      <c r="C58" s="54" t="s">
        <v>127</v>
      </c>
      <c r="D58" s="54" t="s">
        <v>128</v>
      </c>
      <c r="E58" s="54" t="s">
        <v>129</v>
      </c>
      <c r="F58" s="55"/>
      <c r="G58" s="37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>
        <v>1</v>
      </c>
      <c r="W58" s="50"/>
      <c r="X58" s="50"/>
      <c r="Y58" s="50"/>
      <c r="Z58" s="50"/>
      <c r="AA58" s="50"/>
      <c r="AB58" s="50"/>
      <c r="AC58" s="33">
        <f t="shared" si="0"/>
        <v>1</v>
      </c>
    </row>
    <row r="59" spans="1:29" s="10" customFormat="1" ht="15.5" hidden="1" x14ac:dyDescent="0.35">
      <c r="A59" s="83" t="s">
        <v>133</v>
      </c>
      <c r="B59" s="58" t="s">
        <v>49</v>
      </c>
      <c r="C59" s="84" t="s">
        <v>134</v>
      </c>
      <c r="D59" s="84" t="s">
        <v>135</v>
      </c>
      <c r="E59" s="85" t="s">
        <v>136</v>
      </c>
      <c r="F59" s="15" t="s">
        <v>13</v>
      </c>
      <c r="G59" s="37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>
        <v>11920.3</v>
      </c>
      <c r="X59" s="50"/>
      <c r="Y59" s="50"/>
      <c r="Z59" s="50"/>
      <c r="AA59" s="50"/>
      <c r="AB59" s="50"/>
      <c r="AC59" s="33">
        <f t="shared" si="0"/>
        <v>11920.3</v>
      </c>
    </row>
    <row r="60" spans="1:29" s="10" customFormat="1" ht="15.5" hidden="1" x14ac:dyDescent="0.35">
      <c r="A60" s="86" t="s">
        <v>137</v>
      </c>
      <c r="B60" s="58" t="s">
        <v>49</v>
      </c>
      <c r="C60" s="84" t="s">
        <v>138</v>
      </c>
      <c r="D60" s="84" t="s">
        <v>139</v>
      </c>
      <c r="E60" s="85" t="s">
        <v>140</v>
      </c>
      <c r="F60" s="15" t="s">
        <v>13</v>
      </c>
      <c r="G60" s="37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>
        <v>8940.2199999999993</v>
      </c>
      <c r="X60" s="50"/>
      <c r="Y60" s="50"/>
      <c r="Z60" s="50"/>
      <c r="AA60" s="50"/>
      <c r="AB60" s="50"/>
      <c r="AC60" s="33">
        <f t="shared" si="0"/>
        <v>8940.2199999999993</v>
      </c>
    </row>
    <row r="61" spans="1:29" s="10" customFormat="1" ht="15.5" hidden="1" x14ac:dyDescent="0.35">
      <c r="A61" s="18" t="s">
        <v>144</v>
      </c>
      <c r="B61" s="58" t="s">
        <v>49</v>
      </c>
      <c r="C61" s="87" t="s">
        <v>145</v>
      </c>
      <c r="D61" s="88" t="s">
        <v>146</v>
      </c>
      <c r="E61" s="53" t="s">
        <v>147</v>
      </c>
      <c r="F61" s="15" t="s">
        <v>13</v>
      </c>
      <c r="G61" s="37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>
        <v>3900</v>
      </c>
      <c r="Y61" s="50"/>
      <c r="Z61" s="50"/>
      <c r="AA61" s="50"/>
      <c r="AB61" s="50"/>
      <c r="AC61" s="33">
        <f t="shared" si="0"/>
        <v>3900</v>
      </c>
    </row>
    <row r="62" spans="1:29" s="10" customFormat="1" ht="15.5" hidden="1" x14ac:dyDescent="0.35">
      <c r="A62" s="18" t="s">
        <v>150</v>
      </c>
      <c r="B62" s="58" t="s">
        <v>49</v>
      </c>
      <c r="C62" s="90" t="s">
        <v>151</v>
      </c>
      <c r="D62" s="90" t="s">
        <v>152</v>
      </c>
      <c r="E62" s="91" t="s">
        <v>153</v>
      </c>
      <c r="F62" s="15" t="s">
        <v>13</v>
      </c>
      <c r="G62" s="37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>
        <v>1380.67</v>
      </c>
      <c r="Z62" s="50"/>
      <c r="AA62" s="50"/>
      <c r="AB62" s="50"/>
      <c r="AC62" s="33">
        <f t="shared" si="0"/>
        <v>1380.67</v>
      </c>
    </row>
    <row r="63" spans="1:29" s="10" customFormat="1" hidden="1" x14ac:dyDescent="0.35">
      <c r="A63" s="92" t="s">
        <v>157</v>
      </c>
      <c r="B63" s="58" t="s">
        <v>158</v>
      </c>
      <c r="C63" s="15" t="s">
        <v>37</v>
      </c>
      <c r="D63" s="15" t="s">
        <v>16</v>
      </c>
      <c r="E63" s="15" t="s">
        <v>17</v>
      </c>
      <c r="F63" s="81">
        <v>10.561</v>
      </c>
      <c r="G63" s="37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>
        <v>8817.1711828200005</v>
      </c>
      <c r="AB63" s="50"/>
      <c r="AC63" s="33">
        <f t="shared" si="0"/>
        <v>8817.1711828200005</v>
      </c>
    </row>
    <row r="64" spans="1:29" s="10" customFormat="1" hidden="1" x14ac:dyDescent="0.35">
      <c r="A64" s="73" t="s">
        <v>36</v>
      </c>
      <c r="B64" s="58" t="s">
        <v>159</v>
      </c>
      <c r="C64" s="15" t="s">
        <v>37</v>
      </c>
      <c r="D64" s="15" t="s">
        <v>16</v>
      </c>
      <c r="E64" s="15" t="s">
        <v>17</v>
      </c>
      <c r="F64" s="81">
        <v>10.561</v>
      </c>
      <c r="G64" s="37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>
        <v>16880.868817179999</v>
      </c>
      <c r="AB64" s="50"/>
      <c r="AC64" s="33">
        <f t="shared" si="0"/>
        <v>16880.868817179999</v>
      </c>
    </row>
    <row r="65" spans="1:29" s="10" customFormat="1" ht="15.5" hidden="1" x14ac:dyDescent="0.35">
      <c r="A65" s="36"/>
      <c r="B65" s="89"/>
      <c r="C65" s="87"/>
      <c r="D65" s="88"/>
      <c r="E65" s="53"/>
      <c r="F65" s="55"/>
      <c r="G65" s="37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33">
        <f t="shared" si="0"/>
        <v>0</v>
      </c>
    </row>
    <row r="66" spans="1:29" s="10" customFormat="1" hidden="1" x14ac:dyDescent="0.35">
      <c r="A66" s="36"/>
      <c r="B66" s="37"/>
      <c r="C66" s="30"/>
      <c r="D66" s="30"/>
      <c r="E66" s="32"/>
      <c r="F66" s="37"/>
      <c r="G66" s="37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33">
        <f t="shared" si="0"/>
        <v>0</v>
      </c>
    </row>
    <row r="67" spans="1:29" s="10" customFormat="1" hidden="1" x14ac:dyDescent="0.35">
      <c r="A67" s="9" t="s">
        <v>8</v>
      </c>
      <c r="B67" s="37"/>
      <c r="C67" s="38"/>
      <c r="D67" s="38"/>
      <c r="E67" s="39"/>
      <c r="F67" s="37"/>
      <c r="G67" s="37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33">
        <f t="shared" si="0"/>
        <v>0</v>
      </c>
    </row>
    <row r="68" spans="1:29" s="10" customFormat="1" hidden="1" x14ac:dyDescent="0.35">
      <c r="A68" s="15" t="s">
        <v>69</v>
      </c>
      <c r="B68" s="37"/>
      <c r="C68" s="38"/>
      <c r="D68" s="38"/>
      <c r="E68" s="39"/>
      <c r="F68" s="37"/>
      <c r="G68" s="37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33">
        <f t="shared" si="0"/>
        <v>0</v>
      </c>
    </row>
    <row r="69" spans="1:29" s="10" customFormat="1" hidden="1" x14ac:dyDescent="0.35">
      <c r="A69" s="40" t="s">
        <v>15</v>
      </c>
      <c r="B69" s="16" t="s">
        <v>70</v>
      </c>
      <c r="C69" s="15" t="s">
        <v>71</v>
      </c>
      <c r="D69" s="15" t="s">
        <v>72</v>
      </c>
      <c r="E69" s="32" t="s">
        <v>73</v>
      </c>
      <c r="F69" s="28">
        <v>17.800999999999998</v>
      </c>
      <c r="G69" s="71" t="s">
        <v>31</v>
      </c>
      <c r="H69" s="50"/>
      <c r="I69" s="50"/>
      <c r="J69" s="50"/>
      <c r="K69" s="50"/>
      <c r="L69" s="50">
        <v>33222</v>
      </c>
      <c r="M69" s="50"/>
      <c r="N69" s="50">
        <v>-16638</v>
      </c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33">
        <f t="shared" si="0"/>
        <v>16584</v>
      </c>
    </row>
    <row r="70" spans="1:29" s="10" customFormat="1" hidden="1" x14ac:dyDescent="0.35">
      <c r="A70" s="31" t="s">
        <v>83</v>
      </c>
      <c r="B70" s="16" t="s">
        <v>70</v>
      </c>
      <c r="C70" s="15" t="s">
        <v>71</v>
      </c>
      <c r="D70" s="15" t="s">
        <v>72</v>
      </c>
      <c r="E70" s="32" t="s">
        <v>82</v>
      </c>
      <c r="F70" s="28">
        <v>17.800999999999998</v>
      </c>
      <c r="G70" s="71" t="s">
        <v>31</v>
      </c>
      <c r="H70" s="50"/>
      <c r="I70" s="50"/>
      <c r="J70" s="50"/>
      <c r="K70" s="50"/>
      <c r="L70" s="50"/>
      <c r="M70" s="50"/>
      <c r="N70" s="50">
        <v>16638</v>
      </c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33">
        <f t="shared" si="0"/>
        <v>16638</v>
      </c>
    </row>
    <row r="71" spans="1:29" s="10" customFormat="1" hidden="1" x14ac:dyDescent="0.35">
      <c r="A71" s="21"/>
      <c r="B71" s="14"/>
      <c r="C71" s="12"/>
      <c r="D71" s="14"/>
      <c r="E71" s="12"/>
      <c r="F71" s="14"/>
      <c r="G71" s="14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33">
        <f t="shared" si="0"/>
        <v>0</v>
      </c>
    </row>
    <row r="72" spans="1:29" s="10" customFormat="1" x14ac:dyDescent="0.35">
      <c r="A72" s="17"/>
      <c r="B72" s="17"/>
      <c r="C72" s="17"/>
      <c r="D72" s="14"/>
      <c r="E72" s="14"/>
      <c r="F72" s="14"/>
      <c r="G72" s="14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33">
        <f t="shared" si="0"/>
        <v>0</v>
      </c>
    </row>
    <row r="73" spans="1:29" s="10" customFormat="1" x14ac:dyDescent="0.35">
      <c r="A73" s="18" t="s">
        <v>0</v>
      </c>
      <c r="B73" s="18"/>
      <c r="C73" s="22"/>
      <c r="D73" s="22"/>
      <c r="E73" s="22"/>
      <c r="F73" s="22"/>
      <c r="G73" s="22"/>
      <c r="H73" s="49">
        <f>SUM(H6:H72)</f>
        <v>6524.7099999999991</v>
      </c>
      <c r="I73" s="49">
        <f>SUM(I8:I72)</f>
        <v>895062</v>
      </c>
      <c r="J73" s="49">
        <f>SUM(J7:J17)</f>
        <v>128858</v>
      </c>
      <c r="K73" s="49">
        <f>SUM(K39:K43)</f>
        <v>522581.47829806601</v>
      </c>
      <c r="L73" s="49">
        <f>SUM(L69:L70)</f>
        <v>33222</v>
      </c>
      <c r="M73" s="49">
        <f>SUM(M23:M27)</f>
        <v>95000</v>
      </c>
      <c r="N73" s="49">
        <f>SUM(N69:N71)</f>
        <v>0</v>
      </c>
      <c r="O73" s="49">
        <f>SUM(O7:O11)</f>
        <v>149587</v>
      </c>
      <c r="P73" s="49">
        <f>SUM(P26:P28)</f>
        <v>233634</v>
      </c>
      <c r="Q73" s="49">
        <f>SUM(Q48:Q72)</f>
        <v>437098</v>
      </c>
      <c r="R73" s="49">
        <f>SUM(R14:R21)</f>
        <v>1079653</v>
      </c>
      <c r="S73" s="49">
        <f>SUM(S47:S72)</f>
        <v>4395.66</v>
      </c>
      <c r="T73" s="49">
        <f>SUM(T47:T61)</f>
        <v>45963.623187953897</v>
      </c>
      <c r="U73" s="49"/>
      <c r="V73" s="49">
        <f>SUM(V46:V61)</f>
        <v>134367</v>
      </c>
      <c r="W73" s="49">
        <f>SUM(W47:W61)</f>
        <v>20860.519999999997</v>
      </c>
      <c r="X73" s="49">
        <f>SUM(X47:X66)</f>
        <v>3900</v>
      </c>
      <c r="Y73" s="49">
        <f>SUM(Y46:Y72)</f>
        <v>1380.67</v>
      </c>
      <c r="Z73" s="49">
        <f>SUM(Z39:Z44)</f>
        <v>50916.32724184783</v>
      </c>
      <c r="AA73" s="49">
        <f>SUM(AA47:AA65)</f>
        <v>25698.04</v>
      </c>
      <c r="AB73" s="49">
        <f>SUM(AB7:AB45)</f>
        <v>0</v>
      </c>
      <c r="AC73" s="33"/>
    </row>
    <row r="74" spans="1:29" s="10" customFormat="1" x14ac:dyDescent="0.35">
      <c r="A74" s="23"/>
      <c r="B74" s="23"/>
      <c r="C74" s="24"/>
      <c r="D74" s="24"/>
      <c r="E74" s="24"/>
      <c r="F74" s="24"/>
      <c r="G74" s="24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6"/>
    </row>
    <row r="75" spans="1:29" s="10" customFormat="1" x14ac:dyDescent="0.35">
      <c r="A75" s="20" t="s">
        <v>9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45"/>
    </row>
    <row r="76" spans="1:29" s="10" customFormat="1" hidden="1" x14ac:dyDescent="0.35">
      <c r="A76" s="20" t="s">
        <v>39</v>
      </c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45"/>
    </row>
    <row r="77" spans="1:29" s="10" customFormat="1" hidden="1" x14ac:dyDescent="0.35">
      <c r="A77" s="23" t="s">
        <v>40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45"/>
    </row>
    <row r="78" spans="1:29" hidden="1" x14ac:dyDescent="0.35">
      <c r="A78" s="20" t="s">
        <v>46</v>
      </c>
    </row>
    <row r="79" spans="1:29" hidden="1" x14ac:dyDescent="0.35">
      <c r="A79" s="23" t="s">
        <v>47</v>
      </c>
    </row>
    <row r="80" spans="1:29" hidden="1" x14ac:dyDescent="0.35">
      <c r="A80" s="20" t="s">
        <v>53</v>
      </c>
    </row>
    <row r="81" spans="1:1" hidden="1" x14ac:dyDescent="0.35">
      <c r="A81" s="23" t="s">
        <v>54</v>
      </c>
    </row>
    <row r="82" spans="1:1" hidden="1" x14ac:dyDescent="0.35">
      <c r="A82" s="20" t="s">
        <v>64</v>
      </c>
    </row>
    <row r="83" spans="1:1" hidden="1" x14ac:dyDescent="0.35">
      <c r="A83" s="23" t="s">
        <v>65</v>
      </c>
    </row>
    <row r="84" spans="1:1" hidden="1" x14ac:dyDescent="0.35">
      <c r="A84" s="20" t="s">
        <v>67</v>
      </c>
    </row>
    <row r="85" spans="1:1" hidden="1" x14ac:dyDescent="0.35">
      <c r="A85" s="23" t="s">
        <v>68</v>
      </c>
    </row>
    <row r="86" spans="1:1" hidden="1" x14ac:dyDescent="0.35">
      <c r="A86" s="20" t="s">
        <v>80</v>
      </c>
    </row>
    <row r="87" spans="1:1" hidden="1" x14ac:dyDescent="0.35">
      <c r="A87" s="20" t="s">
        <v>79</v>
      </c>
    </row>
    <row r="88" spans="1:1" hidden="1" x14ac:dyDescent="0.35">
      <c r="A88" s="20" t="s">
        <v>85</v>
      </c>
    </row>
    <row r="89" spans="1:1" hidden="1" x14ac:dyDescent="0.35">
      <c r="A89" s="20" t="s">
        <v>84</v>
      </c>
    </row>
    <row r="90" spans="1:1" hidden="1" x14ac:dyDescent="0.35">
      <c r="A90" s="20" t="s">
        <v>90</v>
      </c>
    </row>
    <row r="91" spans="1:1" hidden="1" x14ac:dyDescent="0.35">
      <c r="A91" s="23" t="s">
        <v>89</v>
      </c>
    </row>
    <row r="92" spans="1:1" hidden="1" x14ac:dyDescent="0.35">
      <c r="A92" s="20" t="s">
        <v>92</v>
      </c>
    </row>
    <row r="93" spans="1:1" hidden="1" x14ac:dyDescent="0.35">
      <c r="A93" s="23" t="s">
        <v>93</v>
      </c>
    </row>
    <row r="94" spans="1:1" hidden="1" x14ac:dyDescent="0.35">
      <c r="A94" s="20" t="s">
        <v>100</v>
      </c>
    </row>
    <row r="95" spans="1:1" hidden="1" x14ac:dyDescent="0.35">
      <c r="A95" s="23" t="s">
        <v>101</v>
      </c>
    </row>
    <row r="96" spans="1:1" hidden="1" x14ac:dyDescent="0.35">
      <c r="A96" s="20" t="s">
        <v>106</v>
      </c>
    </row>
    <row r="97" spans="1:1" hidden="1" x14ac:dyDescent="0.35">
      <c r="A97" s="20" t="s">
        <v>105</v>
      </c>
    </row>
    <row r="98" spans="1:1" hidden="1" x14ac:dyDescent="0.35">
      <c r="A98" s="20" t="s">
        <v>107</v>
      </c>
    </row>
    <row r="99" spans="1:1" hidden="1" x14ac:dyDescent="0.35">
      <c r="A99" s="23" t="s">
        <v>108</v>
      </c>
    </row>
    <row r="100" spans="1:1" hidden="1" x14ac:dyDescent="0.35">
      <c r="A100" s="20" t="s">
        <v>121</v>
      </c>
    </row>
    <row r="101" spans="1:1" hidden="1" x14ac:dyDescent="0.35">
      <c r="A101" s="23" t="s">
        <v>120</v>
      </c>
    </row>
    <row r="102" spans="1:1" hidden="1" x14ac:dyDescent="0.35">
      <c r="A102" s="20" t="s">
        <v>123</v>
      </c>
    </row>
    <row r="103" spans="1:1" hidden="1" x14ac:dyDescent="0.35">
      <c r="A103" s="23" t="s">
        <v>124</v>
      </c>
    </row>
    <row r="104" spans="1:1" hidden="1" x14ac:dyDescent="0.35">
      <c r="A104" s="20" t="s">
        <v>130</v>
      </c>
    </row>
    <row r="105" spans="1:1" hidden="1" x14ac:dyDescent="0.35">
      <c r="A105" s="23" t="s">
        <v>131</v>
      </c>
    </row>
    <row r="106" spans="1:1" hidden="1" x14ac:dyDescent="0.35">
      <c r="A106" s="20" t="s">
        <v>141</v>
      </c>
    </row>
    <row r="107" spans="1:1" hidden="1" x14ac:dyDescent="0.35">
      <c r="A107" s="23" t="s">
        <v>108</v>
      </c>
    </row>
    <row r="108" spans="1:1" hidden="1" x14ac:dyDescent="0.35">
      <c r="A108" s="20" t="s">
        <v>143</v>
      </c>
    </row>
    <row r="109" spans="1:1" hidden="1" x14ac:dyDescent="0.35">
      <c r="A109" s="23" t="s">
        <v>108</v>
      </c>
    </row>
    <row r="110" spans="1:1" hidden="1" x14ac:dyDescent="0.35">
      <c r="A110" s="20" t="s">
        <v>149</v>
      </c>
    </row>
    <row r="111" spans="1:1" hidden="1" x14ac:dyDescent="0.35">
      <c r="A111" s="23" t="s">
        <v>108</v>
      </c>
    </row>
    <row r="112" spans="1:1" hidden="1" x14ac:dyDescent="0.35">
      <c r="A112" s="20" t="s">
        <v>155</v>
      </c>
    </row>
    <row r="113" spans="1:1" hidden="1" x14ac:dyDescent="0.35">
      <c r="A113" s="23" t="s">
        <v>124</v>
      </c>
    </row>
    <row r="114" spans="1:1" hidden="1" x14ac:dyDescent="0.35">
      <c r="A114" s="20" t="s">
        <v>156</v>
      </c>
    </row>
    <row r="115" spans="1:1" hidden="1" x14ac:dyDescent="0.35">
      <c r="A115" s="23" t="s">
        <v>40</v>
      </c>
    </row>
    <row r="116" spans="1:1" x14ac:dyDescent="0.35">
      <c r="A116" s="20" t="s">
        <v>162</v>
      </c>
    </row>
    <row r="117" spans="1:1" x14ac:dyDescent="0.35">
      <c r="A117" s="23" t="s">
        <v>163</v>
      </c>
    </row>
    <row r="119" spans="1:1" x14ac:dyDescent="0.35">
      <c r="A119" s="10" t="s">
        <v>32</v>
      </c>
    </row>
    <row r="120" spans="1:1" x14ac:dyDescent="0.35">
      <c r="A120" s="10" t="s">
        <v>35</v>
      </c>
    </row>
    <row r="121" spans="1:1" x14ac:dyDescent="0.35">
      <c r="A121" s="10" t="s">
        <v>33</v>
      </c>
    </row>
    <row r="122" spans="1:1" x14ac:dyDescent="0.35">
      <c r="A122" s="10" t="s">
        <v>34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2019-01-09T16:12:46Z</cp:lastPrinted>
  <dcterms:created xsi:type="dcterms:W3CDTF">2000-04-13T13:33:42Z</dcterms:created>
  <dcterms:modified xsi:type="dcterms:W3CDTF">2024-06-25T12:41:58Z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